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C:\Users\Diana2\Desktop\Metinis veiklos planas 2023 m\Ataskaitai už 2023 m\Tvirtinimui\"/>
    </mc:Choice>
  </mc:AlternateContent>
  <bookViews>
    <workbookView xWindow="0" yWindow="0" windowWidth="28800" windowHeight="12435"/>
  </bookViews>
  <sheets>
    <sheet name="1 Programa" sheetId="1" r:id="rId1"/>
    <sheet name="2 programa " sheetId="2" r:id="rId2"/>
    <sheet name="3 programa" sheetId="3" r:id="rId3"/>
    <sheet name="4 programa" sheetId="4" r:id="rId4"/>
    <sheet name="5 programa" sheetId="5" r:id="rId5"/>
    <sheet name="6 programa" sheetId="6" r:id="rId6"/>
    <sheet name="8 programa" sheetId="7" r:id="rId7"/>
    <sheet name="9 programa" sheetId="8" r:id="rId8"/>
    <sheet name="10 programa" sheetId="9" r:id="rId9"/>
    <sheet name="11 programa" sheetId="17" r:id="rId10"/>
    <sheet name="12 programa" sheetId="10" r:id="rId11"/>
    <sheet name="13 programa" sheetId="11" r:id="rId12"/>
    <sheet name="14 programa" sheetId="12" r:id="rId13"/>
    <sheet name="15 programa" sheetId="13" r:id="rId14"/>
    <sheet name="16 programa" sheetId="14" r:id="rId15"/>
    <sheet name="Priemonių vykdytojų kodai " sheetId="15" r:id="rId16"/>
  </sheets>
  <definedNames>
    <definedName name="_Hlk94258088" localSheetId="6">'8 programa'!$R$38</definedName>
    <definedName name="_xlnm.Print_Area" localSheetId="8">'10 programa'!$A$1:$T$885</definedName>
    <definedName name="_xlnm.Print_Area" localSheetId="9">'11 programa'!$A$1:$T$94</definedName>
    <definedName name="_xlnm.Print_Area" localSheetId="1">'2 programa '!$A$1:$S$622</definedName>
  </definedName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K13" i="17" l="1"/>
  <c r="K80" i="17" s="1"/>
  <c r="K79" i="17" s="1"/>
  <c r="K93" i="17" s="1"/>
  <c r="L13" i="17"/>
  <c r="L80" i="17" s="1"/>
  <c r="L79" i="17" s="1"/>
  <c r="L93" i="17" s="1"/>
  <c r="M13" i="17"/>
  <c r="K14" i="17"/>
  <c r="L14" i="17"/>
  <c r="M14" i="17"/>
  <c r="K16" i="17"/>
  <c r="L16" i="17"/>
  <c r="M16" i="17"/>
  <c r="K17" i="17"/>
  <c r="L17" i="17"/>
  <c r="M17" i="17"/>
  <c r="K18" i="17"/>
  <c r="L18" i="17"/>
  <c r="K20" i="17"/>
  <c r="L20" i="17"/>
  <c r="M20" i="17"/>
  <c r="M18" i="17" s="1"/>
  <c r="K21" i="17"/>
  <c r="L21" i="17"/>
  <c r="M21" i="17"/>
  <c r="K23" i="17"/>
  <c r="K25" i="17"/>
  <c r="L25" i="17"/>
  <c r="L23" i="17" s="1"/>
  <c r="L30" i="17" s="1"/>
  <c r="M25" i="17"/>
  <c r="K27" i="17"/>
  <c r="L27" i="17"/>
  <c r="M27" i="17"/>
  <c r="M23" i="17" s="1"/>
  <c r="K29" i="17"/>
  <c r="L29" i="17"/>
  <c r="M29" i="17"/>
  <c r="K30" i="17"/>
  <c r="K33" i="17"/>
  <c r="L33" i="17"/>
  <c r="M33" i="17"/>
  <c r="L35" i="17"/>
  <c r="L44" i="17" s="1"/>
  <c r="M35" i="17"/>
  <c r="M44" i="17" s="1"/>
  <c r="K37" i="17"/>
  <c r="L37" i="17"/>
  <c r="M37" i="17"/>
  <c r="K39" i="17"/>
  <c r="K35" i="17" s="1"/>
  <c r="K44" i="17" s="1"/>
  <c r="L39" i="17"/>
  <c r="M39" i="17"/>
  <c r="K40" i="17"/>
  <c r="L40" i="17"/>
  <c r="M40" i="17"/>
  <c r="K41" i="17"/>
  <c r="L41" i="17"/>
  <c r="M41" i="17"/>
  <c r="K43" i="17"/>
  <c r="L43" i="17"/>
  <c r="M43" i="17"/>
  <c r="K47" i="17"/>
  <c r="K49" i="17" s="1"/>
  <c r="L47" i="17"/>
  <c r="L49" i="17" s="1"/>
  <c r="M47" i="17"/>
  <c r="K48" i="17"/>
  <c r="L48" i="17"/>
  <c r="M48" i="17"/>
  <c r="M49" i="17" s="1"/>
  <c r="K52" i="17"/>
  <c r="L52" i="17"/>
  <c r="M52" i="17"/>
  <c r="K53" i="17"/>
  <c r="K55" i="17" s="1"/>
  <c r="L53" i="17"/>
  <c r="L55" i="17" s="1"/>
  <c r="M53" i="17"/>
  <c r="K54" i="17"/>
  <c r="L54" i="17"/>
  <c r="M54" i="17"/>
  <c r="M55" i="17" s="1"/>
  <c r="K58" i="17"/>
  <c r="L58" i="17"/>
  <c r="M58" i="17"/>
  <c r="K59" i="17"/>
  <c r="K62" i="17" s="1"/>
  <c r="L59" i="17"/>
  <c r="L62" i="17" s="1"/>
  <c r="M59" i="17"/>
  <c r="M62" i="17"/>
  <c r="K65" i="17"/>
  <c r="L65" i="17"/>
  <c r="M65" i="17"/>
  <c r="K68" i="17"/>
  <c r="L68" i="17"/>
  <c r="M68" i="17"/>
  <c r="K71" i="17"/>
  <c r="L71" i="17"/>
  <c r="M71" i="17"/>
  <c r="M80" i="17"/>
  <c r="M79" i="17" s="1"/>
  <c r="M93" i="17" s="1"/>
  <c r="M72" i="17" l="1"/>
  <c r="L72" i="17"/>
  <c r="L73" i="17" s="1"/>
  <c r="L74" i="17" s="1"/>
  <c r="K72" i="17"/>
  <c r="K73" i="17"/>
  <c r="K74" i="17" s="1"/>
  <c r="M30" i="17"/>
  <c r="M73" i="17" s="1"/>
  <c r="M74" i="17" s="1"/>
  <c r="K14" i="14"/>
  <c r="L14" i="14"/>
  <c r="L15" i="14" s="1"/>
  <c r="M14" i="14"/>
  <c r="K15" i="14"/>
  <c r="M15" i="14"/>
  <c r="K17" i="14"/>
  <c r="L17" i="14"/>
  <c r="M17" i="14"/>
  <c r="K18" i="14"/>
  <c r="K36" i="14" s="1"/>
  <c r="K35" i="14" s="1"/>
  <c r="K49" i="14" s="1"/>
  <c r="L18" i="14"/>
  <c r="M18" i="14"/>
  <c r="M22" i="14" s="1"/>
  <c r="K20" i="14"/>
  <c r="L20" i="14"/>
  <c r="L38" i="14" s="1"/>
  <c r="M20" i="14"/>
  <c r="K21" i="14"/>
  <c r="L21" i="14"/>
  <c r="M21" i="14"/>
  <c r="L22" i="14"/>
  <c r="L29" i="14" s="1"/>
  <c r="L30" i="14" s="1"/>
  <c r="K27" i="14"/>
  <c r="L27" i="14"/>
  <c r="M27" i="14"/>
  <c r="L36" i="14"/>
  <c r="L35" i="14" s="1"/>
  <c r="L49" i="14" s="1"/>
  <c r="K38" i="14"/>
  <c r="M38" i="14"/>
  <c r="K42" i="14"/>
  <c r="L42" i="14"/>
  <c r="M42" i="14"/>
  <c r="K46" i="14"/>
  <c r="L46" i="14"/>
  <c r="M46" i="14"/>
  <c r="M29" i="14" l="1"/>
  <c r="M30" i="14" s="1"/>
  <c r="M28" i="14"/>
  <c r="M36" i="14"/>
  <c r="M35" i="14" s="1"/>
  <c r="M49" i="14" s="1"/>
  <c r="K22" i="14"/>
  <c r="L28" i="14"/>
  <c r="K12" i="13"/>
  <c r="K15" i="13" s="1"/>
  <c r="L12" i="13"/>
  <c r="M12" i="13"/>
  <c r="K13" i="13"/>
  <c r="K156" i="13" s="1"/>
  <c r="K155" i="13" s="1"/>
  <c r="L13" i="13"/>
  <c r="L15" i="13" s="1"/>
  <c r="M13" i="13"/>
  <c r="K14" i="13"/>
  <c r="L14" i="13"/>
  <c r="M14" i="13"/>
  <c r="M146" i="13" s="1"/>
  <c r="K17" i="13"/>
  <c r="L17" i="13"/>
  <c r="M17" i="13"/>
  <c r="K19" i="13"/>
  <c r="L19" i="13"/>
  <c r="M19" i="13"/>
  <c r="K21" i="13"/>
  <c r="L21" i="13"/>
  <c r="M21" i="13"/>
  <c r="K23" i="13"/>
  <c r="L23" i="13"/>
  <c r="M23" i="13"/>
  <c r="K25" i="13"/>
  <c r="L25" i="13"/>
  <c r="M25" i="13"/>
  <c r="K27" i="13"/>
  <c r="L27" i="13"/>
  <c r="M27" i="13"/>
  <c r="K29" i="13"/>
  <c r="L29" i="13"/>
  <c r="M29" i="13"/>
  <c r="K32" i="13"/>
  <c r="L32" i="13"/>
  <c r="M32" i="13"/>
  <c r="K34" i="13"/>
  <c r="L34" i="13"/>
  <c r="M34" i="13"/>
  <c r="K36" i="13"/>
  <c r="L36" i="13"/>
  <c r="M36" i="13"/>
  <c r="K39" i="13"/>
  <c r="L39" i="13"/>
  <c r="M39" i="13"/>
  <c r="K40" i="13"/>
  <c r="L40" i="13"/>
  <c r="M40" i="13"/>
  <c r="M144" i="13" s="1"/>
  <c r="M143" i="13" s="1"/>
  <c r="M157" i="13" s="1"/>
  <c r="K41" i="13"/>
  <c r="K43" i="13" s="1"/>
  <c r="L41" i="13"/>
  <c r="M41" i="13"/>
  <c r="K42" i="13"/>
  <c r="L42" i="13"/>
  <c r="L154" i="13" s="1"/>
  <c r="M42" i="13"/>
  <c r="M43" i="13"/>
  <c r="K47" i="13"/>
  <c r="L47" i="13"/>
  <c r="M47" i="13"/>
  <c r="K51" i="13"/>
  <c r="L51" i="13"/>
  <c r="M51" i="13"/>
  <c r="K55" i="13"/>
  <c r="L55" i="13"/>
  <c r="M55" i="13"/>
  <c r="K58" i="13"/>
  <c r="L58" i="13"/>
  <c r="M58" i="13"/>
  <c r="K61" i="13"/>
  <c r="L61" i="13"/>
  <c r="M61" i="13"/>
  <c r="K62" i="13"/>
  <c r="L62" i="13"/>
  <c r="M62" i="13"/>
  <c r="K63" i="13"/>
  <c r="L63" i="13"/>
  <c r="L66" i="13" s="1"/>
  <c r="M63" i="13"/>
  <c r="K64" i="13"/>
  <c r="L64" i="13"/>
  <c r="M64" i="13"/>
  <c r="M66" i="13" s="1"/>
  <c r="K65" i="13"/>
  <c r="L65" i="13"/>
  <c r="M65" i="13"/>
  <c r="M154" i="13" s="1"/>
  <c r="K66" i="13"/>
  <c r="K69" i="13"/>
  <c r="L69" i="13"/>
  <c r="M69" i="13"/>
  <c r="K72" i="13"/>
  <c r="L72" i="13"/>
  <c r="M72" i="13"/>
  <c r="K76" i="13"/>
  <c r="L76" i="13"/>
  <c r="M76" i="13"/>
  <c r="K77" i="13"/>
  <c r="L77" i="13"/>
  <c r="M77" i="13"/>
  <c r="K78" i="13"/>
  <c r="L78" i="13"/>
  <c r="L81" i="13" s="1"/>
  <c r="M78" i="13"/>
  <c r="K79" i="13"/>
  <c r="L79" i="13"/>
  <c r="M79" i="13"/>
  <c r="M81" i="13" s="1"/>
  <c r="K80" i="13"/>
  <c r="L80" i="13"/>
  <c r="M80" i="13"/>
  <c r="K81" i="13"/>
  <c r="K86" i="13"/>
  <c r="L86" i="13"/>
  <c r="M86" i="13"/>
  <c r="L87" i="13"/>
  <c r="L144" i="13" s="1"/>
  <c r="M87" i="13"/>
  <c r="M91" i="13" s="1"/>
  <c r="K88" i="13"/>
  <c r="L88" i="13"/>
  <c r="M88" i="13"/>
  <c r="K89" i="13"/>
  <c r="L89" i="13"/>
  <c r="M89" i="13"/>
  <c r="L91" i="13"/>
  <c r="K95" i="13"/>
  <c r="L95" i="13"/>
  <c r="M95" i="13"/>
  <c r="K97" i="13"/>
  <c r="L97" i="13"/>
  <c r="M97" i="13"/>
  <c r="K99" i="13"/>
  <c r="L99" i="13"/>
  <c r="M99" i="13"/>
  <c r="K101" i="13"/>
  <c r="L101" i="13"/>
  <c r="M101" i="13"/>
  <c r="K103" i="13"/>
  <c r="L103" i="13"/>
  <c r="M103" i="13"/>
  <c r="K105" i="13"/>
  <c r="L105" i="13"/>
  <c r="M105" i="13"/>
  <c r="K107" i="13"/>
  <c r="K87" i="13" s="1"/>
  <c r="L107" i="13"/>
  <c r="M107" i="13"/>
  <c r="K108" i="13"/>
  <c r="L108" i="13"/>
  <c r="M108" i="13"/>
  <c r="K109" i="13"/>
  <c r="L109" i="13"/>
  <c r="M109" i="13"/>
  <c r="M112" i="13" s="1"/>
  <c r="K110" i="13"/>
  <c r="L110" i="13"/>
  <c r="M110" i="13"/>
  <c r="K111" i="13"/>
  <c r="K112" i="13" s="1"/>
  <c r="L111" i="13"/>
  <c r="M111" i="13"/>
  <c r="L112" i="13"/>
  <c r="K116" i="13"/>
  <c r="L116" i="13"/>
  <c r="M116" i="13"/>
  <c r="K120" i="13"/>
  <c r="L120" i="13"/>
  <c r="M120" i="13"/>
  <c r="K122" i="13"/>
  <c r="L122" i="13"/>
  <c r="M122" i="13"/>
  <c r="K126" i="13"/>
  <c r="L126" i="13"/>
  <c r="M126" i="13"/>
  <c r="M129" i="13" s="1"/>
  <c r="M136" i="13" s="1"/>
  <c r="K127" i="13"/>
  <c r="L127" i="13"/>
  <c r="M127" i="13"/>
  <c r="K128" i="13"/>
  <c r="K153" i="13" s="1"/>
  <c r="L128" i="13"/>
  <c r="M128" i="13"/>
  <c r="L129" i="13"/>
  <c r="L136" i="13" s="1"/>
  <c r="K132" i="13"/>
  <c r="L132" i="13"/>
  <c r="M132" i="13"/>
  <c r="K135" i="13"/>
  <c r="L135" i="13"/>
  <c r="M135" i="13"/>
  <c r="L146" i="13"/>
  <c r="M150" i="13"/>
  <c r="L153" i="13"/>
  <c r="M153" i="13"/>
  <c r="K154" i="13"/>
  <c r="M156" i="13"/>
  <c r="M155" i="13" s="1"/>
  <c r="K28" i="14" l="1"/>
  <c r="K29" i="14"/>
  <c r="K30" i="14" s="1"/>
  <c r="L143" i="13"/>
  <c r="K123" i="13"/>
  <c r="K137" i="13" s="1"/>
  <c r="K138" i="13" s="1"/>
  <c r="K91" i="13"/>
  <c r="K144" i="13"/>
  <c r="L123" i="13"/>
  <c r="L137" i="13" s="1"/>
  <c r="L138" i="13" s="1"/>
  <c r="L156" i="13"/>
  <c r="L155" i="13" s="1"/>
  <c r="K146" i="13"/>
  <c r="K129" i="13"/>
  <c r="K136" i="13" s="1"/>
  <c r="M15" i="13"/>
  <c r="M123" i="13" s="1"/>
  <c r="M137" i="13" s="1"/>
  <c r="M138" i="13" s="1"/>
  <c r="K150" i="13"/>
  <c r="L150" i="13"/>
  <c r="L43" i="13"/>
  <c r="K15" i="12"/>
  <c r="K18" i="12" s="1"/>
  <c r="K45" i="12" s="1"/>
  <c r="K93" i="12" s="1"/>
  <c r="K94" i="12" s="1"/>
  <c r="L15" i="12"/>
  <c r="L99" i="12" s="1"/>
  <c r="L98" i="12" s="1"/>
  <c r="L112" i="12" s="1"/>
  <c r="M15" i="12"/>
  <c r="M18" i="12"/>
  <c r="K20" i="12"/>
  <c r="L20" i="12"/>
  <c r="M20" i="12"/>
  <c r="L21" i="12"/>
  <c r="L23" i="12" s="1"/>
  <c r="M21" i="12"/>
  <c r="K23" i="12"/>
  <c r="M23" i="12"/>
  <c r="K26" i="12"/>
  <c r="L26" i="12"/>
  <c r="M26" i="12"/>
  <c r="K27" i="12"/>
  <c r="K30" i="12" s="1"/>
  <c r="L27" i="12"/>
  <c r="M27" i="12"/>
  <c r="M30" i="12" s="1"/>
  <c r="L30" i="12"/>
  <c r="K32" i="12"/>
  <c r="L32" i="12"/>
  <c r="M32" i="12"/>
  <c r="K34" i="12"/>
  <c r="L34" i="12"/>
  <c r="M34" i="12"/>
  <c r="K36" i="12"/>
  <c r="L36" i="12"/>
  <c r="M36" i="12"/>
  <c r="K38" i="12"/>
  <c r="L38" i="12"/>
  <c r="M38" i="12"/>
  <c r="K40" i="12"/>
  <c r="L40" i="12"/>
  <c r="M40" i="12"/>
  <c r="K42" i="12"/>
  <c r="L42" i="12"/>
  <c r="M42" i="12"/>
  <c r="K44" i="12"/>
  <c r="L44" i="12"/>
  <c r="M44" i="12"/>
  <c r="K49" i="12"/>
  <c r="L49" i="12"/>
  <c r="L52" i="12" s="1"/>
  <c r="M49" i="12"/>
  <c r="M52" i="12" s="1"/>
  <c r="K50" i="12"/>
  <c r="L50" i="12"/>
  <c r="M50" i="12"/>
  <c r="M101" i="12" s="1"/>
  <c r="K52" i="12"/>
  <c r="K55" i="12"/>
  <c r="L55" i="12"/>
  <c r="M55" i="12"/>
  <c r="K58" i="12"/>
  <c r="L58" i="12"/>
  <c r="M58" i="12"/>
  <c r="K60" i="12"/>
  <c r="L60" i="12"/>
  <c r="M60" i="12"/>
  <c r="K62" i="12"/>
  <c r="L62" i="12"/>
  <c r="M62" i="12"/>
  <c r="K64" i="12"/>
  <c r="L64" i="12"/>
  <c r="M64" i="12"/>
  <c r="K66" i="12"/>
  <c r="L66" i="12"/>
  <c r="M66" i="12"/>
  <c r="K67" i="12"/>
  <c r="L67" i="12"/>
  <c r="L73" i="12" s="1"/>
  <c r="M67" i="12"/>
  <c r="M73" i="12" s="1"/>
  <c r="K73" i="12"/>
  <c r="K75" i="12"/>
  <c r="L75" i="12"/>
  <c r="M75" i="12"/>
  <c r="K76" i="12"/>
  <c r="L76" i="12"/>
  <c r="M76" i="12"/>
  <c r="M78" i="12" s="1"/>
  <c r="L77" i="12"/>
  <c r="M77" i="12"/>
  <c r="K78" i="12"/>
  <c r="L78" i="12"/>
  <c r="K81" i="12"/>
  <c r="L81" i="12"/>
  <c r="M81" i="12"/>
  <c r="K84" i="12"/>
  <c r="L84" i="12"/>
  <c r="M84" i="12"/>
  <c r="K85" i="12"/>
  <c r="K87" i="12"/>
  <c r="K89" i="12" s="1"/>
  <c r="K92" i="12" s="1"/>
  <c r="L87" i="12"/>
  <c r="L89" i="12" s="1"/>
  <c r="L92" i="12" s="1"/>
  <c r="M87" i="12"/>
  <c r="M89" i="12"/>
  <c r="M92" i="12" s="1"/>
  <c r="K91" i="12"/>
  <c r="L91" i="12"/>
  <c r="M91" i="12"/>
  <c r="K99" i="12"/>
  <c r="K98" i="12" s="1"/>
  <c r="K112" i="12" s="1"/>
  <c r="K101" i="12"/>
  <c r="L101" i="12"/>
  <c r="K110" i="12"/>
  <c r="L110" i="12"/>
  <c r="M110" i="12"/>
  <c r="K143" i="13" l="1"/>
  <c r="K157" i="13" s="1"/>
  <c r="L157" i="13"/>
  <c r="M85" i="12"/>
  <c r="M45" i="12"/>
  <c r="L85" i="12"/>
  <c r="L18" i="12"/>
  <c r="L45" i="12" s="1"/>
  <c r="L93" i="12" s="1"/>
  <c r="L94" i="12" s="1"/>
  <c r="M99" i="12"/>
  <c r="M98" i="12" s="1"/>
  <c r="M112" i="12" s="1"/>
  <c r="K20" i="11"/>
  <c r="L20" i="11"/>
  <c r="M20" i="11"/>
  <c r="M24" i="11" s="1"/>
  <c r="K24" i="11"/>
  <c r="L24" i="11"/>
  <c r="K30" i="11"/>
  <c r="L30" i="11"/>
  <c r="M30" i="11"/>
  <c r="K31" i="11"/>
  <c r="L31" i="11"/>
  <c r="L33" i="11" s="1"/>
  <c r="M31" i="11"/>
  <c r="M189" i="11" s="1"/>
  <c r="M183" i="11" s="1"/>
  <c r="M197" i="11" s="1"/>
  <c r="K32" i="11"/>
  <c r="L32" i="11"/>
  <c r="M32" i="11"/>
  <c r="K33" i="11"/>
  <c r="K36" i="11"/>
  <c r="L36" i="11"/>
  <c r="M36" i="11"/>
  <c r="K39" i="11"/>
  <c r="L39" i="11"/>
  <c r="M39" i="11"/>
  <c r="K43" i="11"/>
  <c r="L43" i="11"/>
  <c r="M43" i="11"/>
  <c r="M49" i="11" s="1"/>
  <c r="K44" i="11"/>
  <c r="K49" i="11" s="1"/>
  <c r="L44" i="11"/>
  <c r="M44" i="11"/>
  <c r="L49" i="11"/>
  <c r="K56" i="11"/>
  <c r="L56" i="11"/>
  <c r="M56" i="11"/>
  <c r="K65" i="11"/>
  <c r="L65" i="11"/>
  <c r="M65" i="11"/>
  <c r="L67" i="11"/>
  <c r="L186" i="11" s="1"/>
  <c r="M67" i="11"/>
  <c r="K68" i="11"/>
  <c r="M68" i="11"/>
  <c r="K71" i="11"/>
  <c r="L71" i="11"/>
  <c r="M71" i="11"/>
  <c r="K72" i="11"/>
  <c r="K184" i="11" s="1"/>
  <c r="K183" i="11" s="1"/>
  <c r="K197" i="11" s="1"/>
  <c r="L72" i="11"/>
  <c r="M72" i="11"/>
  <c r="M76" i="11" s="1"/>
  <c r="K73" i="11"/>
  <c r="L73" i="11"/>
  <c r="L76" i="11" s="1"/>
  <c r="M73" i="11"/>
  <c r="L75" i="11"/>
  <c r="K81" i="11"/>
  <c r="L81" i="11"/>
  <c r="M81" i="11"/>
  <c r="K86" i="11"/>
  <c r="K90" i="11" s="1"/>
  <c r="K158" i="11" s="1"/>
  <c r="L86" i="11"/>
  <c r="M86" i="11"/>
  <c r="M90" i="11" s="1"/>
  <c r="M158" i="11" s="1"/>
  <c r="K87" i="11"/>
  <c r="L87" i="11"/>
  <c r="L90" i="11" s="1"/>
  <c r="L158" i="11" s="1"/>
  <c r="M87" i="11"/>
  <c r="K88" i="11"/>
  <c r="L88" i="11"/>
  <c r="M88" i="11"/>
  <c r="K93" i="11"/>
  <c r="L93" i="11"/>
  <c r="M93" i="11"/>
  <c r="K96" i="11"/>
  <c r="L96" i="11"/>
  <c r="M96" i="11"/>
  <c r="K99" i="11"/>
  <c r="L99" i="11"/>
  <c r="M99" i="11"/>
  <c r="K103" i="11"/>
  <c r="L103" i="11"/>
  <c r="M103" i="11"/>
  <c r="K106" i="11"/>
  <c r="L106" i="11"/>
  <c r="M106" i="11"/>
  <c r="K108" i="11"/>
  <c r="L108" i="11"/>
  <c r="M108" i="11"/>
  <c r="K112" i="11"/>
  <c r="L112" i="11"/>
  <c r="M112" i="11"/>
  <c r="K115" i="11"/>
  <c r="L115" i="11"/>
  <c r="M115" i="11"/>
  <c r="K118" i="11"/>
  <c r="L118" i="11"/>
  <c r="M118" i="11"/>
  <c r="K120" i="11"/>
  <c r="L120" i="11"/>
  <c r="M120" i="11"/>
  <c r="K122" i="11"/>
  <c r="L122" i="11"/>
  <c r="M122" i="11"/>
  <c r="K124" i="11"/>
  <c r="L124" i="11"/>
  <c r="M124" i="11"/>
  <c r="K127" i="11"/>
  <c r="L127" i="11"/>
  <c r="M127" i="11"/>
  <c r="K130" i="11"/>
  <c r="L130" i="11"/>
  <c r="M130" i="11"/>
  <c r="K133" i="11"/>
  <c r="L133" i="11"/>
  <c r="M133" i="11"/>
  <c r="K135" i="11"/>
  <c r="L135" i="11"/>
  <c r="M135" i="11"/>
  <c r="K137" i="11"/>
  <c r="L137" i="11"/>
  <c r="M137" i="11"/>
  <c r="K139" i="11"/>
  <c r="L139" i="11"/>
  <c r="M139" i="11"/>
  <c r="K141" i="11"/>
  <c r="L141" i="11"/>
  <c r="M141" i="11"/>
  <c r="K143" i="11"/>
  <c r="L143" i="11"/>
  <c r="M143" i="11"/>
  <c r="K145" i="11"/>
  <c r="L145" i="11"/>
  <c r="M145" i="11"/>
  <c r="K148" i="11"/>
  <c r="L148" i="11"/>
  <c r="M148" i="11"/>
  <c r="L150" i="11"/>
  <c r="K152" i="11"/>
  <c r="L152" i="11"/>
  <c r="M152" i="11"/>
  <c r="K154" i="11"/>
  <c r="L154" i="11"/>
  <c r="M154" i="11"/>
  <c r="K157" i="11"/>
  <c r="L157" i="11"/>
  <c r="M157" i="11"/>
  <c r="K165" i="11"/>
  <c r="L165" i="11"/>
  <c r="M165" i="11"/>
  <c r="M166" i="11" s="1"/>
  <c r="K166" i="11"/>
  <c r="L166" i="11"/>
  <c r="K169" i="11"/>
  <c r="L169" i="11"/>
  <c r="M169" i="11"/>
  <c r="K172" i="11"/>
  <c r="L172" i="11"/>
  <c r="M172" i="11"/>
  <c r="K174" i="11"/>
  <c r="L174" i="11"/>
  <c r="M174" i="11"/>
  <c r="K175" i="11"/>
  <c r="L175" i="11"/>
  <c r="K176" i="11"/>
  <c r="L176" i="11"/>
  <c r="L184" i="11"/>
  <c r="L183" i="11" s="1"/>
  <c r="L197" i="11" s="1"/>
  <c r="M184" i="11"/>
  <c r="K186" i="11"/>
  <c r="M186" i="11"/>
  <c r="K189" i="11"/>
  <c r="L189" i="11"/>
  <c r="K193" i="11"/>
  <c r="L193" i="11"/>
  <c r="M193" i="11"/>
  <c r="M93" i="12" l="1"/>
  <c r="M94" i="12" s="1"/>
  <c r="M82" i="11"/>
  <c r="M159" i="11" s="1"/>
  <c r="M177" i="11" s="1"/>
  <c r="M176" i="11"/>
  <c r="M175" i="11"/>
  <c r="L82" i="11"/>
  <c r="L159" i="11" s="1"/>
  <c r="L177" i="11" s="1"/>
  <c r="K76" i="11"/>
  <c r="K82" i="11" s="1"/>
  <c r="K159" i="11" s="1"/>
  <c r="K177" i="11" s="1"/>
  <c r="L68" i="11"/>
  <c r="M33" i="11"/>
  <c r="K15" i="10"/>
  <c r="L15" i="10"/>
  <c r="L55" i="10" s="1"/>
  <c r="L54" i="10" s="1"/>
  <c r="L68" i="10" s="1"/>
  <c r="M15" i="10"/>
  <c r="K18" i="10"/>
  <c r="L18" i="10"/>
  <c r="M18" i="10"/>
  <c r="K21" i="10"/>
  <c r="L21" i="10"/>
  <c r="M21" i="10"/>
  <c r="K22" i="10"/>
  <c r="K25" i="10" s="1"/>
  <c r="K32" i="10" s="1"/>
  <c r="K48" i="10" s="1"/>
  <c r="K49" i="10" s="1"/>
  <c r="L22" i="10"/>
  <c r="M22" i="10"/>
  <c r="M25" i="10" s="1"/>
  <c r="M32" i="10" s="1"/>
  <c r="M48" i="10" s="1"/>
  <c r="M49" i="10" s="1"/>
  <c r="L25" i="10"/>
  <c r="K27" i="10"/>
  <c r="L27" i="10"/>
  <c r="M27" i="10"/>
  <c r="K28" i="10"/>
  <c r="L28" i="10"/>
  <c r="L29" i="10" s="1"/>
  <c r="M28" i="10"/>
  <c r="M29" i="10" s="1"/>
  <c r="K29" i="10"/>
  <c r="K31" i="10"/>
  <c r="L31" i="10"/>
  <c r="M31" i="10"/>
  <c r="K35" i="10"/>
  <c r="L35" i="10"/>
  <c r="L36" i="10" s="1"/>
  <c r="M35" i="10"/>
  <c r="M36" i="10" s="1"/>
  <c r="M47" i="10" s="1"/>
  <c r="K36" i="10"/>
  <c r="K38" i="10"/>
  <c r="L38" i="10"/>
  <c r="M38" i="10"/>
  <c r="K39" i="10"/>
  <c r="K40" i="10" s="1"/>
  <c r="K47" i="10" s="1"/>
  <c r="L39" i="10"/>
  <c r="L40" i="10" s="1"/>
  <c r="M39" i="10"/>
  <c r="M40" i="10" s="1"/>
  <c r="K42" i="10"/>
  <c r="L42" i="10"/>
  <c r="M42" i="10"/>
  <c r="K43" i="10"/>
  <c r="K44" i="10" s="1"/>
  <c r="L43" i="10"/>
  <c r="L44" i="10" s="1"/>
  <c r="M43" i="10"/>
  <c r="M44" i="10"/>
  <c r="K46" i="10"/>
  <c r="L46" i="10"/>
  <c r="M46" i="10"/>
  <c r="K55" i="10"/>
  <c r="K54" i="10" s="1"/>
  <c r="K68" i="10" s="1"/>
  <c r="L47" i="10" l="1"/>
  <c r="L32" i="10"/>
  <c r="M55" i="10"/>
  <c r="M54" i="10" s="1"/>
  <c r="M68" i="10" s="1"/>
  <c r="L48" i="10" l="1"/>
  <c r="L49" i="10" s="1"/>
  <c r="K16" i="9" l="1"/>
  <c r="L16" i="9"/>
  <c r="M16" i="9"/>
  <c r="L20" i="9"/>
  <c r="L33" i="9" s="1"/>
  <c r="L34" i="9" s="1"/>
  <c r="K24" i="9"/>
  <c r="L24" i="9"/>
  <c r="M24" i="9"/>
  <c r="M33" i="9" s="1"/>
  <c r="M34" i="9" s="1"/>
  <c r="K29" i="9"/>
  <c r="L29" i="9"/>
  <c r="M29" i="9"/>
  <c r="K30" i="9"/>
  <c r="L30" i="9"/>
  <c r="M30" i="9"/>
  <c r="K31" i="9"/>
  <c r="L31" i="9"/>
  <c r="M31" i="9"/>
  <c r="K32" i="9"/>
  <c r="L32" i="9"/>
  <c r="M32" i="9"/>
  <c r="K33" i="9"/>
  <c r="K34" i="9" s="1"/>
  <c r="K113" i="9" s="1"/>
  <c r="K43" i="9"/>
  <c r="L43" i="9"/>
  <c r="M43" i="9"/>
  <c r="K48" i="9"/>
  <c r="L48" i="9"/>
  <c r="M48" i="9"/>
  <c r="K52" i="9"/>
  <c r="L52" i="9"/>
  <c r="M52" i="9"/>
  <c r="K56" i="9"/>
  <c r="L56" i="9"/>
  <c r="M56" i="9"/>
  <c r="K60" i="9"/>
  <c r="L60" i="9"/>
  <c r="M60" i="9"/>
  <c r="K64" i="9"/>
  <c r="L64" i="9"/>
  <c r="M64" i="9"/>
  <c r="K65" i="9"/>
  <c r="K68" i="9" s="1"/>
  <c r="K76" i="9" s="1"/>
  <c r="L65" i="9"/>
  <c r="L68" i="9" s="1"/>
  <c r="M65" i="9"/>
  <c r="K66" i="9"/>
  <c r="L66" i="9"/>
  <c r="L522" i="9" s="1"/>
  <c r="M66" i="9"/>
  <c r="M68" i="9" s="1"/>
  <c r="M76" i="9" s="1"/>
  <c r="K67" i="9"/>
  <c r="L67" i="9"/>
  <c r="M67" i="9"/>
  <c r="M529" i="9" s="1"/>
  <c r="L70" i="9"/>
  <c r="L73" i="9" s="1"/>
  <c r="M70" i="9"/>
  <c r="K73" i="9"/>
  <c r="M73" i="9"/>
  <c r="K75" i="9"/>
  <c r="L75" i="9"/>
  <c r="M75" i="9"/>
  <c r="K79" i="9"/>
  <c r="K81" i="9" s="1"/>
  <c r="K84" i="9" s="1"/>
  <c r="L79" i="9"/>
  <c r="L81" i="9" s="1"/>
  <c r="L84" i="9" s="1"/>
  <c r="M79" i="9"/>
  <c r="M81" i="9"/>
  <c r="M84" i="9" s="1"/>
  <c r="K83" i="9"/>
  <c r="L83" i="9"/>
  <c r="M83" i="9"/>
  <c r="K89" i="9"/>
  <c r="K91" i="9" s="1"/>
  <c r="K94" i="9" s="1"/>
  <c r="L89" i="9"/>
  <c r="L91" i="9" s="1"/>
  <c r="L94" i="9" s="1"/>
  <c r="M89" i="9"/>
  <c r="M91" i="9"/>
  <c r="M94" i="9" s="1"/>
  <c r="K93" i="9"/>
  <c r="L93" i="9"/>
  <c r="M93" i="9"/>
  <c r="K98" i="9"/>
  <c r="L98" i="9"/>
  <c r="L101" i="9" s="1"/>
  <c r="M98" i="9"/>
  <c r="M101" i="9" s="1"/>
  <c r="M112" i="9" s="1"/>
  <c r="K99" i="9"/>
  <c r="L99" i="9"/>
  <c r="M99" i="9"/>
  <c r="K100" i="9"/>
  <c r="L100" i="9"/>
  <c r="M100" i="9"/>
  <c r="K101" i="9"/>
  <c r="K112" i="9" s="1"/>
  <c r="K105" i="9"/>
  <c r="L105" i="9"/>
  <c r="M105" i="9"/>
  <c r="L106" i="9"/>
  <c r="M106" i="9"/>
  <c r="L107" i="9"/>
  <c r="L108" i="9" s="1"/>
  <c r="M107" i="9"/>
  <c r="K108" i="9"/>
  <c r="K111" i="9"/>
  <c r="L111" i="9"/>
  <c r="M111" i="9"/>
  <c r="K118" i="9"/>
  <c r="L118" i="9"/>
  <c r="M118" i="9"/>
  <c r="L121" i="9"/>
  <c r="M121" i="9"/>
  <c r="K123" i="9"/>
  <c r="L123" i="9"/>
  <c r="M123" i="9"/>
  <c r="K124" i="9"/>
  <c r="K128" i="9" s="1"/>
  <c r="L124" i="9"/>
  <c r="M124" i="9"/>
  <c r="L125" i="9"/>
  <c r="M125" i="9"/>
  <c r="L126" i="9"/>
  <c r="M126" i="9"/>
  <c r="L127" i="9"/>
  <c r="M127" i="9"/>
  <c r="M128" i="9"/>
  <c r="K133" i="9"/>
  <c r="L133" i="9"/>
  <c r="L128" i="9" s="1"/>
  <c r="M133" i="9"/>
  <c r="K134" i="9"/>
  <c r="K137" i="9" s="1"/>
  <c r="L134" i="9"/>
  <c r="M134" i="9"/>
  <c r="L135" i="9"/>
  <c r="M135" i="9"/>
  <c r="M137" i="9" s="1"/>
  <c r="M151" i="9" s="1"/>
  <c r="L136" i="9"/>
  <c r="M136" i="9"/>
  <c r="L137" i="9"/>
  <c r="K141" i="9"/>
  <c r="L141" i="9"/>
  <c r="M141" i="9"/>
  <c r="K143" i="9"/>
  <c r="L143" i="9"/>
  <c r="M143" i="9"/>
  <c r="L144" i="9"/>
  <c r="L146" i="9" s="1"/>
  <c r="M144" i="9"/>
  <c r="M146" i="9" s="1"/>
  <c r="L145" i="9"/>
  <c r="M145" i="9"/>
  <c r="K146" i="9"/>
  <c r="K150" i="9"/>
  <c r="L150" i="9"/>
  <c r="M150" i="9"/>
  <c r="K155" i="9"/>
  <c r="K158" i="9" s="1"/>
  <c r="L155" i="9"/>
  <c r="M155" i="9"/>
  <c r="L156" i="9"/>
  <c r="L158" i="9" s="1"/>
  <c r="M156" i="9"/>
  <c r="M158" i="9"/>
  <c r="K161" i="9"/>
  <c r="L161" i="9"/>
  <c r="M161" i="9"/>
  <c r="K162" i="9"/>
  <c r="K166" i="9" s="1"/>
  <c r="L162" i="9"/>
  <c r="L166" i="9" s="1"/>
  <c r="M162" i="9"/>
  <c r="K163" i="9"/>
  <c r="L163" i="9"/>
  <c r="M163" i="9"/>
  <c r="M166" i="9" s="1"/>
  <c r="M258" i="9" s="1"/>
  <c r="K164" i="9"/>
  <c r="L164" i="9"/>
  <c r="M164" i="9"/>
  <c r="K170" i="9"/>
  <c r="L170" i="9"/>
  <c r="M170" i="9"/>
  <c r="K174" i="9"/>
  <c r="L174" i="9"/>
  <c r="M174" i="9"/>
  <c r="K178" i="9"/>
  <c r="L178" i="9"/>
  <c r="M178" i="9"/>
  <c r="K184" i="9"/>
  <c r="L184" i="9"/>
  <c r="M184" i="9"/>
  <c r="K188" i="9"/>
  <c r="L188" i="9"/>
  <c r="M188" i="9"/>
  <c r="K192" i="9"/>
  <c r="L192" i="9"/>
  <c r="M192" i="9"/>
  <c r="K196" i="9"/>
  <c r="L196" i="9"/>
  <c r="M196" i="9"/>
  <c r="K200" i="9"/>
  <c r="L200" i="9"/>
  <c r="M200" i="9"/>
  <c r="K204" i="9"/>
  <c r="L204" i="9"/>
  <c r="M204" i="9"/>
  <c r="K208" i="9"/>
  <c r="L208" i="9"/>
  <c r="M208" i="9"/>
  <c r="K212" i="9"/>
  <c r="L212" i="9"/>
  <c r="M212" i="9"/>
  <c r="K216" i="9"/>
  <c r="L216" i="9"/>
  <c r="M216" i="9"/>
  <c r="K220" i="9"/>
  <c r="L220" i="9"/>
  <c r="M220" i="9"/>
  <c r="K222" i="9"/>
  <c r="L222" i="9"/>
  <c r="M222" i="9"/>
  <c r="L223" i="9"/>
  <c r="M223" i="9"/>
  <c r="K224" i="9"/>
  <c r="K225" i="9" s="1"/>
  <c r="L224" i="9"/>
  <c r="M224" i="9"/>
  <c r="L225" i="9"/>
  <c r="M225" i="9"/>
  <c r="K229" i="9"/>
  <c r="L229" i="9"/>
  <c r="M229" i="9"/>
  <c r="K233" i="9"/>
  <c r="L233" i="9"/>
  <c r="M233" i="9"/>
  <c r="K237" i="9"/>
  <c r="L237" i="9"/>
  <c r="M237" i="9"/>
  <c r="K241" i="9"/>
  <c r="L241" i="9"/>
  <c r="M241" i="9"/>
  <c r="K245" i="9"/>
  <c r="L245" i="9"/>
  <c r="M245" i="9"/>
  <c r="K249" i="9"/>
  <c r="L249" i="9"/>
  <c r="M249" i="9"/>
  <c r="K253" i="9"/>
  <c r="L253" i="9"/>
  <c r="M253" i="9"/>
  <c r="K257" i="9"/>
  <c r="L257" i="9"/>
  <c r="M257" i="9"/>
  <c r="K264" i="9"/>
  <c r="L264" i="9"/>
  <c r="M264" i="9"/>
  <c r="K265" i="9"/>
  <c r="L265" i="9"/>
  <c r="L268" i="9" s="1"/>
  <c r="L425" i="9" s="1"/>
  <c r="M265" i="9"/>
  <c r="M268" i="9" s="1"/>
  <c r="K266" i="9"/>
  <c r="L266" i="9"/>
  <c r="M266" i="9"/>
  <c r="K267" i="9"/>
  <c r="L267" i="9"/>
  <c r="M267" i="9"/>
  <c r="K268" i="9"/>
  <c r="K272" i="9"/>
  <c r="L272" i="9"/>
  <c r="M272" i="9"/>
  <c r="K276" i="9"/>
  <c r="L276" i="9"/>
  <c r="M276" i="9"/>
  <c r="K280" i="9"/>
  <c r="L280" i="9"/>
  <c r="M280" i="9"/>
  <c r="K284" i="9"/>
  <c r="L284" i="9"/>
  <c r="M284" i="9"/>
  <c r="L288" i="9"/>
  <c r="K292" i="9"/>
  <c r="L292" i="9"/>
  <c r="M292" i="9"/>
  <c r="K296" i="9"/>
  <c r="L296" i="9"/>
  <c r="M296" i="9"/>
  <c r="K300" i="9"/>
  <c r="L300" i="9"/>
  <c r="M300" i="9"/>
  <c r="K304" i="9"/>
  <c r="L304" i="9"/>
  <c r="M304" i="9"/>
  <c r="K309" i="9"/>
  <c r="L309" i="9"/>
  <c r="M309" i="9"/>
  <c r="K313" i="9"/>
  <c r="L313" i="9"/>
  <c r="M313" i="9"/>
  <c r="K317" i="9"/>
  <c r="L317" i="9"/>
  <c r="M317" i="9"/>
  <c r="K321" i="9"/>
  <c r="L321" i="9"/>
  <c r="M321" i="9"/>
  <c r="K325" i="9"/>
  <c r="L325" i="9"/>
  <c r="M325" i="9"/>
  <c r="K329" i="9"/>
  <c r="L329" i="9"/>
  <c r="M329" i="9"/>
  <c r="K333" i="9"/>
  <c r="L333" i="9"/>
  <c r="M333" i="9"/>
  <c r="K337" i="9"/>
  <c r="L337" i="9"/>
  <c r="M337" i="9"/>
  <c r="K341" i="9"/>
  <c r="L341" i="9"/>
  <c r="M341" i="9"/>
  <c r="K345" i="9"/>
  <c r="L345" i="9"/>
  <c r="M345" i="9"/>
  <c r="K349" i="9"/>
  <c r="L349" i="9"/>
  <c r="M349" i="9"/>
  <c r="K353" i="9"/>
  <c r="L353" i="9"/>
  <c r="M353" i="9"/>
  <c r="K357" i="9"/>
  <c r="L357" i="9"/>
  <c r="M357" i="9"/>
  <c r="K358" i="9"/>
  <c r="L358" i="9"/>
  <c r="M358" i="9"/>
  <c r="M519" i="9" s="1"/>
  <c r="M518" i="9" s="1"/>
  <c r="M517" i="9" s="1"/>
  <c r="M533" i="9" s="1"/>
  <c r="L359" i="9"/>
  <c r="M359" i="9"/>
  <c r="K360" i="9"/>
  <c r="K361" i="9" s="1"/>
  <c r="L360" i="9"/>
  <c r="L529" i="9" s="1"/>
  <c r="M360" i="9"/>
  <c r="L361" i="9"/>
  <c r="M361" i="9"/>
  <c r="K365" i="9"/>
  <c r="L365" i="9"/>
  <c r="M365" i="9"/>
  <c r="K369" i="9"/>
  <c r="L369" i="9"/>
  <c r="M369" i="9"/>
  <c r="K373" i="9"/>
  <c r="L373" i="9"/>
  <c r="M373" i="9"/>
  <c r="K377" i="9"/>
  <c r="L377" i="9"/>
  <c r="M377" i="9"/>
  <c r="K378" i="9"/>
  <c r="L378" i="9"/>
  <c r="M378" i="9"/>
  <c r="M381" i="9" s="1"/>
  <c r="K380" i="9"/>
  <c r="L380" i="9"/>
  <c r="M380" i="9"/>
  <c r="K381" i="9"/>
  <c r="L381" i="9"/>
  <c r="K384" i="9"/>
  <c r="L384" i="9"/>
  <c r="M384" i="9"/>
  <c r="K385" i="9"/>
  <c r="L385" i="9"/>
  <c r="M385" i="9"/>
  <c r="M388" i="9" s="1"/>
  <c r="K386" i="9"/>
  <c r="K522" i="9" s="1"/>
  <c r="L386" i="9"/>
  <c r="M386" i="9"/>
  <c r="K387" i="9"/>
  <c r="L387" i="9"/>
  <c r="M387" i="9"/>
  <c r="L388" i="9"/>
  <c r="K392" i="9"/>
  <c r="L392" i="9"/>
  <c r="M392" i="9"/>
  <c r="K393" i="9"/>
  <c r="K396" i="9" s="1"/>
  <c r="L393" i="9"/>
  <c r="M393" i="9"/>
  <c r="K394" i="9"/>
  <c r="L394" i="9"/>
  <c r="L396" i="9" s="1"/>
  <c r="M394" i="9"/>
  <c r="K395" i="9"/>
  <c r="L395" i="9"/>
  <c r="M395" i="9"/>
  <c r="M396" i="9"/>
  <c r="K400" i="9"/>
  <c r="L400" i="9"/>
  <c r="M400" i="9"/>
  <c r="K404" i="9"/>
  <c r="L404" i="9"/>
  <c r="M404" i="9"/>
  <c r="K408" i="9"/>
  <c r="L408" i="9"/>
  <c r="M408" i="9"/>
  <c r="K409" i="9"/>
  <c r="L409" i="9"/>
  <c r="M409" i="9"/>
  <c r="M412" i="9" s="1"/>
  <c r="K410" i="9"/>
  <c r="K412" i="9" s="1"/>
  <c r="L410" i="9"/>
  <c r="M410" i="9"/>
  <c r="K411" i="9"/>
  <c r="L411" i="9"/>
  <c r="M411" i="9"/>
  <c r="L412" i="9"/>
  <c r="K416" i="9"/>
  <c r="L416" i="9"/>
  <c r="M416" i="9"/>
  <c r="K420" i="9"/>
  <c r="L420" i="9"/>
  <c r="M420" i="9"/>
  <c r="K424" i="9"/>
  <c r="L424" i="9"/>
  <c r="M424" i="9"/>
  <c r="K428" i="9"/>
  <c r="L428" i="9"/>
  <c r="M428" i="9"/>
  <c r="M431" i="9" s="1"/>
  <c r="K431" i="9"/>
  <c r="L431" i="9"/>
  <c r="K433" i="9"/>
  <c r="L433" i="9"/>
  <c r="M433" i="9"/>
  <c r="K434" i="9"/>
  <c r="L434" i="9"/>
  <c r="L519" i="9" s="1"/>
  <c r="M434" i="9"/>
  <c r="K437" i="9"/>
  <c r="M437" i="9"/>
  <c r="K439" i="9"/>
  <c r="L439" i="9"/>
  <c r="M439" i="9"/>
  <c r="K440" i="9"/>
  <c r="K442" i="9" s="1"/>
  <c r="K509" i="9" s="1"/>
  <c r="L440" i="9"/>
  <c r="M440" i="9"/>
  <c r="L442" i="9"/>
  <c r="M442" i="9"/>
  <c r="K443" i="9"/>
  <c r="L443" i="9"/>
  <c r="M443" i="9"/>
  <c r="M444" i="9" s="1"/>
  <c r="K444" i="9"/>
  <c r="L444" i="9"/>
  <c r="K463" i="9"/>
  <c r="L463" i="9"/>
  <c r="M463" i="9"/>
  <c r="K464" i="9"/>
  <c r="L464" i="9"/>
  <c r="L467" i="9" s="1"/>
  <c r="M464" i="9"/>
  <c r="M467" i="9" s="1"/>
  <c r="K465" i="9"/>
  <c r="L465" i="9"/>
  <c r="M465" i="9"/>
  <c r="K466" i="9"/>
  <c r="L466" i="9"/>
  <c r="M466" i="9"/>
  <c r="K467" i="9"/>
  <c r="L475" i="9"/>
  <c r="K486" i="9"/>
  <c r="L486" i="9"/>
  <c r="M486" i="9"/>
  <c r="K493" i="9"/>
  <c r="L493" i="9"/>
  <c r="M493" i="9"/>
  <c r="K496" i="9"/>
  <c r="L496" i="9"/>
  <c r="M496" i="9"/>
  <c r="K499" i="9"/>
  <c r="L499" i="9"/>
  <c r="M499" i="9"/>
  <c r="K502" i="9"/>
  <c r="L502" i="9"/>
  <c r="M502" i="9"/>
  <c r="K505" i="9"/>
  <c r="L505" i="9"/>
  <c r="M505" i="9"/>
  <c r="K508" i="9"/>
  <c r="L508" i="9"/>
  <c r="M508" i="9"/>
  <c r="K519" i="9"/>
  <c r="K521" i="9"/>
  <c r="L521" i="9"/>
  <c r="M521" i="9"/>
  <c r="M522" i="9"/>
  <c r="K529" i="9"/>
  <c r="K531" i="9"/>
  <c r="L531" i="9"/>
  <c r="M531" i="9"/>
  <c r="K425" i="9" l="1"/>
  <c r="K510" i="9" s="1"/>
  <c r="K258" i="9"/>
  <c r="M259" i="9"/>
  <c r="M113" i="9"/>
  <c r="M425" i="9"/>
  <c r="L151" i="9"/>
  <c r="L259" i="9" s="1"/>
  <c r="L76" i="9"/>
  <c r="L113" i="9" s="1"/>
  <c r="L511" i="9" s="1"/>
  <c r="M509" i="9"/>
  <c r="K518" i="9"/>
  <c r="K517" i="9" s="1"/>
  <c r="K533" i="9" s="1"/>
  <c r="L518" i="9"/>
  <c r="L517" i="9" s="1"/>
  <c r="L533" i="9" s="1"/>
  <c r="L258" i="9"/>
  <c r="K151" i="9"/>
  <c r="K259" i="9" s="1"/>
  <c r="K511" i="9" s="1"/>
  <c r="L112" i="9"/>
  <c r="L437" i="9"/>
  <c r="L509" i="9" s="1"/>
  <c r="L510" i="9" s="1"/>
  <c r="K388" i="9"/>
  <c r="K14" i="8"/>
  <c r="L14" i="8"/>
  <c r="L15" i="8" s="1"/>
  <c r="L31" i="8" s="1"/>
  <c r="L32" i="8" s="1"/>
  <c r="L33" i="8" s="1"/>
  <c r="M14" i="8"/>
  <c r="K15" i="8"/>
  <c r="M15" i="8"/>
  <c r="K17" i="8"/>
  <c r="L17" i="8"/>
  <c r="M17" i="8"/>
  <c r="K18" i="8"/>
  <c r="K20" i="8" s="1"/>
  <c r="L18" i="8"/>
  <c r="M18" i="8"/>
  <c r="M41" i="8" s="1"/>
  <c r="M40" i="8" s="1"/>
  <c r="M54" i="8" s="1"/>
  <c r="L20" i="8"/>
  <c r="K22" i="8"/>
  <c r="L22" i="8"/>
  <c r="M22" i="8"/>
  <c r="K24" i="8"/>
  <c r="L24" i="8"/>
  <c r="M24" i="8"/>
  <c r="K26" i="8"/>
  <c r="L26" i="8"/>
  <c r="M26" i="8"/>
  <c r="K28" i="8"/>
  <c r="L28" i="8"/>
  <c r="M28" i="8"/>
  <c r="K30" i="8"/>
  <c r="L30" i="8"/>
  <c r="M30" i="8"/>
  <c r="L41" i="8"/>
  <c r="L40" i="8" s="1"/>
  <c r="L54" i="8" s="1"/>
  <c r="M510" i="9" l="1"/>
  <c r="M511" i="9"/>
  <c r="M31" i="8"/>
  <c r="M32" i="8" s="1"/>
  <c r="M33" i="8" s="1"/>
  <c r="K31" i="8"/>
  <c r="K32" i="8" s="1"/>
  <c r="K33" i="8" s="1"/>
  <c r="K41" i="8"/>
  <c r="K40" i="8" s="1"/>
  <c r="K54" i="8" s="1"/>
  <c r="M20" i="8"/>
  <c r="K14" i="7"/>
  <c r="K16" i="7" s="1"/>
  <c r="L14" i="7"/>
  <c r="L16" i="7" s="1"/>
  <c r="L28" i="7" s="1"/>
  <c r="L29" i="7" s="1"/>
  <c r="M14" i="7"/>
  <c r="M16" i="7"/>
  <c r="M28" i="7" s="1"/>
  <c r="M29" i="7" s="1"/>
  <c r="K18" i="7"/>
  <c r="L18" i="7"/>
  <c r="M18" i="7"/>
  <c r="K19" i="7"/>
  <c r="K25" i="7" s="1"/>
  <c r="L19" i="7"/>
  <c r="M19" i="7"/>
  <c r="M25" i="7" s="1"/>
  <c r="L25" i="7"/>
  <c r="K27" i="7"/>
  <c r="L27" i="7"/>
  <c r="M27" i="7"/>
  <c r="K33" i="7"/>
  <c r="K34" i="7" s="1"/>
  <c r="L33" i="7"/>
  <c r="L34" i="7" s="1"/>
  <c r="L45" i="7" s="1"/>
  <c r="M33" i="7"/>
  <c r="M34" i="7"/>
  <c r="K36" i="7"/>
  <c r="L36" i="7"/>
  <c r="M36" i="7"/>
  <c r="K37" i="7"/>
  <c r="K38" i="7" s="1"/>
  <c r="L37" i="7"/>
  <c r="M37" i="7"/>
  <c r="M38" i="7" s="1"/>
  <c r="M45" i="7" s="1"/>
  <c r="L38" i="7"/>
  <c r="K40" i="7"/>
  <c r="L40" i="7"/>
  <c r="M40" i="7"/>
  <c r="K41" i="7"/>
  <c r="L41" i="7"/>
  <c r="L42" i="7" s="1"/>
  <c r="M41" i="7"/>
  <c r="M42" i="7" s="1"/>
  <c r="K42" i="7"/>
  <c r="K44" i="7"/>
  <c r="L44" i="7"/>
  <c r="M44" i="7"/>
  <c r="K47" i="7"/>
  <c r="L47" i="7"/>
  <c r="L50" i="7" s="1"/>
  <c r="L53" i="7" s="1"/>
  <c r="M47" i="7"/>
  <c r="M50" i="7" s="1"/>
  <c r="M53" i="7" s="1"/>
  <c r="K50" i="7"/>
  <c r="K53" i="7" s="1"/>
  <c r="K52" i="7"/>
  <c r="L52" i="7"/>
  <c r="M52" i="7"/>
  <c r="M61" i="7"/>
  <c r="M60" i="7" s="1"/>
  <c r="M74" i="7" s="1"/>
  <c r="K45" i="7" l="1"/>
  <c r="M54" i="7"/>
  <c r="M55" i="7" s="1"/>
  <c r="K54" i="7"/>
  <c r="K55" i="7" s="1"/>
  <c r="L54" i="7"/>
  <c r="L55" i="7" s="1"/>
  <c r="K28" i="7"/>
  <c r="K29" i="7" s="1"/>
  <c r="L61" i="7"/>
  <c r="L60" i="7" s="1"/>
  <c r="L74" i="7" s="1"/>
  <c r="K61" i="7"/>
  <c r="K60" i="7" s="1"/>
  <c r="K74" i="7" s="1"/>
  <c r="K11" i="6"/>
  <c r="K98" i="6" s="1"/>
  <c r="L11" i="6"/>
  <c r="L98" i="6" s="1"/>
  <c r="M11" i="6"/>
  <c r="M13" i="6"/>
  <c r="M28" i="6" s="1"/>
  <c r="K15" i="6"/>
  <c r="L15" i="6"/>
  <c r="M15" i="6"/>
  <c r="K16" i="6"/>
  <c r="K18" i="6" s="1"/>
  <c r="L16" i="6"/>
  <c r="M16" i="6"/>
  <c r="K17" i="6"/>
  <c r="K107" i="6" s="1"/>
  <c r="L17" i="6"/>
  <c r="L18" i="6" s="1"/>
  <c r="M17" i="6"/>
  <c r="M18" i="6"/>
  <c r="K21" i="6"/>
  <c r="L21" i="6"/>
  <c r="M21" i="6"/>
  <c r="K22" i="6"/>
  <c r="K24" i="6" s="1"/>
  <c r="L22" i="6"/>
  <c r="M22" i="6"/>
  <c r="K23" i="6"/>
  <c r="L23" i="6"/>
  <c r="L24" i="6" s="1"/>
  <c r="M23" i="6"/>
  <c r="M24" i="6"/>
  <c r="K27" i="6"/>
  <c r="L27" i="6"/>
  <c r="M27" i="6"/>
  <c r="K30" i="6"/>
  <c r="K32" i="6" s="1"/>
  <c r="L30" i="6"/>
  <c r="L32" i="6" s="1"/>
  <c r="M30" i="6"/>
  <c r="K31" i="6"/>
  <c r="L31" i="6"/>
  <c r="M31" i="6"/>
  <c r="M32" i="6" s="1"/>
  <c r="K35" i="6"/>
  <c r="L35" i="6"/>
  <c r="M35" i="6"/>
  <c r="K36" i="6"/>
  <c r="K37" i="6" s="1"/>
  <c r="L36" i="6"/>
  <c r="L37" i="6" s="1"/>
  <c r="M36" i="6"/>
  <c r="M37" i="6"/>
  <c r="K39" i="6"/>
  <c r="L39" i="6"/>
  <c r="M39" i="6"/>
  <c r="K40" i="6"/>
  <c r="K42" i="6" s="1"/>
  <c r="L40" i="6"/>
  <c r="M40" i="6"/>
  <c r="K41" i="6"/>
  <c r="L41" i="6"/>
  <c r="L42" i="6" s="1"/>
  <c r="M41" i="6"/>
  <c r="M42" i="6"/>
  <c r="K45" i="6"/>
  <c r="L45" i="6"/>
  <c r="M45" i="6"/>
  <c r="K46" i="6"/>
  <c r="K48" i="6" s="1"/>
  <c r="L46" i="6"/>
  <c r="M46" i="6"/>
  <c r="K47" i="6"/>
  <c r="L47" i="6"/>
  <c r="L48" i="6" s="1"/>
  <c r="M47" i="6"/>
  <c r="M48" i="6"/>
  <c r="K51" i="6"/>
  <c r="L51" i="6"/>
  <c r="M51" i="6"/>
  <c r="K52" i="6"/>
  <c r="K54" i="6" s="1"/>
  <c r="L52" i="6"/>
  <c r="M52" i="6"/>
  <c r="K53" i="6"/>
  <c r="L53" i="6"/>
  <c r="L54" i="6" s="1"/>
  <c r="M53" i="6"/>
  <c r="M54" i="6"/>
  <c r="K57" i="6"/>
  <c r="L57" i="6"/>
  <c r="M57" i="6"/>
  <c r="K58" i="6"/>
  <c r="K60" i="6" s="1"/>
  <c r="L58" i="6"/>
  <c r="M58" i="6"/>
  <c r="K59" i="6"/>
  <c r="L59" i="6"/>
  <c r="L60" i="6" s="1"/>
  <c r="M59" i="6"/>
  <c r="M60" i="6"/>
  <c r="K63" i="6"/>
  <c r="L63" i="6"/>
  <c r="M63" i="6"/>
  <c r="K64" i="6"/>
  <c r="K66" i="6" s="1"/>
  <c r="L64" i="6"/>
  <c r="M64" i="6"/>
  <c r="K65" i="6"/>
  <c r="L65" i="6"/>
  <c r="L66" i="6" s="1"/>
  <c r="M65" i="6"/>
  <c r="M66" i="6"/>
  <c r="K69" i="6"/>
  <c r="L69" i="6"/>
  <c r="M69" i="6"/>
  <c r="K70" i="6"/>
  <c r="K71" i="6" s="1"/>
  <c r="L70" i="6"/>
  <c r="M70" i="6"/>
  <c r="M71" i="6" s="1"/>
  <c r="L71" i="6"/>
  <c r="K73" i="6"/>
  <c r="L73" i="6"/>
  <c r="M73" i="6"/>
  <c r="K74" i="6"/>
  <c r="L74" i="6"/>
  <c r="M74" i="6"/>
  <c r="M76" i="6" s="1"/>
  <c r="K75" i="6"/>
  <c r="K76" i="6" s="1"/>
  <c r="L75" i="6"/>
  <c r="M75" i="6"/>
  <c r="L76" i="6"/>
  <c r="K79" i="6"/>
  <c r="L79" i="6"/>
  <c r="M79" i="6"/>
  <c r="L97" i="6"/>
  <c r="M97" i="6"/>
  <c r="M96" i="6" s="1"/>
  <c r="M110" i="6" s="1"/>
  <c r="M98" i="6"/>
  <c r="L99" i="6"/>
  <c r="M99" i="6"/>
  <c r="M107" i="6"/>
  <c r="K80" i="6" l="1"/>
  <c r="M80" i="6"/>
  <c r="M81" i="6" s="1"/>
  <c r="M83" i="6" s="1"/>
  <c r="L80" i="6"/>
  <c r="L81" i="6" s="1"/>
  <c r="L83" i="6" s="1"/>
  <c r="L107" i="6"/>
  <c r="L96" i="6" s="1"/>
  <c r="L110" i="6" s="1"/>
  <c r="L13" i="6"/>
  <c r="L28" i="6" s="1"/>
  <c r="K97" i="6"/>
  <c r="K96" i="6" s="1"/>
  <c r="K110" i="6" s="1"/>
  <c r="K13" i="6"/>
  <c r="K28" i="6" s="1"/>
  <c r="K12" i="5"/>
  <c r="L12" i="5"/>
  <c r="M12" i="5"/>
  <c r="M13" i="5" s="1"/>
  <c r="K13" i="5"/>
  <c r="K16" i="5" s="1"/>
  <c r="K35" i="5" s="1"/>
  <c r="L13" i="5"/>
  <c r="K15" i="5"/>
  <c r="L15" i="5"/>
  <c r="M15" i="5"/>
  <c r="L16" i="5"/>
  <c r="L35" i="5" s="1"/>
  <c r="K19" i="5"/>
  <c r="L19" i="5"/>
  <c r="M19" i="5"/>
  <c r="M22" i="5" s="1"/>
  <c r="M25" i="5" s="1"/>
  <c r="K22" i="5"/>
  <c r="K25" i="5" s="1"/>
  <c r="L22" i="5"/>
  <c r="K24" i="5"/>
  <c r="L24" i="5"/>
  <c r="M24" i="5"/>
  <c r="L25" i="5"/>
  <c r="K29" i="5"/>
  <c r="L29" i="5"/>
  <c r="M29" i="5"/>
  <c r="M31" i="5" s="1"/>
  <c r="M34" i="5" s="1"/>
  <c r="K31" i="5"/>
  <c r="K34" i="5" s="1"/>
  <c r="L31" i="5"/>
  <c r="K33" i="5"/>
  <c r="L33" i="5"/>
  <c r="M33" i="5"/>
  <c r="L34" i="5"/>
  <c r="K42" i="5"/>
  <c r="K43" i="5" s="1"/>
  <c r="L42" i="5"/>
  <c r="M42" i="5"/>
  <c r="L43" i="5"/>
  <c r="M43" i="5"/>
  <c r="K45" i="5"/>
  <c r="L45" i="5"/>
  <c r="M45" i="5"/>
  <c r="K46" i="5"/>
  <c r="L46" i="5"/>
  <c r="M46" i="5"/>
  <c r="M47" i="5" s="1"/>
  <c r="M50" i="5" s="1"/>
  <c r="K47" i="5"/>
  <c r="L47" i="5"/>
  <c r="K49" i="5"/>
  <c r="L49" i="5"/>
  <c r="M49" i="5"/>
  <c r="K54" i="5"/>
  <c r="L54" i="5"/>
  <c r="M54" i="5"/>
  <c r="M56" i="5" s="1"/>
  <c r="K56" i="5"/>
  <c r="L56" i="5"/>
  <c r="K58" i="5"/>
  <c r="L58" i="5"/>
  <c r="M58" i="5"/>
  <c r="K59" i="5"/>
  <c r="K61" i="5" s="1"/>
  <c r="L59" i="5"/>
  <c r="L61" i="5" s="1"/>
  <c r="M59" i="5"/>
  <c r="M61" i="5" s="1"/>
  <c r="K63" i="5"/>
  <c r="L63" i="5"/>
  <c r="M63" i="5"/>
  <c r="K67" i="5"/>
  <c r="L67" i="5"/>
  <c r="L76" i="5" s="1"/>
  <c r="M67" i="5"/>
  <c r="K69" i="5"/>
  <c r="L69" i="5"/>
  <c r="M69" i="5"/>
  <c r="K70" i="5"/>
  <c r="L70" i="5"/>
  <c r="M70" i="5"/>
  <c r="M72" i="5" s="1"/>
  <c r="K71" i="5"/>
  <c r="K72" i="5" s="1"/>
  <c r="L71" i="5"/>
  <c r="M71" i="5"/>
  <c r="L72" i="5"/>
  <c r="K75" i="5"/>
  <c r="L75" i="5"/>
  <c r="M75" i="5"/>
  <c r="K84" i="5"/>
  <c r="K94" i="5" s="1"/>
  <c r="L84" i="5"/>
  <c r="M84" i="5"/>
  <c r="K86" i="5"/>
  <c r="L86" i="5"/>
  <c r="M86" i="5"/>
  <c r="K88" i="5"/>
  <c r="L88" i="5"/>
  <c r="L91" i="5" s="1"/>
  <c r="L94" i="5" s="1"/>
  <c r="M88" i="5"/>
  <c r="M91" i="5" s="1"/>
  <c r="M94" i="5" s="1"/>
  <c r="K91" i="5"/>
  <c r="K93" i="5"/>
  <c r="L93" i="5"/>
  <c r="M93" i="5"/>
  <c r="K98" i="5"/>
  <c r="L98" i="5"/>
  <c r="L102" i="5" s="1"/>
  <c r="L111" i="5" s="1"/>
  <c r="M98" i="5"/>
  <c r="M102" i="5" s="1"/>
  <c r="K99" i="5"/>
  <c r="L99" i="5"/>
  <c r="M99" i="5"/>
  <c r="K102" i="5"/>
  <c r="K111" i="5" s="1"/>
  <c r="K105" i="5"/>
  <c r="L105" i="5"/>
  <c r="M105" i="5"/>
  <c r="K106" i="5"/>
  <c r="L106" i="5"/>
  <c r="L108" i="5" s="1"/>
  <c r="M106" i="5"/>
  <c r="M108" i="5" s="1"/>
  <c r="K108" i="5"/>
  <c r="K110" i="5"/>
  <c r="L110" i="5"/>
  <c r="M110" i="5"/>
  <c r="K116" i="5"/>
  <c r="L116" i="5"/>
  <c r="L119" i="5" s="1"/>
  <c r="M116" i="5"/>
  <c r="M119" i="5" s="1"/>
  <c r="K118" i="5"/>
  <c r="L118" i="5"/>
  <c r="M118" i="5"/>
  <c r="K119" i="5"/>
  <c r="K81" i="6" l="1"/>
  <c r="K83" i="6" s="1"/>
  <c r="K82" i="6" s="1"/>
  <c r="K127" i="5"/>
  <c r="K126" i="5" s="1"/>
  <c r="K140" i="5" s="1"/>
  <c r="K50" i="5"/>
  <c r="L127" i="5"/>
  <c r="L126" i="5" s="1"/>
  <c r="L140" i="5" s="1"/>
  <c r="M16" i="5"/>
  <c r="M35" i="5" s="1"/>
  <c r="M127" i="5"/>
  <c r="M126" i="5" s="1"/>
  <c r="M140" i="5" s="1"/>
  <c r="K76" i="5"/>
  <c r="M76" i="5"/>
  <c r="M120" i="5"/>
  <c r="M121" i="5" s="1"/>
  <c r="M111" i="5"/>
  <c r="L50" i="5"/>
  <c r="L120" i="5" s="1"/>
  <c r="L121" i="5" s="1"/>
  <c r="K12" i="4"/>
  <c r="L12" i="4"/>
  <c r="M12" i="4"/>
  <c r="K13" i="4"/>
  <c r="K16" i="4" s="1"/>
  <c r="K97" i="4" s="1"/>
  <c r="K142" i="4" s="1"/>
  <c r="K145" i="4" s="1"/>
  <c r="L13" i="4"/>
  <c r="L16" i="4" s="1"/>
  <c r="M13" i="4"/>
  <c r="K14" i="4"/>
  <c r="L14" i="4"/>
  <c r="M14" i="4"/>
  <c r="M16" i="4" s="1"/>
  <c r="K15" i="4"/>
  <c r="L15" i="4"/>
  <c r="M15" i="4"/>
  <c r="K21" i="4"/>
  <c r="L21" i="4"/>
  <c r="M21" i="4"/>
  <c r="K26" i="4"/>
  <c r="L26" i="4"/>
  <c r="M26" i="4"/>
  <c r="K31" i="4"/>
  <c r="L31" i="4"/>
  <c r="M31" i="4"/>
  <c r="K36" i="4"/>
  <c r="L36" i="4"/>
  <c r="M36" i="4"/>
  <c r="K41" i="4"/>
  <c r="L41" i="4"/>
  <c r="M41" i="4"/>
  <c r="K46" i="4"/>
  <c r="L46" i="4"/>
  <c r="M46" i="4"/>
  <c r="K51" i="4"/>
  <c r="L51" i="4"/>
  <c r="M51" i="4"/>
  <c r="K52" i="4"/>
  <c r="L52" i="4"/>
  <c r="M52" i="4"/>
  <c r="K53" i="4"/>
  <c r="K56" i="4" s="1"/>
  <c r="L53" i="4"/>
  <c r="L56" i="4" s="1"/>
  <c r="M53" i="4"/>
  <c r="K54" i="4"/>
  <c r="L54" i="4"/>
  <c r="M54" i="4"/>
  <c r="M56" i="4" s="1"/>
  <c r="K55" i="4"/>
  <c r="L55" i="4"/>
  <c r="M55" i="4"/>
  <c r="M143" i="4" s="1"/>
  <c r="M162" i="4" s="1"/>
  <c r="K61" i="4"/>
  <c r="L61" i="4"/>
  <c r="M61" i="4"/>
  <c r="K66" i="4"/>
  <c r="L66" i="4"/>
  <c r="M66" i="4"/>
  <c r="K71" i="4"/>
  <c r="L71" i="4"/>
  <c r="M71" i="4"/>
  <c r="K72" i="4"/>
  <c r="L72" i="4"/>
  <c r="M72" i="4"/>
  <c r="K73" i="4"/>
  <c r="K76" i="4" s="1"/>
  <c r="L73" i="4"/>
  <c r="L76" i="4" s="1"/>
  <c r="M73" i="4"/>
  <c r="K74" i="4"/>
  <c r="L74" i="4"/>
  <c r="M74" i="4"/>
  <c r="M76" i="4" s="1"/>
  <c r="K75" i="4"/>
  <c r="L75" i="4"/>
  <c r="M75" i="4"/>
  <c r="K81" i="4"/>
  <c r="L81" i="4"/>
  <c r="M81" i="4"/>
  <c r="K86" i="4"/>
  <c r="L86" i="4"/>
  <c r="M86" i="4"/>
  <c r="K91" i="4"/>
  <c r="L91" i="4"/>
  <c r="M91" i="4"/>
  <c r="K96" i="4"/>
  <c r="L96" i="4"/>
  <c r="M96" i="4"/>
  <c r="K101" i="4"/>
  <c r="L101" i="4"/>
  <c r="L144" i="4" s="1"/>
  <c r="M101" i="4"/>
  <c r="K102" i="4"/>
  <c r="L102" i="4"/>
  <c r="M102" i="4"/>
  <c r="M105" i="4" s="1"/>
  <c r="M141" i="4" s="1"/>
  <c r="K103" i="4"/>
  <c r="K105" i="4" s="1"/>
  <c r="K141" i="4" s="1"/>
  <c r="L103" i="4"/>
  <c r="M103" i="4"/>
  <c r="K104" i="4"/>
  <c r="K143" i="4" s="1"/>
  <c r="K162" i="4" s="1"/>
  <c r="L104" i="4"/>
  <c r="M104" i="4"/>
  <c r="L105" i="4"/>
  <c r="K110" i="4"/>
  <c r="L110" i="4"/>
  <c r="M110" i="4"/>
  <c r="K115" i="4"/>
  <c r="L115" i="4"/>
  <c r="M115" i="4"/>
  <c r="K120" i="4"/>
  <c r="L120" i="4"/>
  <c r="M120" i="4"/>
  <c r="K125" i="4"/>
  <c r="L125" i="4"/>
  <c r="M125" i="4"/>
  <c r="K126" i="4"/>
  <c r="L126" i="4"/>
  <c r="M126" i="4"/>
  <c r="M144" i="4" s="1"/>
  <c r="K127" i="4"/>
  <c r="K130" i="4" s="1"/>
  <c r="L127" i="4"/>
  <c r="M127" i="4"/>
  <c r="K128" i="4"/>
  <c r="L128" i="4"/>
  <c r="L130" i="4" s="1"/>
  <c r="L141" i="4" s="1"/>
  <c r="M128" i="4"/>
  <c r="K129" i="4"/>
  <c r="L129" i="4"/>
  <c r="L143" i="4" s="1"/>
  <c r="L162" i="4" s="1"/>
  <c r="M129" i="4"/>
  <c r="M130" i="4"/>
  <c r="K135" i="4"/>
  <c r="L135" i="4"/>
  <c r="M135" i="4"/>
  <c r="K140" i="4"/>
  <c r="L140" i="4"/>
  <c r="M140" i="4"/>
  <c r="K144" i="4"/>
  <c r="K151" i="4" s="1"/>
  <c r="L152" i="4"/>
  <c r="L150" i="4" s="1"/>
  <c r="L166" i="4" s="1"/>
  <c r="K154" i="4"/>
  <c r="L154" i="4"/>
  <c r="M154" i="4"/>
  <c r="L163" i="4"/>
  <c r="M163" i="4"/>
  <c r="K120" i="5" l="1"/>
  <c r="K121" i="5" s="1"/>
  <c r="K150" i="4"/>
  <c r="K166" i="4" s="1"/>
  <c r="M97" i="4"/>
  <c r="M142" i="4" s="1"/>
  <c r="M145" i="4" s="1"/>
  <c r="L97" i="4"/>
  <c r="L142" i="4" s="1"/>
  <c r="L145" i="4" s="1"/>
  <c r="M152" i="4"/>
  <c r="M150" i="4" s="1"/>
  <c r="M166" i="4" s="1"/>
  <c r="K15" i="3"/>
  <c r="K32" i="3" s="1"/>
  <c r="L15" i="3"/>
  <c r="L33" i="3" s="1"/>
  <c r="M15" i="3"/>
  <c r="K17" i="3"/>
  <c r="L17" i="3"/>
  <c r="M17" i="3"/>
  <c r="K18" i="3"/>
  <c r="L18" i="3"/>
  <c r="L20" i="3" s="1"/>
  <c r="M18" i="3"/>
  <c r="M20" i="3" s="1"/>
  <c r="K20" i="3"/>
  <c r="K26" i="3"/>
  <c r="K28" i="3" s="1"/>
  <c r="K33" i="3" s="1"/>
  <c r="L26" i="3"/>
  <c r="L28" i="3" s="1"/>
  <c r="M26" i="3"/>
  <c r="M28" i="3"/>
  <c r="K42" i="3"/>
  <c r="K46" i="3" s="1"/>
  <c r="L42" i="3"/>
  <c r="L46" i="3" s="1"/>
  <c r="L89" i="3" s="1"/>
  <c r="L111" i="3" s="1"/>
  <c r="M42" i="3"/>
  <c r="M46" i="3"/>
  <c r="K54" i="3"/>
  <c r="L54" i="3"/>
  <c r="M54" i="3"/>
  <c r="K56" i="3"/>
  <c r="L56" i="3"/>
  <c r="M56" i="3"/>
  <c r="K58" i="3"/>
  <c r="L58" i="3"/>
  <c r="M58" i="3"/>
  <c r="K60" i="3"/>
  <c r="L60" i="3"/>
  <c r="M60" i="3"/>
  <c r="K61" i="3"/>
  <c r="L61" i="3"/>
  <c r="M61" i="3"/>
  <c r="M64" i="3" s="1"/>
  <c r="M89" i="3" s="1"/>
  <c r="M111" i="3" s="1"/>
  <c r="K62" i="3"/>
  <c r="K129" i="3" s="1"/>
  <c r="L62" i="3"/>
  <c r="M62" i="3"/>
  <c r="L64" i="3"/>
  <c r="K67" i="3"/>
  <c r="L67" i="3"/>
  <c r="M67" i="3"/>
  <c r="K70" i="3"/>
  <c r="L70" i="3"/>
  <c r="M70" i="3"/>
  <c r="K73" i="3"/>
  <c r="L73" i="3"/>
  <c r="M73" i="3"/>
  <c r="K76" i="3"/>
  <c r="L76" i="3"/>
  <c r="M76" i="3"/>
  <c r="K79" i="3"/>
  <c r="L79" i="3"/>
  <c r="M79" i="3"/>
  <c r="K82" i="3"/>
  <c r="L82" i="3"/>
  <c r="M82" i="3"/>
  <c r="K85" i="3"/>
  <c r="L85" i="3"/>
  <c r="M85" i="3"/>
  <c r="K88" i="3"/>
  <c r="L88" i="3"/>
  <c r="M88" i="3"/>
  <c r="K95" i="3"/>
  <c r="L95" i="3"/>
  <c r="M95" i="3"/>
  <c r="M110" i="3" s="1"/>
  <c r="K97" i="3"/>
  <c r="L97" i="3"/>
  <c r="M97" i="3"/>
  <c r="K100" i="3"/>
  <c r="L100" i="3"/>
  <c r="M100" i="3"/>
  <c r="K102" i="3"/>
  <c r="L102" i="3"/>
  <c r="M102" i="3"/>
  <c r="K107" i="3"/>
  <c r="L107" i="3"/>
  <c r="M107" i="3"/>
  <c r="K109" i="3"/>
  <c r="L109" i="3"/>
  <c r="M109" i="3"/>
  <c r="K110" i="3"/>
  <c r="L110" i="3"/>
  <c r="M119" i="3"/>
  <c r="M118" i="3" s="1"/>
  <c r="M132" i="3" s="1"/>
  <c r="L129" i="3"/>
  <c r="M129" i="3"/>
  <c r="M113" i="3" l="1"/>
  <c r="M112" i="3" s="1"/>
  <c r="M33" i="3"/>
  <c r="M32" i="3"/>
  <c r="L113" i="3"/>
  <c r="L112" i="3" s="1"/>
  <c r="K89" i="3"/>
  <c r="K111" i="3" s="1"/>
  <c r="K113" i="3" s="1"/>
  <c r="K112" i="3" s="1"/>
  <c r="L119" i="3"/>
  <c r="L118" i="3" s="1"/>
  <c r="L132" i="3" s="1"/>
  <c r="K64" i="3"/>
  <c r="K119" i="3"/>
  <c r="K118" i="3" s="1"/>
  <c r="K132" i="3" s="1"/>
  <c r="L32" i="3"/>
  <c r="K12" i="2"/>
  <c r="L12" i="2"/>
  <c r="M12" i="2"/>
  <c r="K13" i="2"/>
  <c r="L13" i="2"/>
  <c r="M13" i="2"/>
  <c r="K14" i="2"/>
  <c r="L14" i="2"/>
  <c r="L18" i="2" s="1"/>
  <c r="L61" i="2" s="1"/>
  <c r="L62" i="2" s="1"/>
  <c r="M14" i="2"/>
  <c r="K15" i="2"/>
  <c r="L15" i="2"/>
  <c r="M15" i="2"/>
  <c r="M18" i="2" s="1"/>
  <c r="M61" i="2" s="1"/>
  <c r="M62" i="2" s="1"/>
  <c r="K16" i="2"/>
  <c r="L16" i="2"/>
  <c r="M16" i="2"/>
  <c r="K18" i="2"/>
  <c r="K61" i="2" s="1"/>
  <c r="K62" i="2" s="1"/>
  <c r="K24" i="2"/>
  <c r="L24" i="2"/>
  <c r="M24" i="2"/>
  <c r="K30" i="2"/>
  <c r="L30" i="2"/>
  <c r="M30" i="2"/>
  <c r="K36" i="2"/>
  <c r="L36" i="2"/>
  <c r="M36" i="2"/>
  <c r="K42" i="2"/>
  <c r="L42" i="2"/>
  <c r="M42" i="2"/>
  <c r="K43" i="2"/>
  <c r="L43" i="2"/>
  <c r="L48" i="2" s="1"/>
  <c r="M43" i="2"/>
  <c r="K44" i="2"/>
  <c r="L44" i="2"/>
  <c r="M44" i="2"/>
  <c r="M619" i="2" s="1"/>
  <c r="K45" i="2"/>
  <c r="L45" i="2"/>
  <c r="M45" i="2"/>
  <c r="K46" i="2"/>
  <c r="K48" i="2" s="1"/>
  <c r="L46" i="2"/>
  <c r="M46" i="2"/>
  <c r="K47" i="2"/>
  <c r="L47" i="2"/>
  <c r="L611" i="2" s="1"/>
  <c r="M47" i="2"/>
  <c r="M48" i="2"/>
  <c r="K54" i="2"/>
  <c r="L54" i="2"/>
  <c r="M54" i="2"/>
  <c r="K60" i="2"/>
  <c r="L60" i="2"/>
  <c r="M60" i="2"/>
  <c r="K68" i="2"/>
  <c r="L68" i="2"/>
  <c r="M68" i="2"/>
  <c r="K69" i="2"/>
  <c r="L69" i="2"/>
  <c r="M69" i="2"/>
  <c r="K70" i="2"/>
  <c r="L70" i="2"/>
  <c r="L73" i="2" s="1"/>
  <c r="L122" i="2" s="1"/>
  <c r="L123" i="2" s="1"/>
  <c r="M70" i="2"/>
  <c r="K71" i="2"/>
  <c r="L71" i="2"/>
  <c r="M71" i="2"/>
  <c r="M73" i="2" s="1"/>
  <c r="M122" i="2" s="1"/>
  <c r="M123" i="2" s="1"/>
  <c r="K72" i="2"/>
  <c r="L72" i="2"/>
  <c r="M72" i="2"/>
  <c r="K73" i="2"/>
  <c r="K122" i="2" s="1"/>
  <c r="K123" i="2" s="1"/>
  <c r="K79" i="2"/>
  <c r="L79" i="2"/>
  <c r="M79" i="2"/>
  <c r="K85" i="2"/>
  <c r="L85" i="2"/>
  <c r="M85" i="2"/>
  <c r="K91" i="2"/>
  <c r="L91" i="2"/>
  <c r="M91" i="2"/>
  <c r="K92" i="2"/>
  <c r="K97" i="2" s="1"/>
  <c r="L92" i="2"/>
  <c r="M92" i="2"/>
  <c r="K93" i="2"/>
  <c r="L93" i="2"/>
  <c r="M93" i="2"/>
  <c r="K94" i="2"/>
  <c r="L94" i="2"/>
  <c r="M94" i="2"/>
  <c r="M97" i="2" s="1"/>
  <c r="K95" i="2"/>
  <c r="L95" i="2"/>
  <c r="M95" i="2"/>
  <c r="K96" i="2"/>
  <c r="L96" i="2"/>
  <c r="M96" i="2"/>
  <c r="L97" i="2"/>
  <c r="K103" i="2"/>
  <c r="L103" i="2"/>
  <c r="M103" i="2"/>
  <c r="K109" i="2"/>
  <c r="L109" i="2"/>
  <c r="K115" i="2"/>
  <c r="L115" i="2"/>
  <c r="M115" i="2"/>
  <c r="K121" i="2"/>
  <c r="L121" i="2"/>
  <c r="M121" i="2"/>
  <c r="K128" i="2"/>
  <c r="L128" i="2"/>
  <c r="L133" i="2" s="1"/>
  <c r="M128" i="2"/>
  <c r="K129" i="2"/>
  <c r="L129" i="2"/>
  <c r="M129" i="2"/>
  <c r="K130" i="2"/>
  <c r="L130" i="2"/>
  <c r="M130" i="2"/>
  <c r="K131" i="2"/>
  <c r="K133" i="2" s="1"/>
  <c r="L131" i="2"/>
  <c r="M131" i="2"/>
  <c r="K132" i="2"/>
  <c r="L132" i="2"/>
  <c r="M132" i="2"/>
  <c r="M133" i="2"/>
  <c r="K139" i="2"/>
  <c r="L139" i="2"/>
  <c r="M139" i="2"/>
  <c r="K145" i="2"/>
  <c r="L145" i="2"/>
  <c r="K146" i="2"/>
  <c r="L146" i="2"/>
  <c r="M146" i="2"/>
  <c r="M151" i="2" s="1"/>
  <c r="K147" i="2"/>
  <c r="L147" i="2"/>
  <c r="M147" i="2"/>
  <c r="K148" i="2"/>
  <c r="K151" i="2" s="1"/>
  <c r="L148" i="2"/>
  <c r="M148" i="2"/>
  <c r="K149" i="2"/>
  <c r="L149" i="2"/>
  <c r="L151" i="2" s="1"/>
  <c r="M149" i="2"/>
  <c r="K150" i="2"/>
  <c r="L150" i="2"/>
  <c r="M150" i="2"/>
  <c r="K157" i="2"/>
  <c r="L157" i="2"/>
  <c r="K163" i="2"/>
  <c r="L163" i="2"/>
  <c r="M163" i="2"/>
  <c r="K169" i="2"/>
  <c r="L169" i="2"/>
  <c r="M169" i="2"/>
  <c r="K173" i="2"/>
  <c r="L173" i="2"/>
  <c r="L178" i="2" s="1"/>
  <c r="L185" i="2" s="1"/>
  <c r="M173" i="2"/>
  <c r="K174" i="2"/>
  <c r="L174" i="2"/>
  <c r="M174" i="2"/>
  <c r="K175" i="2"/>
  <c r="L175" i="2"/>
  <c r="M175" i="2"/>
  <c r="K176" i="2"/>
  <c r="K178" i="2" s="1"/>
  <c r="K185" i="2" s="1"/>
  <c r="L176" i="2"/>
  <c r="M176" i="2"/>
  <c r="K177" i="2"/>
  <c r="L177" i="2"/>
  <c r="M177" i="2"/>
  <c r="M178" i="2"/>
  <c r="M185" i="2" s="1"/>
  <c r="K184" i="2"/>
  <c r="L184" i="2"/>
  <c r="K191" i="2"/>
  <c r="L191" i="2"/>
  <c r="M191" i="2"/>
  <c r="K192" i="2"/>
  <c r="L192" i="2"/>
  <c r="M192" i="2"/>
  <c r="K193" i="2"/>
  <c r="L193" i="2"/>
  <c r="L196" i="2" s="1"/>
  <c r="L275" i="2" s="1"/>
  <c r="L276" i="2" s="1"/>
  <c r="M193" i="2"/>
  <c r="K194" i="2"/>
  <c r="L194" i="2"/>
  <c r="M194" i="2"/>
  <c r="M196" i="2" s="1"/>
  <c r="M275" i="2" s="1"/>
  <c r="M276" i="2" s="1"/>
  <c r="K195" i="2"/>
  <c r="L195" i="2"/>
  <c r="M195" i="2"/>
  <c r="K196" i="2"/>
  <c r="K202" i="2"/>
  <c r="L202" i="2"/>
  <c r="M202" i="2"/>
  <c r="K208" i="2"/>
  <c r="L208" i="2"/>
  <c r="K214" i="2"/>
  <c r="L214" i="2"/>
  <c r="M214" i="2"/>
  <c r="K220" i="2"/>
  <c r="L220" i="2"/>
  <c r="K226" i="2"/>
  <c r="L226" i="2"/>
  <c r="M226" i="2"/>
  <c r="K232" i="2"/>
  <c r="L232" i="2"/>
  <c r="M232" i="2"/>
  <c r="K238" i="2"/>
  <c r="L238" i="2"/>
  <c r="M238" i="2"/>
  <c r="K244" i="2"/>
  <c r="L244" i="2"/>
  <c r="M244" i="2"/>
  <c r="K250" i="2"/>
  <c r="L250" i="2"/>
  <c r="M250" i="2"/>
  <c r="K256" i="2"/>
  <c r="L256" i="2"/>
  <c r="M256" i="2"/>
  <c r="K262" i="2"/>
  <c r="L262" i="2"/>
  <c r="M262" i="2"/>
  <c r="K268" i="2"/>
  <c r="L268" i="2"/>
  <c r="M268" i="2"/>
  <c r="K274" i="2"/>
  <c r="L274" i="2"/>
  <c r="M274" i="2"/>
  <c r="K275" i="2"/>
  <c r="K276" i="2" s="1"/>
  <c r="K281" i="2"/>
  <c r="L281" i="2"/>
  <c r="M281" i="2"/>
  <c r="M286" i="2" s="1"/>
  <c r="M299" i="2" s="1"/>
  <c r="K282" i="2"/>
  <c r="L282" i="2"/>
  <c r="M282" i="2"/>
  <c r="K283" i="2"/>
  <c r="K286" i="2" s="1"/>
  <c r="K299" i="2" s="1"/>
  <c r="L283" i="2"/>
  <c r="M283" i="2"/>
  <c r="K284" i="2"/>
  <c r="L284" i="2"/>
  <c r="L286" i="2" s="1"/>
  <c r="L299" i="2" s="1"/>
  <c r="M284" i="2"/>
  <c r="K285" i="2"/>
  <c r="L285" i="2"/>
  <c r="M285" i="2"/>
  <c r="K292" i="2"/>
  <c r="L292" i="2"/>
  <c r="M292" i="2"/>
  <c r="K298" i="2"/>
  <c r="L298" i="2"/>
  <c r="M298" i="2"/>
  <c r="K302" i="2"/>
  <c r="L302" i="2"/>
  <c r="M302" i="2"/>
  <c r="K303" i="2"/>
  <c r="L303" i="2"/>
  <c r="M303" i="2"/>
  <c r="K304" i="2"/>
  <c r="L304" i="2"/>
  <c r="L307" i="2" s="1"/>
  <c r="L314" i="2" s="1"/>
  <c r="M304" i="2"/>
  <c r="M307" i="2" s="1"/>
  <c r="M314" i="2" s="1"/>
  <c r="K305" i="2"/>
  <c r="L305" i="2"/>
  <c r="M305" i="2"/>
  <c r="K306" i="2"/>
  <c r="L306" i="2"/>
  <c r="M306" i="2"/>
  <c r="K307" i="2"/>
  <c r="K314" i="2" s="1"/>
  <c r="K313" i="2"/>
  <c r="L313" i="2"/>
  <c r="K317" i="2"/>
  <c r="K322" i="2" s="1"/>
  <c r="K329" i="2" s="1"/>
  <c r="L317" i="2"/>
  <c r="M317" i="2"/>
  <c r="K318" i="2"/>
  <c r="L318" i="2"/>
  <c r="M318" i="2"/>
  <c r="K319" i="2"/>
  <c r="L319" i="2"/>
  <c r="M319" i="2"/>
  <c r="M322" i="2" s="1"/>
  <c r="M329" i="2" s="1"/>
  <c r="K320" i="2"/>
  <c r="L320" i="2"/>
  <c r="M320" i="2"/>
  <c r="K321" i="2"/>
  <c r="K611" i="2" s="1"/>
  <c r="L321" i="2"/>
  <c r="M321" i="2"/>
  <c r="L322" i="2"/>
  <c r="L329" i="2" s="1"/>
  <c r="K328" i="2"/>
  <c r="L328" i="2"/>
  <c r="M328" i="2"/>
  <c r="K335" i="2"/>
  <c r="L335" i="2"/>
  <c r="L341" i="2" s="1"/>
  <c r="L349" i="2" s="1"/>
  <c r="M335" i="2"/>
  <c r="M341" i="2" s="1"/>
  <c r="M349" i="2" s="1"/>
  <c r="K336" i="2"/>
  <c r="L336" i="2"/>
  <c r="M336" i="2"/>
  <c r="K337" i="2"/>
  <c r="L337" i="2"/>
  <c r="M337" i="2"/>
  <c r="K338" i="2"/>
  <c r="K341" i="2" s="1"/>
  <c r="K349" i="2" s="1"/>
  <c r="L338" i="2"/>
  <c r="M338" i="2"/>
  <c r="K339" i="2"/>
  <c r="L339" i="2"/>
  <c r="L612" i="2" s="1"/>
  <c r="M339" i="2"/>
  <c r="M612" i="2" s="1"/>
  <c r="K340" i="2"/>
  <c r="L340" i="2"/>
  <c r="M340" i="2"/>
  <c r="K348" i="2"/>
  <c r="L348" i="2"/>
  <c r="M348" i="2"/>
  <c r="K352" i="2"/>
  <c r="L352" i="2"/>
  <c r="M352" i="2"/>
  <c r="M609" i="2" s="1"/>
  <c r="K353" i="2"/>
  <c r="L353" i="2"/>
  <c r="M353" i="2"/>
  <c r="K354" i="2"/>
  <c r="K357" i="2" s="1"/>
  <c r="K364" i="2" s="1"/>
  <c r="L354" i="2"/>
  <c r="M354" i="2"/>
  <c r="K355" i="2"/>
  <c r="L355" i="2"/>
  <c r="L357" i="2" s="1"/>
  <c r="L364" i="2" s="1"/>
  <c r="M355" i="2"/>
  <c r="K356" i="2"/>
  <c r="L356" i="2"/>
  <c r="M356" i="2"/>
  <c r="K363" i="2"/>
  <c r="L363" i="2"/>
  <c r="M363" i="2"/>
  <c r="K367" i="2"/>
  <c r="L367" i="2"/>
  <c r="M367" i="2"/>
  <c r="M372" i="2" s="1"/>
  <c r="M439" i="2" s="1"/>
  <c r="K368" i="2"/>
  <c r="L368" i="2"/>
  <c r="M368" i="2"/>
  <c r="K369" i="2"/>
  <c r="K372" i="2" s="1"/>
  <c r="K439" i="2" s="1"/>
  <c r="L369" i="2"/>
  <c r="M369" i="2"/>
  <c r="K370" i="2"/>
  <c r="L370" i="2"/>
  <c r="L372" i="2" s="1"/>
  <c r="L439" i="2" s="1"/>
  <c r="M370" i="2"/>
  <c r="K371" i="2"/>
  <c r="L371" i="2"/>
  <c r="M371" i="2"/>
  <c r="K378" i="2"/>
  <c r="L378" i="2"/>
  <c r="M378" i="2"/>
  <c r="K384" i="2"/>
  <c r="L384" i="2"/>
  <c r="M384" i="2"/>
  <c r="K390" i="2"/>
  <c r="L390" i="2"/>
  <c r="M390" i="2"/>
  <c r="K396" i="2"/>
  <c r="L396" i="2"/>
  <c r="M396" i="2"/>
  <c r="K402" i="2"/>
  <c r="L402" i="2"/>
  <c r="M402" i="2"/>
  <c r="K408" i="2"/>
  <c r="L408" i="2"/>
  <c r="M408" i="2"/>
  <c r="K414" i="2"/>
  <c r="L414" i="2"/>
  <c r="K420" i="2"/>
  <c r="L420" i="2"/>
  <c r="K426" i="2"/>
  <c r="L426" i="2"/>
  <c r="M426" i="2"/>
  <c r="K432" i="2"/>
  <c r="L432" i="2"/>
  <c r="M432" i="2"/>
  <c r="K438" i="2"/>
  <c r="L438" i="2"/>
  <c r="M438" i="2"/>
  <c r="K445" i="2"/>
  <c r="L445" i="2"/>
  <c r="M445" i="2"/>
  <c r="K446" i="2"/>
  <c r="K619" i="2" s="1"/>
  <c r="L446" i="2"/>
  <c r="M446" i="2"/>
  <c r="K447" i="2"/>
  <c r="L447" i="2"/>
  <c r="L450" i="2" s="1"/>
  <c r="M447" i="2"/>
  <c r="K448" i="2"/>
  <c r="L448" i="2"/>
  <c r="M448" i="2"/>
  <c r="M450" i="2" s="1"/>
  <c r="K449" i="2"/>
  <c r="L449" i="2"/>
  <c r="M449" i="2"/>
  <c r="K450" i="2"/>
  <c r="K456" i="2"/>
  <c r="L456" i="2"/>
  <c r="M456" i="2"/>
  <c r="K457" i="2"/>
  <c r="L457" i="2"/>
  <c r="M457" i="2"/>
  <c r="M462" i="2" s="1"/>
  <c r="K458" i="2"/>
  <c r="L458" i="2"/>
  <c r="M458" i="2"/>
  <c r="K459" i="2"/>
  <c r="K462" i="2" s="1"/>
  <c r="L459" i="2"/>
  <c r="M459" i="2"/>
  <c r="K460" i="2"/>
  <c r="L460" i="2"/>
  <c r="L462" i="2" s="1"/>
  <c r="M460" i="2"/>
  <c r="K461" i="2"/>
  <c r="L461" i="2"/>
  <c r="M461" i="2"/>
  <c r="K468" i="2"/>
  <c r="L468" i="2"/>
  <c r="K475" i="2"/>
  <c r="K481" i="2" s="1"/>
  <c r="K533" i="2" s="1"/>
  <c r="K534" i="2" s="1"/>
  <c r="L475" i="2"/>
  <c r="L481" i="2" s="1"/>
  <c r="L533" i="2" s="1"/>
  <c r="L534" i="2" s="1"/>
  <c r="M475" i="2"/>
  <c r="K476" i="2"/>
  <c r="L476" i="2"/>
  <c r="L619" i="2" s="1"/>
  <c r="M476" i="2"/>
  <c r="K477" i="2"/>
  <c r="L477" i="2"/>
  <c r="M477" i="2"/>
  <c r="M617" i="2" s="1"/>
  <c r="K478" i="2"/>
  <c r="L478" i="2"/>
  <c r="M478" i="2"/>
  <c r="K479" i="2"/>
  <c r="L479" i="2"/>
  <c r="M479" i="2"/>
  <c r="K480" i="2"/>
  <c r="L480" i="2"/>
  <c r="L613" i="2" s="1"/>
  <c r="M480" i="2"/>
  <c r="M481" i="2"/>
  <c r="M533" i="2" s="1"/>
  <c r="M534" i="2" s="1"/>
  <c r="K488" i="2"/>
  <c r="L488" i="2"/>
  <c r="M488" i="2"/>
  <c r="K494" i="2"/>
  <c r="L494" i="2"/>
  <c r="K500" i="2"/>
  <c r="L500" i="2"/>
  <c r="M500" i="2"/>
  <c r="K506" i="2"/>
  <c r="L506" i="2"/>
  <c r="M506" i="2"/>
  <c r="K512" i="2"/>
  <c r="L512" i="2"/>
  <c r="M512" i="2"/>
  <c r="K518" i="2"/>
  <c r="L518" i="2"/>
  <c r="M518" i="2"/>
  <c r="K525" i="2"/>
  <c r="L525" i="2"/>
  <c r="M525" i="2"/>
  <c r="K532" i="2"/>
  <c r="L532" i="2"/>
  <c r="M532" i="2"/>
  <c r="K539" i="2"/>
  <c r="K546" i="2" s="1"/>
  <c r="K578" i="2" s="1"/>
  <c r="K579" i="2" s="1"/>
  <c r="L539" i="2"/>
  <c r="M539" i="2"/>
  <c r="M546" i="2" s="1"/>
  <c r="M578" i="2" s="1"/>
  <c r="M579" i="2" s="1"/>
  <c r="K540" i="2"/>
  <c r="L540" i="2"/>
  <c r="M540" i="2"/>
  <c r="K541" i="2"/>
  <c r="L541" i="2"/>
  <c r="M541" i="2"/>
  <c r="K542" i="2"/>
  <c r="L542" i="2"/>
  <c r="M542" i="2"/>
  <c r="K543" i="2"/>
  <c r="L543" i="2"/>
  <c r="M543" i="2"/>
  <c r="M613" i="2" s="1"/>
  <c r="K544" i="2"/>
  <c r="L544" i="2"/>
  <c r="M544" i="2"/>
  <c r="K545" i="2"/>
  <c r="L545" i="2"/>
  <c r="M545" i="2"/>
  <c r="L546" i="2"/>
  <c r="K552" i="2"/>
  <c r="L552" i="2"/>
  <c r="M552" i="2"/>
  <c r="K560" i="2"/>
  <c r="L560" i="2"/>
  <c r="M560" i="2"/>
  <c r="K565" i="2"/>
  <c r="L565" i="2"/>
  <c r="M565" i="2"/>
  <c r="K569" i="2"/>
  <c r="L569" i="2"/>
  <c r="K573" i="2"/>
  <c r="L573" i="2"/>
  <c r="M573" i="2"/>
  <c r="K577" i="2"/>
  <c r="L577" i="2"/>
  <c r="M577" i="2"/>
  <c r="L578" i="2"/>
  <c r="L579" i="2" s="1"/>
  <c r="K584" i="2"/>
  <c r="L584" i="2"/>
  <c r="L591" i="2" s="1"/>
  <c r="L600" i="2" s="1"/>
  <c r="L601" i="2" s="1"/>
  <c r="M584" i="2"/>
  <c r="K585" i="2"/>
  <c r="K591" i="2" s="1"/>
  <c r="K600" i="2" s="1"/>
  <c r="K601" i="2" s="1"/>
  <c r="L585" i="2"/>
  <c r="M585" i="2"/>
  <c r="K586" i="2"/>
  <c r="L586" i="2"/>
  <c r="M586" i="2"/>
  <c r="K587" i="2"/>
  <c r="L587" i="2"/>
  <c r="M587" i="2"/>
  <c r="K588" i="2"/>
  <c r="L588" i="2"/>
  <c r="M588" i="2"/>
  <c r="K589" i="2"/>
  <c r="L589" i="2"/>
  <c r="M589" i="2"/>
  <c r="K590" i="2"/>
  <c r="L590" i="2"/>
  <c r="M590" i="2"/>
  <c r="M591" i="2"/>
  <c r="M600" i="2" s="1"/>
  <c r="M601" i="2" s="1"/>
  <c r="K599" i="2"/>
  <c r="L599" i="2"/>
  <c r="M599" i="2"/>
  <c r="L609" i="2"/>
  <c r="M611" i="2"/>
  <c r="K612" i="2"/>
  <c r="K613" i="2"/>
  <c r="L617" i="2"/>
  <c r="K618" i="2"/>
  <c r="M618" i="2"/>
  <c r="K620" i="2"/>
  <c r="L620" i="2"/>
  <c r="M620" i="2"/>
  <c r="M608" i="2" l="1"/>
  <c r="M622" i="2" s="1"/>
  <c r="L186" i="2"/>
  <c r="K170" i="2"/>
  <c r="K186" i="2" s="1"/>
  <c r="K603" i="2" s="1"/>
  <c r="K602" i="2" s="1"/>
  <c r="L170" i="2"/>
  <c r="L603" i="2"/>
  <c r="L602" i="2" s="1"/>
  <c r="K440" i="2"/>
  <c r="L440" i="2"/>
  <c r="M186" i="2"/>
  <c r="M603" i="2" s="1"/>
  <c r="M602" i="2" s="1"/>
  <c r="M170" i="2"/>
  <c r="K469" i="2"/>
  <c r="K470" i="2" s="1"/>
  <c r="M469" i="2"/>
  <c r="M470" i="2" s="1"/>
  <c r="L469" i="2"/>
  <c r="L470" i="2" s="1"/>
  <c r="L330" i="2"/>
  <c r="K330" i="2"/>
  <c r="M330" i="2"/>
  <c r="L618" i="2"/>
  <c r="L608" i="2" s="1"/>
  <c r="L622" i="2" s="1"/>
  <c r="K617" i="2"/>
  <c r="K609" i="2"/>
  <c r="K608" i="2" s="1"/>
  <c r="K622" i="2" s="1"/>
  <c r="M357" i="2"/>
  <c r="M364" i="2" s="1"/>
  <c r="M440" i="2" s="1"/>
  <c r="K15" i="1"/>
  <c r="K116" i="1" s="1"/>
  <c r="L15" i="1"/>
  <c r="M15" i="1"/>
  <c r="K17" i="1"/>
  <c r="L17" i="1"/>
  <c r="L23" i="1" s="1"/>
  <c r="M17" i="1"/>
  <c r="K18" i="1"/>
  <c r="L18" i="1"/>
  <c r="M18" i="1"/>
  <c r="K19" i="1"/>
  <c r="L19" i="1"/>
  <c r="M19" i="1"/>
  <c r="K23" i="1"/>
  <c r="K66" i="1" s="1"/>
  <c r="M23" i="1"/>
  <c r="K34" i="1"/>
  <c r="L34" i="1"/>
  <c r="M34" i="1"/>
  <c r="K35" i="1"/>
  <c r="K38" i="1" s="1"/>
  <c r="L35" i="1"/>
  <c r="M35" i="1"/>
  <c r="M38" i="1" s="1"/>
  <c r="K36" i="1"/>
  <c r="L36" i="1"/>
  <c r="L126" i="1" s="1"/>
  <c r="M36" i="1"/>
  <c r="K37" i="1"/>
  <c r="L37" i="1"/>
  <c r="M37" i="1"/>
  <c r="L38" i="1"/>
  <c r="K44" i="1"/>
  <c r="L44" i="1"/>
  <c r="M44" i="1"/>
  <c r="K46" i="1"/>
  <c r="K53" i="1"/>
  <c r="K47" i="1" s="1"/>
  <c r="K48" i="1" s="1"/>
  <c r="L53" i="1"/>
  <c r="L47" i="1" s="1"/>
  <c r="M53" i="1"/>
  <c r="M47" i="1" s="1"/>
  <c r="M48" i="1" s="1"/>
  <c r="K54" i="1"/>
  <c r="L54" i="1"/>
  <c r="L55" i="1" s="1"/>
  <c r="M54" i="1"/>
  <c r="K55" i="1"/>
  <c r="M55" i="1"/>
  <c r="K57" i="1"/>
  <c r="L57" i="1"/>
  <c r="M57" i="1"/>
  <c r="K59" i="1"/>
  <c r="L59" i="1"/>
  <c r="M59" i="1"/>
  <c r="K69" i="1"/>
  <c r="L69" i="1"/>
  <c r="M69" i="1"/>
  <c r="K71" i="1"/>
  <c r="L71" i="1"/>
  <c r="M71" i="1"/>
  <c r="K76" i="1"/>
  <c r="K72" i="1" s="1"/>
  <c r="L76" i="1"/>
  <c r="L72" i="1" s="1"/>
  <c r="M76" i="1"/>
  <c r="M72" i="1" s="1"/>
  <c r="K78" i="1"/>
  <c r="L78" i="1"/>
  <c r="M78" i="1"/>
  <c r="K80" i="1"/>
  <c r="L80" i="1"/>
  <c r="M80" i="1"/>
  <c r="K82" i="1"/>
  <c r="L82" i="1"/>
  <c r="M82" i="1"/>
  <c r="K84" i="1"/>
  <c r="L84" i="1"/>
  <c r="M84" i="1"/>
  <c r="K89" i="1"/>
  <c r="K85" i="1" s="1"/>
  <c r="K86" i="1" s="1"/>
  <c r="L89" i="1"/>
  <c r="L85" i="1" s="1"/>
  <c r="L86" i="1" s="1"/>
  <c r="M89" i="1"/>
  <c r="M85" i="1" s="1"/>
  <c r="M86" i="1" s="1"/>
  <c r="K91" i="1"/>
  <c r="L91" i="1"/>
  <c r="M91" i="1"/>
  <c r="K93" i="1"/>
  <c r="L93" i="1"/>
  <c r="M93" i="1"/>
  <c r="K95" i="1"/>
  <c r="L95" i="1"/>
  <c r="M95" i="1"/>
  <c r="K97" i="1"/>
  <c r="L97" i="1"/>
  <c r="M97" i="1"/>
  <c r="K99" i="1"/>
  <c r="L99" i="1"/>
  <c r="M99" i="1"/>
  <c r="K101" i="1"/>
  <c r="L101" i="1"/>
  <c r="M101" i="1"/>
  <c r="K102" i="1"/>
  <c r="K103" i="1" s="1"/>
  <c r="L102" i="1"/>
  <c r="M102" i="1"/>
  <c r="M103" i="1" s="1"/>
  <c r="L103" i="1"/>
  <c r="K105" i="1"/>
  <c r="L105" i="1"/>
  <c r="M105" i="1"/>
  <c r="K118" i="1"/>
  <c r="M118" i="1"/>
  <c r="K126" i="1"/>
  <c r="M126" i="1"/>
  <c r="K128" i="1"/>
  <c r="L128" i="1"/>
  <c r="M128" i="1"/>
  <c r="L73" i="1" l="1"/>
  <c r="L106" i="1" s="1"/>
  <c r="L122" i="1"/>
  <c r="L48" i="1"/>
  <c r="L116" i="1"/>
  <c r="K115" i="1"/>
  <c r="K114" i="1" s="1"/>
  <c r="K130" i="1" s="1"/>
  <c r="K73" i="1"/>
  <c r="K106" i="1" s="1"/>
  <c r="K107" i="1" s="1"/>
  <c r="K109" i="1" s="1"/>
  <c r="K108" i="1" s="1"/>
  <c r="K122" i="1"/>
  <c r="M106" i="1"/>
  <c r="M116" i="1"/>
  <c r="M115" i="1" s="1"/>
  <c r="M114" i="1" s="1"/>
  <c r="M130" i="1" s="1"/>
  <c r="L66" i="1"/>
  <c r="M73" i="1"/>
  <c r="M122" i="1"/>
  <c r="M66" i="1"/>
  <c r="L118" i="1"/>
  <c r="L107" i="1" l="1"/>
  <c r="L109" i="1" s="1"/>
  <c r="M107" i="1"/>
  <c r="M109" i="1" s="1"/>
  <c r="L115" i="1"/>
  <c r="L114" i="1" s="1"/>
  <c r="L130" i="1" s="1"/>
</calcChain>
</file>

<file path=xl/comments1.xml><?xml version="1.0" encoding="utf-8"?>
<comments xmlns="http://schemas.openxmlformats.org/spreadsheetml/2006/main">
  <authors>
    <author>Diana Bajorūnė</author>
  </authors>
  <commentList>
    <comment ref="Q71" authorId="0" shapeId="0">
      <text>
        <r>
          <rPr>
            <b/>
            <sz val="9"/>
            <color indexed="81"/>
            <rFont val="Tahoma"/>
            <family val="2"/>
            <charset val="186"/>
          </rPr>
          <t>Diana Bajorūnė:</t>
        </r>
        <r>
          <rPr>
            <sz val="9"/>
            <color indexed="81"/>
            <rFont val="Tahoma"/>
            <family val="2"/>
            <charset val="186"/>
          </rPr>
          <t xml:space="preserve">
</t>
        </r>
      </text>
    </comment>
  </commentList>
</comments>
</file>

<file path=xl/sharedStrings.xml><?xml version="1.0" encoding="utf-8"?>
<sst xmlns="http://schemas.openxmlformats.org/spreadsheetml/2006/main" count="8446" uniqueCount="1910">
  <si>
    <t>IŠ VISO:</t>
  </si>
  <si>
    <r>
      <t>Valstybės biudžeto lėšos, kurios neapskaitomos biudžete (</t>
    </r>
    <r>
      <rPr>
        <b/>
        <sz val="9"/>
        <rFont val="Times New Roman"/>
        <family val="1"/>
        <charset val="186"/>
      </rPr>
      <t>VBN</t>
    </r>
    <r>
      <rPr>
        <sz val="9"/>
        <rFont val="Times New Roman"/>
        <family val="1"/>
      </rPr>
      <t>)</t>
    </r>
  </si>
  <si>
    <t>KITI ŠALTINIAI, IŠ VISO:</t>
  </si>
  <si>
    <r>
      <rPr>
        <sz val="9"/>
        <rFont val="Times New Roman"/>
        <family val="1"/>
        <charset val="186"/>
      </rPr>
      <t>ES struktūrinių fondų lėšos (</t>
    </r>
    <r>
      <rPr>
        <b/>
        <sz val="9"/>
        <rFont val="Times New Roman"/>
        <family val="1"/>
        <charset val="186"/>
      </rPr>
      <t>ES)</t>
    </r>
  </si>
  <si>
    <r>
      <t>Praėjusių metų lėšų likutis (</t>
    </r>
    <r>
      <rPr>
        <b/>
        <sz val="9"/>
        <rFont val="Times New Roman"/>
        <family val="1"/>
        <charset val="186"/>
      </rPr>
      <t>L</t>
    </r>
    <r>
      <rPr>
        <sz val="9"/>
        <rFont val="Times New Roman"/>
        <family val="1"/>
        <charset val="186"/>
      </rPr>
      <t>)</t>
    </r>
  </si>
  <si>
    <r>
      <t>Europos Sąjungos paramos lėšos (</t>
    </r>
    <r>
      <rPr>
        <b/>
        <sz val="9"/>
        <rFont val="Times New Roman"/>
        <family val="1"/>
        <charset val="186"/>
      </rPr>
      <t>ES)</t>
    </r>
  </si>
  <si>
    <r>
      <t>Paskolų lėšos investicijų projektams įgyvendinti (</t>
    </r>
    <r>
      <rPr>
        <b/>
        <sz val="9"/>
        <rFont val="Times New Roman"/>
        <family val="1"/>
        <charset val="186"/>
      </rPr>
      <t>P</t>
    </r>
    <r>
      <rPr>
        <sz val="9"/>
        <rFont val="Times New Roman"/>
        <family val="1"/>
        <charset val="186"/>
      </rPr>
      <t>)</t>
    </r>
  </si>
  <si>
    <r>
      <t>Valstybės biudžeto specialioji tikslinė dotacija regioninėms įstaigoms ir klasėms finansuoti (</t>
    </r>
    <r>
      <rPr>
        <b/>
        <sz val="9"/>
        <rFont val="Times New Roman"/>
        <family val="1"/>
        <charset val="186"/>
      </rPr>
      <t>VBSR)</t>
    </r>
  </si>
  <si>
    <r>
      <t>Valstybės biudžeto specialiosios tikslinės dotacijos lėšos valstybės funkcijoms atlikti (</t>
    </r>
    <r>
      <rPr>
        <b/>
        <sz val="9"/>
        <rFont val="Times New Roman"/>
        <family val="1"/>
        <charset val="186"/>
      </rPr>
      <t>VBSF)</t>
    </r>
  </si>
  <si>
    <r>
      <t>Ugdymo reikmių lėšos (</t>
    </r>
    <r>
      <rPr>
        <b/>
        <sz val="9"/>
        <rFont val="Times New Roman"/>
        <family val="1"/>
        <charset val="186"/>
      </rPr>
      <t>ML</t>
    </r>
    <r>
      <rPr>
        <sz val="9"/>
        <rFont val="Times New Roman"/>
        <family val="1"/>
        <charset val="186"/>
      </rPr>
      <t>)</t>
    </r>
  </si>
  <si>
    <r>
      <t>Valstybės lėšos kapitalo investicijoms (</t>
    </r>
    <r>
      <rPr>
        <b/>
        <sz val="9"/>
        <rFont val="Times New Roman"/>
        <family val="1"/>
        <charset val="186"/>
      </rPr>
      <t>VKI)</t>
    </r>
  </si>
  <si>
    <r>
      <t>Valstybės lėšos vietinės reikšmės keliams (gatvėms) tiesti, taisyti, prižiūrėti ir saugaus eismo sąlygoms užtikrinti (</t>
    </r>
    <r>
      <rPr>
        <b/>
        <sz val="9"/>
        <rFont val="Times New Roman"/>
        <family val="1"/>
        <charset val="186"/>
      </rPr>
      <t>KPP</t>
    </r>
    <r>
      <rPr>
        <sz val="9"/>
        <rFont val="Times New Roman"/>
        <family val="1"/>
        <charset val="186"/>
      </rPr>
      <t>)</t>
    </r>
  </si>
  <si>
    <r>
      <t>Valstybės biudžeto lėšos (</t>
    </r>
    <r>
      <rPr>
        <b/>
        <sz val="9"/>
        <rFont val="Times New Roman"/>
        <family val="1"/>
        <charset val="186"/>
      </rPr>
      <t>VB)</t>
    </r>
  </si>
  <si>
    <r>
      <t>Įstaigų  pajamos už paslaugas (</t>
    </r>
    <r>
      <rPr>
        <b/>
        <sz val="9"/>
        <rFont val="Times New Roman"/>
        <family val="1"/>
        <charset val="186"/>
      </rPr>
      <t>SP</t>
    </r>
    <r>
      <rPr>
        <sz val="9"/>
        <rFont val="Times New Roman"/>
        <family val="1"/>
        <charset val="186"/>
      </rPr>
      <t>)</t>
    </r>
  </si>
  <si>
    <r>
      <t>Savivaldybės biudžeto lėšos</t>
    </r>
    <r>
      <rPr>
        <b/>
        <sz val="9"/>
        <rFont val="Times New Roman"/>
        <family val="1"/>
        <charset val="186"/>
      </rPr>
      <t xml:space="preserve"> (SB)</t>
    </r>
  </si>
  <si>
    <t xml:space="preserve">Savivaldybės biudžetas, iš jo: </t>
  </si>
  <si>
    <t>SAVIVALDYBĖS  LĖŠOS, IŠ VISO:</t>
  </si>
  <si>
    <t>2023 m. panaudotos lėšos (kasinės išlaidos)</t>
  </si>
  <si>
    <t>2023 metų  asignavimų patikslintas planas</t>
  </si>
  <si>
    <t>2023 metų  asignavimų patvirtintas planas</t>
  </si>
  <si>
    <r>
      <t>Finansavimo šaltiniai</t>
    </r>
    <r>
      <rPr>
        <b/>
        <sz val="10"/>
        <color rgb="FFFF0000"/>
        <rFont val="Times New Roman"/>
        <family val="1"/>
        <charset val="186"/>
      </rPr>
      <t xml:space="preserve"> </t>
    </r>
  </si>
  <si>
    <t>Finansavimo šaltinių suvestinė</t>
  </si>
  <si>
    <t>*Priemonės požymis – nauja priemonė / pažangos projektas (P), tęstinė priemonė / projektas (T)</t>
  </si>
  <si>
    <t>Iš viso:</t>
  </si>
  <si>
    <t xml:space="preserve">Iš viso  programai: </t>
  </si>
  <si>
    <t>Iš viso programai be likučio</t>
  </si>
  <si>
    <t>Iš viso tikslui</t>
  </si>
  <si>
    <t>01</t>
  </si>
  <si>
    <t>Iš viso uždaviniui</t>
  </si>
  <si>
    <t>02</t>
  </si>
  <si>
    <t>VBSF</t>
  </si>
  <si>
    <t>Tarpinstitucinio bendradarbiavimo koordinavimui finansuoti</t>
  </si>
  <si>
    <t>15</t>
  </si>
  <si>
    <t>0</t>
  </si>
  <si>
    <t>288724610</t>
  </si>
  <si>
    <t>1.2.15.</t>
  </si>
  <si>
    <t>Tarpinstitucinio bendradarbiavimo koordinavimui finansuoti (TBK)</t>
  </si>
  <si>
    <t>vnt.</t>
  </si>
  <si>
    <t>Suderintų į Savivaldybės erdvinių duomenų rinkinį integruotų planų skaičius</t>
  </si>
  <si>
    <t>0;14</t>
  </si>
  <si>
    <t>1.2.14.</t>
  </si>
  <si>
    <t>Tvarkyti erdvinių duomenų rinkinį</t>
  </si>
  <si>
    <t>14</t>
  </si>
  <si>
    <r>
      <t>2023 m.  valstybinės žemės sklypų valdyti patikėjimo teise  Panevėžio miesto savivaldybė neperėmė.  </t>
    </r>
    <r>
      <rPr>
        <sz val="10"/>
        <color rgb="FF000000"/>
        <rFont val="Times New Roman"/>
        <family val="1"/>
        <charset val="186"/>
      </rPr>
      <t xml:space="preserve">Pagal Lietuvos Respublikos žemės įstatymo Nr. I-446 pakeitimo įstatymą 2022 m. birželio 30 d. Nr. XIV-1311, </t>
    </r>
    <r>
      <rPr>
        <sz val="10"/>
        <color theme="1"/>
        <rFont val="Times New Roman"/>
        <family val="1"/>
        <charset val="186"/>
      </rPr>
      <t xml:space="preserve"> nuo 2024 m. sausio 1 d. savivaldybės perima valstybinės žemės patikėtinio – Nacionalinės žemės tarnybos – teises ir pareigas pagal sutartis, sudarytas dėl valstybinės žemės nuomos ar perdavimo neatlygintinai naudotis (panaudos) miestuose ir miesteliuose. </t>
    </r>
  </si>
  <si>
    <t>Tikslingas savivaldybei perduotų pagal nustatytą tikslą ir poreikį sklypų skaičius</t>
  </si>
  <si>
    <t>1.2.13.</t>
  </si>
  <si>
    <t>Savivaldybei priskirtai valstybinei žemei ir kitam valstybiniam turtui valdyti, naudoti ir disponuoti  juo patikėjimo teise</t>
  </si>
  <si>
    <t>13</t>
  </si>
  <si>
    <t>0;9</t>
  </si>
  <si>
    <t>1.2.12.</t>
  </si>
  <si>
    <t>Administruoti socialines išmokas, paslaugas ir kompensacijas</t>
  </si>
  <si>
    <t>12</t>
  </si>
  <si>
    <t>Proc.</t>
  </si>
  <si>
    <t>Pateikta duomenų Suteiktos valstybės pagalbos registrui (proc. registre įregistruotos valstybės ir nereikšmingos pagalbos nuo visos suteiktos valstybės ir nereikšmingos pagalbos)</t>
  </si>
  <si>
    <t>0;13</t>
  </si>
  <si>
    <t>1.2.11.</t>
  </si>
  <si>
    <t>Teikti duomenis Valstybės suteiktos pagalbos registrui</t>
  </si>
  <si>
    <t>11</t>
  </si>
  <si>
    <t>Mažėja dėl Ukrainos piliečių. El. deklaracijų skaičius buvo smarkiai išaugęs karantino metu.</t>
  </si>
  <si>
    <t>Gyvenamosios vietos deklaracijų, asmenų pateiktų elektroniniu būdu, dalies didėjimas per metus, ne mažiau kaip 1,5 proc.</t>
  </si>
  <si>
    <t>0;16</t>
  </si>
  <si>
    <t>1.2.10.</t>
  </si>
  <si>
    <t>Organizuoti gyventojų gyvenamosios vietos deklaravimą</t>
  </si>
  <si>
    <t>10</t>
  </si>
  <si>
    <t>1.16</t>
  </si>
  <si>
    <t>proc.</t>
  </si>
  <si>
    <t xml:space="preserve"> Iš asmenų pateiktų 431 prašymo– 5 prašymai netiksliai, kas sudaro 1,16 proc.</t>
  </si>
  <si>
    <t>Asm.</t>
  </si>
  <si>
    <t>Savivaldybės pirminės valstybės garantuojamos teisinės pagalbos specialistų netiksliai (netinkamai) užpildytų prašymų suteikti antrinę valstybės garantuojamą teisinę pagalbą skaičius nuo savivaldybės parengtų prašymų suteikti antrinę valstybės garantuojamą teisinę pagalbą skaičiaus</t>
  </si>
  <si>
    <t>1.2.9.</t>
  </si>
  <si>
    <t>Teikti pirminę teisinę pagalbą</t>
  </si>
  <si>
    <t>09</t>
  </si>
  <si>
    <t>Vykdyti jaunimo teisių apsaugą</t>
  </si>
  <si>
    <t>Vykdyti vaikų teisių apsaugą</t>
  </si>
  <si>
    <t>08</t>
  </si>
  <si>
    <t xml:space="preserve">Jaunimo reikalų koordinatoriams savivaldybėse rekomenduotų atlikti užduočių įgyvendinimas (ne mažiau, kaip) </t>
  </si>
  <si>
    <t>1.2.8.</t>
  </si>
  <si>
    <t>1.2.7.</t>
  </si>
  <si>
    <t>Administruoti laikinuosius darbus</t>
  </si>
  <si>
    <t>07</t>
  </si>
  <si>
    <t>1.2.6.</t>
  </si>
  <si>
    <t>Tvarkyti archyvinius dokumentus</t>
  </si>
  <si>
    <t>06</t>
  </si>
  <si>
    <r>
      <t xml:space="preserve">Užtikrinti Vietos savivaldos įstatyme numatytų </t>
    </r>
    <r>
      <rPr>
        <b/>
        <sz val="10"/>
        <rFont val="Times New Roman"/>
        <family val="1"/>
      </rPr>
      <t>7</t>
    </r>
    <r>
      <rPr>
        <sz val="10"/>
        <rFont val="Times New Roman"/>
        <family val="1"/>
      </rPr>
      <t xml:space="preserve"> valstybės deleguotų žemės ūkio funkcijų vykdymą</t>
    </r>
  </si>
  <si>
    <t>0;1</t>
  </si>
  <si>
    <t>1.2.5.</t>
  </si>
  <si>
    <t>Vykdyti žemės ūkio funkcijas</t>
  </si>
  <si>
    <t>05</t>
  </si>
  <si>
    <t xml:space="preserve">Atliktų įmonių ir įstaigų, interneto svetainių, spaudos leidinių ir reklamos objektų patikrinimų skaičius </t>
  </si>
  <si>
    <t>Parengtų ir savivaldybės interneto svetainėje paskelbtų atmintinių ir rekomendacijų skaičius</t>
  </si>
  <si>
    <t>1.2.4.</t>
  </si>
  <si>
    <t>Kontroliuoti valstybinės kalbos vartojimą ir taisyklingumą</t>
  </si>
  <si>
    <t>04</t>
  </si>
  <si>
    <t>Organizuoti mobilizaciją</t>
  </si>
  <si>
    <t>03</t>
  </si>
  <si>
    <t>Įgyvendintų savivaldybėms teisės aktuose nustatytų priemonių, vykdant savivaldybėms perduotą valstybinę funkciją ,,Dalyvavimas rengiant ir vykdant mobilizaciją, demobilizaciją, priimančiosios šalies paramą“, procentas palyginti su visu teisės aktuose nustatytų priemonių skaičiumi, proc.</t>
  </si>
  <si>
    <t>Organizuoti civilinę saugą</t>
  </si>
  <si>
    <t xml:space="preserve">Savivaldybės pasirengimo reaguoti į ekstremalias situacijas lygis ne žemesnis kaip </t>
  </si>
  <si>
    <t>1.2.3.</t>
  </si>
  <si>
    <t>Organizuoti civilinę saugą ir mobilizaciją</t>
  </si>
  <si>
    <r>
      <t>Elektroniniu būdu pateiktų dokumentų dalis nuo visų gautų dokumentų dėl civilinės būklės aktų registravimo ir kitų su tuo susijusių paslaugų teikimo skaičiaus, proc</t>
    </r>
    <r>
      <rPr>
        <sz val="11"/>
        <rFont val="Calibri"/>
        <family val="2"/>
        <charset val="186"/>
        <scheme val="minor"/>
      </rPr>
      <t>.</t>
    </r>
  </si>
  <si>
    <t>Vnt.</t>
  </si>
  <si>
    <t>Civilinės būklės aktų įrašymo sudarymo, keitimo, papildymo, atkūrimo anuliavimas ir  pakartotinių dokumentų išdavimas per metus</t>
  </si>
  <si>
    <t>0;3</t>
  </si>
  <si>
    <t>1.2.2.</t>
  </si>
  <si>
    <t>Registruoti civilinės būklės aktus</t>
  </si>
  <si>
    <t>Archyvinių civilinės būklės aktų įrašų, gautų iš civilinės metrikacijos įstaigos, duomenų tvarkymas, vnt</t>
  </si>
  <si>
    <t>1.2.1.</t>
  </si>
  <si>
    <t>Tvarkyti Gyventojų registrą ir teikti duomenis Valstybės registrui</t>
  </si>
  <si>
    <t xml:space="preserve"> Tinkamai įgyvendinti Savivaldybei perduotas valstybės funkcijas</t>
  </si>
  <si>
    <t>SB</t>
  </si>
  <si>
    <t>Trūkstamų specialybių darbuotojų pritraukimo į savivaldybės įstaigas programos parengimas ir įgyvendinimas</t>
  </si>
  <si>
    <t>Parengta Jaunųjų specialistų pritraukimo į miesto ugdymo įstaigas ir pedagogų perkvalifikavimo programa yra 13 Švietimo ir ugdymo programoje</t>
  </si>
  <si>
    <t>Parengta programa</t>
  </si>
  <si>
    <t>1.1.6</t>
  </si>
  <si>
    <t xml:space="preserve">Numatytos Savivaldybės biudžete lėšos, reikalingos palūkanoms ir kitoms su paskolomis susijusiomis išlaidoms padengti </t>
  </si>
  <si>
    <t>Finansinių įsipareigojimų vykdymas ( palūkanų mokėjimas pagal grafiką, kitų finansinių įsipareigojimų vykdymas)</t>
  </si>
  <si>
    <t>1.1.5</t>
  </si>
  <si>
    <t>Paskola Nr. 2021008341</t>
  </si>
  <si>
    <t>Paskola Nr. 2020012287</t>
  </si>
  <si>
    <t>Paskola Nr. 0042012028583-21</t>
  </si>
  <si>
    <t>Paskola KS 14/07/15</t>
  </si>
  <si>
    <t>Metų eigoje (lapkričio mėnesio Tarybos posėdyje) atsižvelgiant į kreditavimo sutarčių grąžinimo ir palūkanų mokėjimo grafikus sumažinti asignavimai skirti paskolų grąžinimui ir palūkanoms už paskolas mokėti.</t>
  </si>
  <si>
    <t>tūkst.Eur</t>
  </si>
  <si>
    <t>Grąžintos paskolos ir sumokėtos skolos pagal pasirašytas sutartis</t>
  </si>
  <si>
    <t>1.1.4</t>
  </si>
  <si>
    <t xml:space="preserve">Grąžintos ilgalaikės paskolos ir vykdyti finansiniai įsipareigojimai </t>
  </si>
  <si>
    <t>8/0</t>
  </si>
  <si>
    <t xml:space="preserve"> iš jų moterys/vyrai</t>
  </si>
  <si>
    <t>Kontrolės ir audito tarnybos pareigybių skaičius</t>
  </si>
  <si>
    <t>1.1.3</t>
  </si>
  <si>
    <t>Užtikrintas Savivaldybės kontrolės ir audito tarnybos darbas</t>
  </si>
  <si>
    <t>Mero rezervas</t>
  </si>
  <si>
    <t>Mero fondas</t>
  </si>
  <si>
    <t>L</t>
  </si>
  <si>
    <t>VB</t>
  </si>
  <si>
    <t>Organizuoti Savivaldybės tarybos darbą</t>
  </si>
  <si>
    <t>Politinio (asmeninio) pasitikėjimo valstybės tarnautojų pareigybių skaičius (mero komanda)</t>
  </si>
  <si>
    <t>Savivaldybės Tarybos narių skaičius</t>
  </si>
  <si>
    <t>1.1.2</t>
  </si>
  <si>
    <t xml:space="preserve">Organizuotas Savivaldybės tarybos, Tarybos sekretoriato darbas </t>
  </si>
  <si>
    <t>Sudarytas  Administracijos direktoriaus rezervas</t>
  </si>
  <si>
    <t>Dalyvauti asociacijų veikloje</t>
  </si>
  <si>
    <t>Darbuotojų civilinės atsakomybės draudimas</t>
  </si>
  <si>
    <t>Rinkliavų ir baudų pajamos</t>
  </si>
  <si>
    <t>Seniūnaičių išlaidų kompensavimas</t>
  </si>
  <si>
    <t>Palūkanoms sumokėti</t>
  </si>
  <si>
    <t>Organizuoti Savivaldybės administracijos darbą</t>
  </si>
  <si>
    <t>Dalyvauta Baltijos miestų sąjungos (BMS) ir  Lietuvos savivaldybių asociacijos (LSA) veikloje (organizacijų, kurių narė yra Savivaldybė, skaičius)</t>
  </si>
  <si>
    <t>Apdraustų biudžetinių įstaigų vadovų atsakomybės draudimu skaičius</t>
  </si>
  <si>
    <t>tūkst. Eur</t>
  </si>
  <si>
    <t>Sudarytas administracijos direktoriaus rezervas</t>
  </si>
  <si>
    <t>Savivaldybės administracijos darbuotojų kvalifikacijos kėlimas (žmonių skaičius)</t>
  </si>
  <si>
    <t>104/32</t>
  </si>
  <si>
    <t>95 / 26</t>
  </si>
  <si>
    <t xml:space="preserve"> iš jų moterys / vyrai</t>
  </si>
  <si>
    <t>Darbuotojų, dirbančių pagal darbo sutartis, pareigybių skaičius</t>
  </si>
  <si>
    <t>100/30</t>
  </si>
  <si>
    <t>99/32</t>
  </si>
  <si>
    <t>ES</t>
  </si>
  <si>
    <t>Valstybės tarnautojų pareigybių skaičius</t>
  </si>
  <si>
    <t>1.1.1</t>
  </si>
  <si>
    <t xml:space="preserve">Organizuotas Savivaldybės administracijos darbas </t>
  </si>
  <si>
    <t>Savivaldybės administracijos darbuotojų, per metus tobulinusių kvalifikaciją, dalis</t>
  </si>
  <si>
    <t>*Duomenys už 2023 m. bus patikslinti po akcininkų susirinkimo 2024 m. balandžio mėn. 2022 m. iš devynių Savivaldybės valdomų įmonių šį rodiklį pasiekė keturios bendrovės.</t>
  </si>
  <si>
    <t>66,7*</t>
  </si>
  <si>
    <t xml:space="preserve"> Proc.</t>
  </si>
  <si>
    <t>Savivaldybės valdomų įmonių, kurios pasiekė 80 proc. akcininko suformuotų veiklos ir finansų valdymo tikslų, dalis</t>
  </si>
  <si>
    <t xml:space="preserve">Pagerinti Savivaldybės veiklos valdymą </t>
  </si>
  <si>
    <t>2023 m. atliktas viešųjų paslaugų vartotojų pasitenkinimo apklausa, kurios tikslas – įvertinti gyventojų pasitenkinimą Panevėžio miesto savivaldybės teikiamomis paslaugomis. Pagal šią apklausą Panevėžio miesto gyventojai paslaugų kokybę įvertino 8,99 balo iš 10 (kai 1 – labai nepatinka, o 10 – labai patinka).</t>
  </si>
  <si>
    <t>gerai</t>
  </si>
  <si>
    <t>Paten- kinamai, gerai, labai gerai</t>
  </si>
  <si>
    <t>Gyventojų pasitenkinimas savivaldybės įstaigų ir įmonių teikiamomis viešosiomis paslaugomis lygis</t>
  </si>
  <si>
    <t>Stiprinti vietos savivaldą ir vykdyti efektyvų miesto įmonių ir įstaigų valdymą</t>
  </si>
  <si>
    <t>Faktinė reikšmė</t>
  </si>
  <si>
    <t>Planuojama reikšmė</t>
  </si>
  <si>
    <t>mato vnt.</t>
  </si>
  <si>
    <t>pavadinimas</t>
  </si>
  <si>
    <t>2023 m. asignavimų patikslintas planas</t>
  </si>
  <si>
    <t>2023 m. asignavimų patvirtintas planas</t>
  </si>
  <si>
    <t>Paaiškinimai dėl nukrypimų</t>
  </si>
  <si>
    <t>Informacija apie pasiektus rezultatus, duomenys apie programai skirtų asignavimų panaudojimo tikslingumą</t>
  </si>
  <si>
    <t>Indėlio kriterijaus</t>
  </si>
  <si>
    <t>Asignavimai, tūkst. eurų</t>
  </si>
  <si>
    <t>Finansavimo šaltinis</t>
  </si>
  <si>
    <t>Priemonės vykdytojo kodas</t>
  </si>
  <si>
    <t>Asignavimų valdytojo kodas</t>
  </si>
  <si>
    <t>Priemonės kodas</t>
  </si>
  <si>
    <t>Pavadinimas</t>
  </si>
  <si>
    <t>Papriemonės kodas</t>
  </si>
  <si>
    <t>*Priemonės požymis</t>
  </si>
  <si>
    <t>Uždavinio kodas</t>
  </si>
  <si>
    <t>Programos tikslo kodas</t>
  </si>
  <si>
    <t>SAVIVALDYBĖS VALDYMO  PROGRAMA (NR. 01)</t>
  </si>
  <si>
    <t>PANEVĖŽIO MIESTO SAVIVALDYBĖS  ADMINISTRACIJOS 2023 METŲ  VEIKLOS PLANO  ĮGYVENDINIMO ATASKAITA       
SAVIVALDYBĖS  VALDYMO PROGRAMA (NR.1)</t>
  </si>
  <si>
    <r>
      <t>Valstybės biudžeto lėšos VB, kurios neapskaitomos biudžete (</t>
    </r>
    <r>
      <rPr>
        <b/>
        <sz val="11"/>
        <rFont val="Times New Roman"/>
        <family val="1"/>
        <charset val="186"/>
      </rPr>
      <t>VBN</t>
    </r>
    <r>
      <rPr>
        <sz val="11"/>
        <rFont val="Times New Roman"/>
        <family val="1"/>
      </rPr>
      <t>)</t>
    </r>
  </si>
  <si>
    <r>
      <t>Praėjusių metų lėšų likutis (</t>
    </r>
    <r>
      <rPr>
        <b/>
        <sz val="11"/>
        <rFont val="Times New Roman"/>
        <family val="1"/>
        <charset val="186"/>
      </rPr>
      <t xml:space="preserve"> L)</t>
    </r>
  </si>
  <si>
    <r>
      <t>Europos Sąjungos paramos lėšos (</t>
    </r>
    <r>
      <rPr>
        <b/>
        <sz val="11"/>
        <rFont val="Times New Roman"/>
        <family val="1"/>
        <charset val="186"/>
      </rPr>
      <t>ES)</t>
    </r>
  </si>
  <si>
    <r>
      <t>Paskolų lėšos investicijų projektams įgyvendinti (</t>
    </r>
    <r>
      <rPr>
        <b/>
        <sz val="11"/>
        <rFont val="Times New Roman"/>
        <family val="1"/>
        <charset val="186"/>
      </rPr>
      <t>P</t>
    </r>
    <r>
      <rPr>
        <sz val="11"/>
        <rFont val="Times New Roman"/>
        <family val="1"/>
        <charset val="186"/>
      </rPr>
      <t>)</t>
    </r>
  </si>
  <si>
    <r>
      <t>Valstybės biudžeto specialioji tikslinė dotacija regioninėms įstaigoms ir klasėms finansuoti. (</t>
    </r>
    <r>
      <rPr>
        <b/>
        <sz val="11"/>
        <rFont val="Times New Roman"/>
        <family val="1"/>
        <charset val="186"/>
      </rPr>
      <t>VBSR)</t>
    </r>
  </si>
  <si>
    <r>
      <t>Valstybės biudžeto specialiosios tikslinės dotacijos lėšos valstybės funkcijoms atlikti (</t>
    </r>
    <r>
      <rPr>
        <b/>
        <sz val="11"/>
        <rFont val="Times New Roman"/>
        <family val="1"/>
        <charset val="186"/>
      </rPr>
      <t>VBSF)</t>
    </r>
  </si>
  <si>
    <r>
      <t>Ugdymo reikmių lėšos (</t>
    </r>
    <r>
      <rPr>
        <b/>
        <sz val="11"/>
        <rFont val="Times New Roman"/>
        <family val="1"/>
        <charset val="186"/>
      </rPr>
      <t>ML</t>
    </r>
    <r>
      <rPr>
        <sz val="11"/>
        <rFont val="Times New Roman"/>
        <family val="1"/>
        <charset val="186"/>
      </rPr>
      <t>)</t>
    </r>
  </si>
  <si>
    <r>
      <t>Valstybės lėšos kapitalo investicijoms (</t>
    </r>
    <r>
      <rPr>
        <b/>
        <sz val="11"/>
        <rFont val="Times New Roman"/>
        <family val="1"/>
        <charset val="186"/>
      </rPr>
      <t>VKI)</t>
    </r>
  </si>
  <si>
    <r>
      <t>Valstybės lėšos vietinės reikšmės keliams (gatvėms) tiesti, taisyti, prižiūrėti ir saugaus eismo sąlygoms užtikrinti (</t>
    </r>
    <r>
      <rPr>
        <b/>
        <sz val="11"/>
        <rFont val="Times New Roman"/>
        <family val="1"/>
        <charset val="186"/>
      </rPr>
      <t>KPP</t>
    </r>
    <r>
      <rPr>
        <sz val="11"/>
        <rFont val="Times New Roman"/>
        <family val="1"/>
        <charset val="186"/>
      </rPr>
      <t>)</t>
    </r>
  </si>
  <si>
    <r>
      <t>Valstybės biudžeto lėšos (</t>
    </r>
    <r>
      <rPr>
        <b/>
        <sz val="11"/>
        <rFont val="Times New Roman"/>
        <family val="1"/>
        <charset val="186"/>
      </rPr>
      <t>VB)</t>
    </r>
  </si>
  <si>
    <r>
      <t>Įstaigų  pajamos už paslaugas (</t>
    </r>
    <r>
      <rPr>
        <b/>
        <sz val="11"/>
        <rFont val="Times New Roman"/>
        <family val="1"/>
        <charset val="186"/>
      </rPr>
      <t>SP</t>
    </r>
    <r>
      <rPr>
        <sz val="11"/>
        <rFont val="Times New Roman"/>
        <family val="1"/>
        <charset val="186"/>
      </rPr>
      <t xml:space="preserve"> )</t>
    </r>
  </si>
  <si>
    <r>
      <t>Savivaldybės biudžeto lėšos</t>
    </r>
    <r>
      <rPr>
        <b/>
        <sz val="11"/>
        <rFont val="Times New Roman"/>
        <family val="1"/>
        <charset val="186"/>
      </rPr>
      <t xml:space="preserve"> (SB)</t>
    </r>
  </si>
  <si>
    <t>Finansavimo šaltinių susvestinė</t>
  </si>
  <si>
    <t>Iš viso Programai</t>
  </si>
  <si>
    <t>KPP</t>
  </si>
  <si>
    <t>VKI</t>
  </si>
  <si>
    <t>P</t>
  </si>
  <si>
    <t>2023-09-20 LR ekonomikos ir inovacijų ministro įsakymu Nr. 4-539 Projektui skirtas finansavimas, 2023-10-30 su VšĮ Centrine projektų valdymo agentūra pasirašyta Projekto finansavimo sutartis. Nupirktos skaitmenizuojamų paslaugų konstravimo VIISP techninės specifikacijos parengimo ir techninės priežiūros paslaugos, 2023-12-13 pasirašyta sutartis su MB „Procrafta“ . Už paslaugas bus apmokama 2024-2025 m.</t>
  </si>
  <si>
    <t>Įgyvendintas projektas</t>
  </si>
  <si>
    <t>0;4</t>
  </si>
  <si>
    <t>10.1.1.</t>
  </si>
  <si>
    <t xml:space="preserve">Įgyvendinti projektą „Panevėžio miesto savivaldybės teikiamų paslaugų perkėlimas į elektroninę erdvę gerinant paslaugų kokybę“  </t>
  </si>
  <si>
    <t xml:space="preserve">Viešųjų ir administracinių paslaugų teikimo elektroniniu būdu plėtra </t>
  </si>
  <si>
    <t>Pagerinti skaitmeninį junglumą (SPP 1.5.2)</t>
  </si>
  <si>
    <t>Stiprinti vietos savivaldą ir vykdyti efektyvų miesto įmonių ir įstaigų valdymą  (SPP 1.5)</t>
  </si>
  <si>
    <t>Einamųjų metų Savivaldybės biudžeto likučio (L) lėšos naudotos projektų įgyvendinimui.</t>
  </si>
  <si>
    <t>0;15</t>
  </si>
  <si>
    <t>9.1.1.</t>
  </si>
  <si>
    <t xml:space="preserve">Vykdyti investicijų projektus, naudojant bankų paskolos, Savivaldybės biudžeto ir likučio lėšas </t>
  </si>
  <si>
    <t>Lėšos naudotos įgyvendinamų projektų administravimui.</t>
  </si>
  <si>
    <t xml:space="preserve">Administruoti investicijų projektus </t>
  </si>
  <si>
    <t>Lėšos panaudotos Investicijų projekto sąnaudų ir naudos analizės skaičiuoklės su prielaidų pagrindimu parengimo paslaugoms apmokėti. Dalis lėšų nepanaudota, kadangi nebuvo patvirtintos priemonės ir (ar) nebuvo paskelbti kvietimai teikti projektų įgyvendinimo planus.</t>
  </si>
  <si>
    <t>Parengti investicijų projektai / kiti dokumentai</t>
  </si>
  <si>
    <t xml:space="preserve">0;15; </t>
  </si>
  <si>
    <t>Parengti dokumentus, reikalingus Europos Sąjungos fondų investicijoms gauti</t>
  </si>
  <si>
    <t>Suremontuotos / modernizuotos gatvės</t>
  </si>
  <si>
    <t>km</t>
  </si>
  <si>
    <t>Suremontuotų / modernizuotų gatvių ilgis</t>
  </si>
  <si>
    <t>2023 m. buvo užbaigti Elektronikos gatvės rekonstravimo darbai (įskaitant Senamiesčio, Tinklų, Kerbedžio g. dalis), įrengta Kerbedžio -Tinklų g. žiedinė sankryža. 2023 m. įgyvendintos I etapo veiklos.</t>
  </si>
  <si>
    <t>0;7</t>
  </si>
  <si>
    <t xml:space="preserve"> Įgyvendinti projektą „Infrastruktūros Biliūno g., Elektronikos g., Tinklų g. rengimas / modernizavimas, sukuriant palankias sąlygas verslo vystymuisi Panevėžio mieste“</t>
  </si>
  <si>
    <t>Modernizuota sankryžų</t>
  </si>
  <si>
    <t>Projekto veiklos įgyvendintos 2022 m. Įgyvendinant projektą J. Janonio g., Vakarinės g. ir Pramonės g. sankryža pertvarkyta į šiuolaikišką ir saugią žiedinę sankryžą, įrengtos eismo saugumo salelės, apšvietimas. 2022-11-08 atidaryta žiedinė sankryža. 2023 m. vyko statybos bei projekto užbaigimo procedūros (tvarkoma dokumentacija). Projektas užbaigtas.</t>
  </si>
  <si>
    <t xml:space="preserve"> Įgyvendinti projektą „Susisiekimo su Panevėžio LEZ gerinimas, modernizuojant J. Janonio g.–Vakarinės g.–Pramonės g. sankryžą“</t>
  </si>
  <si>
    <t>Įgyvendinti projektai</t>
  </si>
  <si>
    <t xml:space="preserve">Pažangios pramonės ir paslaugų sektorių plėtrai reikalingos infrastruktūros ir įrangos plėtra </t>
  </si>
  <si>
    <t>Objektų, modernizuotų verslo plėtros sąlygų gerinimui, skaičius</t>
  </si>
  <si>
    <t xml:space="preserve">Sudaryti palankias sąlygas verslo plėtrai ir investicijų pritraukimui </t>
  </si>
  <si>
    <t>Įgyvendinti investicijų projektai, didinantys verslo aplinkos konkurencingumą</t>
  </si>
  <si>
    <t xml:space="preserve">Didinti miesto verslo aplinkos konkurencingumą </t>
  </si>
  <si>
    <t>Parengti Panevėžio miesto pradinės mokyklos infrastruktūros pritaikymui asmenims su negalia projektavimo paslaugų viešojo pirkimo dokumentai, paskelbus viešąjį pirkimo konkursą, negautas nei vienas pasiūlymas. Taip pat buvo rengiami Panevėžio Juozo Miltinio ir  Juozo Balčikonio gimnazijų  infrastruktūros pritaikymui asmenims su negalia projektavimo paslaugų viešojo pirkimo dokumentai. 2024 m. vykdomos projektavimo paslaugų pirkimo procedūros.</t>
  </si>
  <si>
    <t>0;12;7</t>
  </si>
  <si>
    <t>8.1.1.</t>
  </si>
  <si>
    <t>Įgyvendinti projektą „Bendrojo ugdymo mokyklų infrastruktūros pritaikymas įvairių negalių turintiems mokiniams Panevėžio mieste“</t>
  </si>
  <si>
    <t>Parengtas  Visos dienos mokyklos (VDM) integruotos dienos grupės veiklų organizavimo tvarkos apršas.</t>
  </si>
  <si>
    <t>Įgyvendinti projektą „Visos dienos mokyklos erdvės sukūrimas Panevėžio miesto ikimokyklinio ugdymo mokyklose“</t>
  </si>
  <si>
    <t>Parengtos projektavimo darbų techninės užduotys, vykdyti VP projektavimo darbams. Nupirkti TŪM mokykloms kompiuteriai mokiniams atlikti projektines veiklas. Nupirktos savarankiškam mokymuisi mokymosi skaitmenos EDUKA licencijos 2023-2024 m.m. Mokyklose vykdoma STEAM ugdymo standarto programos veiklos. Mokyklų vadovams bei mokytojams buvo vykdomi Įtraukaus ugdymo ir Lyderystės mokymai. Suorganizuotos dvi stažuotės Lietuvos bendrojo ugdymo mokyklose. Suorganizuotos keturios miesto gerosios patirties pasidalinimo konferencijos.</t>
  </si>
  <si>
    <t>0;12</t>
  </si>
  <si>
    <t>Įgyvendinti projektą „Tūkstantmečio mokyklos I“</t>
  </si>
  <si>
    <t>Per 2023 metus buvo įsigyti Elektroninio mokinio pažymėjimo blankai (9791 vnt.)</t>
  </si>
  <si>
    <t>0;12; 4</t>
  </si>
  <si>
    <t>Įgyvendinti projektą „Atviros ekosistemos atsiskaitymams negrynaisiais pinigais bendrojo ugdymo įstaigų valgyklose kūrimas“</t>
  </si>
  <si>
    <t>Mokyklų, kuriose modernizuota gamtos ir technologinių mokslų mokymo(si) aplinka, skaičius</t>
  </si>
  <si>
    <t xml:space="preserve">2023 m. gruodžio mėn. baigtos projekto veiklos: įsigyta kompiuterinė įranga ir reikmenys, ir sukomplektuotos dirbtinio intelekto laboratorijos klasės su stacionariais bei nešiojamais kompiuteriais, virtualios realybės akinių komplektais, STEAM bendroji patalpa su lazeriniu projektoriumi bei išmaniuoju ekranu, bei kita įvairiems STEAM sričių užsiėmimams reikalinga kompiuterine technika.
Šio projekto įgyvendinimas – tai dar vienas etapas, pažymintis STEAM laboratorijų svarbų žingsnį link pilnesnės komplektacijos ir šiuolaikinius technologijų poreikius išpildančia bei visiems miesto vaikams bei jaunimui prieinama naujausia STEAM įranga.
</t>
  </si>
  <si>
    <t>0;8</t>
  </si>
  <si>
    <t xml:space="preserve"> Įgyvendinti projektą „Mokyklų aprūpinimas gamtos ir technologinių mokslų priemonėmis“</t>
  </si>
  <si>
    <t>Projektas užbaigtas  2022 m., 2023 m. sugrąžintos likusios neišmokėtos ES lėšos.</t>
  </si>
  <si>
    <t xml:space="preserve"> Įgyvendinti projektą „Neformaliojo švietimo infrastruktūros tobulinimas“</t>
  </si>
  <si>
    <t>Modernizuota įstaigos infrastruktūra</t>
  </si>
  <si>
    <t>Įgyvendinti projektą „Regos centro „Linelis“  pastato vidaus patalpų  ir ugdymo aplinkos modernizavimas“</t>
  </si>
  <si>
    <t>Modernizuotas objektas</t>
  </si>
  <si>
    <t>2023 m. vasario 3 d. pasirašyta Rangos darbų sutartis. Per 2023 m.  atlikti Rangos darbai:  paruošiamieji žemės darbai, išklotos dangos, išvedžioti inžineriniai - lietaus nuotekų, elektros, apšvietimo tinklai, įrengtos žiūrovų tribūnos, tvora ir treniruokliai. Rangos darbai tęsiami 2024 m.</t>
  </si>
  <si>
    <t xml:space="preserve"> Įgyvendinti projektą „Panevėžio „Vilties“ progimnazijos infrastruktūros modernizavimas“ </t>
  </si>
  <si>
    <t>Modernizuota objektų</t>
  </si>
  <si>
    <t xml:space="preserve">Mokyklų infrastruktūros modernizavimas  </t>
  </si>
  <si>
    <t>Įgyvendintų ikimokyklinio, bendrojo ir neformaliojo ugdymo mokyklų infrastruktūros modernizavimo projektų skaičius</t>
  </si>
  <si>
    <t xml:space="preserve">Užtikrinti sveiką, saugią emocinę ir fizinę aplinką  švietimo įstaigose </t>
  </si>
  <si>
    <t>Modernizuoti švietimo sistemos objektai, gerinant jų prieinamumą ir kokybę</t>
  </si>
  <si>
    <t xml:space="preserve">Didinti švietimo sistemos prieinamumą ir kokybę </t>
  </si>
  <si>
    <t>Rekonstruotos gatvės ilgis</t>
  </si>
  <si>
    <t>7.1.2.</t>
  </si>
  <si>
    <t>Įgyvendinti projektą „Panevėžio A. Jakšto g. rekonstrukcija“</t>
  </si>
  <si>
    <t xml:space="preserve"> </t>
  </si>
  <si>
    <t>Atnaujintos kelių infrastruktūros ilgis</t>
  </si>
  <si>
    <t xml:space="preserve">Miesto vietinės reikšmės kelių ir gatvių infrastruktūros atnaujinimas ir plėtra </t>
  </si>
  <si>
    <t>kompl.</t>
  </si>
  <si>
    <t xml:space="preserve">Įrengti nauji paviršinių nuotekų valymo įrenginiai </t>
  </si>
  <si>
    <t>Rekonstruotos lietaus vandens surinkimo, valymo ir nuotekų  bei drenažo sistemos ilgis</t>
  </si>
  <si>
    <t>2023 m. buvo vykdomi Paviršinių (lietaus) nuotekų tinklų (kolektoriaus Nr. 29) Senamiesčio g., Elektronikos g., Venslaviškio g., Tinklų g., Biliūno g., Panevėžio mieste statybos/ rekonstravimo/ darbai. Rekonstruota/perklota paviršinių nuotekų tinklų 1507 m., įrengta - 1850,31 m. Projekto veiklos užbaigtos, pasiektas stebėsenos rodiklis „Lietaus nuotėkio plotas, iš kurio surenkamam paviršiniam (lietaus) vandeniui tvarkyti, įrengta ir (ar) rekonstruota infrastruktūra“ apimtis - 340,10 ha.</t>
  </si>
  <si>
    <t>7.1.1.</t>
  </si>
  <si>
    <t xml:space="preserve"> Įgyvendinti projektą „Lietaus vandens surinkimo, valymo ir nuotekų  bei drenažo sistemų projektavimas, diegimas ir renovavimas“ </t>
  </si>
  <si>
    <t>Igyvendinti projektai</t>
  </si>
  <si>
    <t>Paviršinių nuotekų surinkimo  ir valymo sistemos (tinklų, irenginių) modernizavimas ir plėtra</t>
  </si>
  <si>
    <t xml:space="preserve">Modernizuoti esamą ir tvariai vystyti naują miesto infrastruktūrą </t>
  </si>
  <si>
    <t>Projektų, gavusių finansavimą miesto tvariai plėtrai ir transformacijai, skaičius</t>
  </si>
  <si>
    <t xml:space="preserve">Skatinti miesto tvarią plėtrą ir transformaciją </t>
  </si>
  <si>
    <t>6.3.1.</t>
  </si>
  <si>
    <t>Įgyvendinti projektą „Ekologinio vandens turizmo  Latvijoje ir Lietuvoje vystymas“</t>
  </si>
  <si>
    <t>kv.m.</t>
  </si>
  <si>
    <t xml:space="preserve">Sutvarkyta teritorija </t>
  </si>
  <si>
    <t xml:space="preserve">2023 m. buvo tęsiami Kniaudiškių parko sutvarkymo rangos darbai - suformuotas kraštovaizdis, įrengtas drenažas, suformuotas amfiteatras, baigti įrengti mediniai takai, informaciniai stendai, mažoji architektūra ir atlikti kiti darbai numatyti Projekte.
Projektas įgyvendintas. Projekto metu sutvarkytas Kniaudiškių parkas  ir pritaikytas miesto bendruomenės poilsio ir rekreacijos reikmėms.
</t>
  </si>
  <si>
    <t>Įgyvendinti projektą „Kraštovaizdžio formavimas ir ekologinės būklės gerinimas Panevėžio mieste“</t>
  </si>
  <si>
    <t>Sukurtas integruotas viešųjų erdvių patrauklumo didinimo planas</t>
  </si>
  <si>
    <t>Projekto veiklos užbaigtos 2022 m. gegužės mėn. Jungtiniam techniniam sekretoriatui patvirtinus Projekto ataskaitą, išmokėtos likusios ES lėšos.</t>
  </si>
  <si>
    <t>0;5</t>
  </si>
  <si>
    <t xml:space="preserve"> Įgyvendinti projektą „Erdvės žmonėms“</t>
  </si>
  <si>
    <t xml:space="preserve"> Įgyvendinti projektą „Transformacija iš apleistų erdvių į išpuoselėtas“</t>
  </si>
  <si>
    <t xml:space="preserve"> Įgyvendinti projektą „Laisvės aikštės ir jos prieigų sutvarkymas“</t>
  </si>
  <si>
    <t>Įrengtas fontanas</t>
  </si>
  <si>
    <t>Veiklos nebuvo vykdytos, kadangi  esant poreikiui skirtos lėšos buvo perskirstytos kitų projektų  veikloms apmokėti.</t>
  </si>
  <si>
    <t xml:space="preserve"> Įgyvendinti projektą „Jaunimo sodo sutvarkymas“</t>
  </si>
  <si>
    <t xml:space="preserve">Pašalinti trūkumai t.y. asfalto dangos pažeidimai, atsiradę dėl medžių šaknų. Galutinis mokėjimo prašymas teikiamas 2024 metais. </t>
  </si>
  <si>
    <t xml:space="preserve"> Įgyvendinti projektą „Teritorijos prie „Ekrano“ marių  konversija, pritaikant ją aktyviam poilsiui, užimtumui ir vietos verslo skatinimui“</t>
  </si>
  <si>
    <t xml:space="preserve">Projekto veiklos baigtos t.y. rangos darbų perdavimo statytojui aktas pasirašytas 2023-10-06, viešinimo stendas įrengtas bei privalomas straipsnis dienraštyje atspausdintas 2023-10-26. Vykdomos statybos užbaigimo procedūros. Galutinis mokėjimo prašymas teikiamas 2024 metais. </t>
  </si>
  <si>
    <t xml:space="preserve"> Įgyvendinti projektą „Nepriklausomybės aikštės ir jos prieigų sutvarkymas“</t>
  </si>
  <si>
    <t>2023 m. buvo tęsiami Projekto rangos darbai, tačiau Rangovo pateiktų atliktų darbų aktų Užsakovas nepasirašė dėl nekokybiškai atliktų darbų ir jų neatitikimo techninių dokumentų reikalavimams. Užsakovo ir Rangovo ginčas sprendžiamas teismine tvarka. Projektas sustabdytas.</t>
  </si>
  <si>
    <t xml:space="preserve"> Įgyvendinti projektą „Viešųjų erdvių prie Panevėžio bendruomenių rūmų sutvarkymas“</t>
  </si>
  <si>
    <t xml:space="preserve">Projekto veiklos baigtos t.y.: I etapo darbų užbaigimo ir perdavimo statytojui aktas pasirašytas 2023-03-27, II etapo – 2023-12-20; straipsnis po projekto įgyvendinimo atspausdintas dienraštyje „Sekundė“ 2023-12-21; nuolatinis stendas po projekto įgyvendinimo taip pat įrengtas 2023-12-28. Vykdomos statybos užbaigimo procedūros. </t>
  </si>
  <si>
    <t xml:space="preserve"> Įgyvendinti projektą „Skaistakalnio parko ir jo prieigų sutvarkymas“</t>
  </si>
  <si>
    <t>2023 m. sausio mėn. apmokėta už baigiamuosius rangos darbus. Projekto veiklos užbaigtos 2023 m. sausio  31 d.Projekto metu sutvarkyta Senvagės teritorija - atnaujinti ir įrengti nauji pėsčiųjų ir dviračių takai, atnaujinti želdynai, vaikų žaidimo aikštelės, laiptai, tvenkinio krantinė, įrengti tilteliai, mažoji architektūra ir atlikti kiti darbai. Projektas įgyvendintas.</t>
  </si>
  <si>
    <t xml:space="preserve"> Įgyvendinti projektą „Panevėžio senvagės teritorijos kompleksinis sutvarkymas“</t>
  </si>
  <si>
    <t>Atnaujintos / pritaikytos erdvės</t>
  </si>
  <si>
    <t>Įgyvendinta projektų</t>
  </si>
  <si>
    <t xml:space="preserve">Viešųjų erdvių pritaikymas įvairioms socialinėms grupėms </t>
  </si>
  <si>
    <t>Suformuotų, patobulintų erdvių skaičius</t>
  </si>
  <si>
    <t xml:space="preserve">Patobulinti  miesto erdvių ir objektų kokybę, jų priežiūrą </t>
  </si>
  <si>
    <t>Įrengta požeminių komunalinių atliekų surinkimo konteinerių aikštelių</t>
  </si>
  <si>
    <t>Buvo tęsiamos projekto veiklos. 2023 m. įrengta 10 vnt. požeminių komunalinių atliekų surinkimo konteinerių aikštelių, tačiau šios  aikštelės nėra naudojamos, kadangi dar  nesutvarkytos 3 iš įrengtų aikštelių, jas sutvarkius, pagal Sutarties sąlygas visos įrengtos aikštelės bus perduotos ekspoatuoti. Projekto veiklos pratęstos iki 2024 m. liepos 31 d.</t>
  </si>
  <si>
    <t>6.2.1.</t>
  </si>
  <si>
    <t xml:space="preserve"> Įgyvendinti projektą „Komunalinių atliekų rūšiuojamojo surinkimo infrastruktūra“</t>
  </si>
  <si>
    <t>Įrengta surūšiuotų atliekų surinkimo aikštelių</t>
  </si>
  <si>
    <t xml:space="preserve">Pakartotinai naudojamų ir perdirbamų komunalinių atliekų kiekio didinimas </t>
  </si>
  <si>
    <t>Įdiegti nauji žiedinės ekonomikos sprendimai</t>
  </si>
  <si>
    <t xml:space="preserve">Užtikrinti saugią ir švarią aplinką bei įdiegti žiedinės ekonomikos (beatliekės gamybos) principus </t>
  </si>
  <si>
    <t>Modernizuotos miesto apšvietimo sistemos dalis</t>
  </si>
  <si>
    <t>2023 m. buvo tęsiami Panevėžio miesto gatvių apšvietimo modernizavimo darbai pagal su UAB "Asirinta"(3 gatvių grupė) ir UAB "Maniga" (2 gatvių grupė) pasirašytas sutartis, taip pat buvo vykdomi Panevėžio miesto gatvių apšvietimo  šviestuvų keitimo į energetiškai efektyvius LED šviestuvus darbai pagal pasirašytą sutartį su UAB „Baltled“ (I gatvių grupė) ir  pagal sutartį su UAB „Elektros automatika“ (3 ir2 gatvių grupė). 2023-11-28 pasirašyta sutartis Nr. 22-2569 su UAB „Lucidus techno“ dėl Panevėžio miesto gatvių apšvietimo valdymo sistemos diegimo, apšvietimo valdymo spintų valdiklių ir šviestuvų individualaus valdymo valdiklių montavimo darbų atlikimo. Darbai pradėti vykdyti. Projekto veiklos pratęstos, veiklas planuojama užbaigti 2024 m. Pratęsta Projekto finansavimo sutartis iki 2024 m. kovo 31 d.</t>
  </si>
  <si>
    <t>6.1.1.</t>
  </si>
  <si>
    <t xml:space="preserve"> Įgyvendinti projektą „Panevėžio miesto gatvių apšvietimo modernizavimas“</t>
  </si>
  <si>
    <t xml:space="preserve">Miesto apšvietimo sistemų modernizavimas ir efektyvumo didinimas </t>
  </si>
  <si>
    <t>Įgyvendinami projektai, gavę finansavimą energijos taupymo, atsinaujinančių išteklių naudojimo skatinimui</t>
  </si>
  <si>
    <t xml:space="preserve">Paskatinti energijos taupymą, atsinaujinančių  ir alternatyvių  energijos išteklių naudojimą  </t>
  </si>
  <si>
    <t>kv.m.    Vnt.</t>
  </si>
  <si>
    <t>Atnaujintos / suformuotos viešosios erdvės, želdynai;  finansavimą gavę klimato kaitos mažinimo sprendimai</t>
  </si>
  <si>
    <t xml:space="preserve">Mažinti poveikį klimato kaitai ir prisitaikyti prie jos </t>
  </si>
  <si>
    <t>Įdiegta el. bilieto sistema</t>
  </si>
  <si>
    <t xml:space="preserve">2023 m. gruodžio mėn. baigtos projekto veiklos: įdiegta el. bilieto sistema Panevėžio miesto autobusuose, keleiviams (vartotojams) buvo sukurta speciali e-bilieto programėlė išmaniajam telefonui bei savitarnos internetinis puslapis, kuriuose galima savarankiškai bet kuriuo paros metu įsigyti keleivių bilietus / pasipildyti e-bilieto elektroninę piniginę. Taip pat Panevėžio mieste autobusų stotelėse buvo įrengtos 6 vnt. informacinės švieslentės. Švieslentėse bus rodoma informacija apie autobusų maršrutus bei tvarkaraščius, bus įdiegtas interaktyvus maršrutų žemėlapis, bus teikiama informacija apie darnaus susisiekimo galimybes su kitomis miesto dalimis ir kita aktuali informacija apie miesto viešąjį transportą ir darnų judumą mieste.
Šio projekto įgyvendinimas – tai dar vienas žingsnis link patogesnio miesto viešojo transporto tiek kasdien jį naudojantiems keleiviams, tiek ir kelis kartus per metus viešais autobusais važiuojantiems gyventojams ar miesto svečiams.
</t>
  </si>
  <si>
    <t>5.3.1.</t>
  </si>
  <si>
    <t xml:space="preserve"> Įgyvendinti projektą „Darnaus judumo priemonių diegimas Panevėžio mieste“</t>
  </si>
  <si>
    <t>Įdiegta intelektinių el.priemonių viešąjame transporte</t>
  </si>
  <si>
    <t xml:space="preserve">Intelektinių elektroninių  priemonių diegimas viešajame transporte </t>
  </si>
  <si>
    <t>Įgyvendintų projektų, didinančių naudojimosi viešuoju transportu mastą, skaičius</t>
  </si>
  <si>
    <t xml:space="preserve">Padidinti naudojimosi viešuoju transportu mastą </t>
  </si>
  <si>
    <t>Modernizuotų šviesoforinių sankryžų skaičius</t>
  </si>
  <si>
    <t>5.2.1.</t>
  </si>
  <si>
    <t xml:space="preserve"> Įgyvendinti projektą „Intelektinės transporto sistemos  diegimas Panevėžio mieste“</t>
  </si>
  <si>
    <t xml:space="preserve">Sankryžų modernizavimas siekiant užtikrinti saugumą </t>
  </si>
  <si>
    <t>Finansavimą eismo saugumo didinimui gavę miesto eismo objektai</t>
  </si>
  <si>
    <t xml:space="preserve">Padidinti eismo saugumą </t>
  </si>
  <si>
    <t>Projektas pradėtas įgyvendinti 2023 m. gruodžio mėn. Lėšos panaudotos pasiruoši susitikimui su Projekto partneriais ir Projekto sutarties pasirašymui. Planuojama projekto pabaiga - 2025 m.</t>
  </si>
  <si>
    <t>5.1.1.</t>
  </si>
  <si>
    <t xml:space="preserve"> Igyvendinti projektą „DJP BSR - efektyvaus darnaus judumo mieste planavimo stiprinimas Baltijos miestuose“</t>
  </si>
  <si>
    <t>Atnaujintų dviračių takų ilgis</t>
  </si>
  <si>
    <t xml:space="preserve">Projekto Rangos darbai užbaigti 2022-12-09. 2023 m. buvo kreiptasi dėl papildomo finansavimo skyrimo (finansavimas skirtas), buvo vykdomos projekto užbaigimo procedūros.  Projekto įgyvendinimo metu modernizuotas Panevėžio miestą ir Berčiūnų gyvenvietę jungiantis pėsčiųjų ir dviračių takas (1,01 km).
</t>
  </si>
  <si>
    <t>0;15; 14</t>
  </si>
  <si>
    <t xml:space="preserve"> Igyvendinti projektą „Dviračio tako nuo Vakarinės g. link Berčiūnų gyvenvietės  modernizavimas“</t>
  </si>
  <si>
    <t>Naujų įrengtų  mikrotransporto priemonių stovų skaičius</t>
  </si>
  <si>
    <t xml:space="preserve">Dviračių trąsų, pėsčiųjų takų, mikrotransporto priemonių stovų mieste ir jo prieigose įrengimas užtikrinant tęstinumą ir junglumą </t>
  </si>
  <si>
    <t>Atnaujintų atkarpų, skatinant netaršaus mikrotransporto infrastruktūros plėtrą, ilgis</t>
  </si>
  <si>
    <t xml:space="preserve">Paskatinti netaršaus  mikrotransporto (paspirtukai, dviračiai, riedžiai ir kt.) infrastruktūros plėtrą </t>
  </si>
  <si>
    <t>Įdiegtų/patobulintų darnaus judumo priemonių skaičius</t>
  </si>
  <si>
    <t xml:space="preserve">Vykdyti kryptingą darnaus judumo politiką savivaldybėje </t>
  </si>
  <si>
    <t>Projektas „Jaunimas ir demokratija“ pradėtas įgyvendinti 2024 m.</t>
  </si>
  <si>
    <t>4.1.1.</t>
  </si>
  <si>
    <t xml:space="preserve">Įgyvendinti projektą „Jaunimas ir demokratija: būsimos Europos kartos įgalinimas“ </t>
  </si>
  <si>
    <t>2023 m.  gruodžio mėn. pasirašyta Projekto finansavimo sutartis su Europos švietimo ir kultūros vykdomąja įstaiga. Projektas pradedamas įgvendinti 2024 m.</t>
  </si>
  <si>
    <t xml:space="preserve">Įgyvendinti projektą „ Tvarios energijos iššūkiai“ </t>
  </si>
  <si>
    <t>Projekto veiklos pradedamos įgyvendinti 2024 m.</t>
  </si>
  <si>
    <t xml:space="preserve">Įgyvendinti projektą „Koordinatorių modelio išbandymas ir lyčių lygybės politikos stiprinimas Lietuvoje“ </t>
  </si>
  <si>
    <t xml:space="preserve">Projektas „Sinergija“ nebuvo įgyvendinamas, nes negautas finansavimas. Partneriai pakartotinai teikė pataisytą paraišką. </t>
  </si>
  <si>
    <t xml:space="preserve">Įgyvendinti projektą „Europos solidarumas telkia pasaulio jaunimą (Sinergija)“ </t>
  </si>
  <si>
    <t>2023 m. vyko  susitikimai su tarptautiniais partneriais. Panevėžio atstovai dalyvavo 4 tarptautiniuose partnerių susitikimuose. Susitikimų metu vyko gerosios patirties pristatymai, buvo aptariamos aktualios temos apie ES Žaliąjį kursą, COVID19 krizę ir jos poveikį socialiniam ir ekonominiam kontekstui, Europos strategijas kovojant su COVID19 krize ir klimato kaita, ES aplinkosaugos veiksmus ir politiką bei jų taikymą vietos lygmeniu.Projekto pabaiga 2024 m.</t>
  </si>
  <si>
    <t xml:space="preserve">Įgyvendinti projektą „Iššūkiai jaunimui“ </t>
  </si>
  <si>
    <t>Tarptautinių  renginių skaičius</t>
  </si>
  <si>
    <t>2023 m. vyko susitikimai su tarptautiniais partneriais. Suorganizuotas 1 tarptautinis renginys Panevėžyje, Panevėžio atstovai dalyvavo 4 tarptautiniuose partnerių susitikimuose. Susitikimų metu vyko diskusijos apie Europos Sąjungą ir jos vertybes, gerosios patirties pristatymai, buvo aptariamos aktualios temos apie euroskepticizmo augimą ir jo keliamą pavojų bendriems Europiniams projektams.Projekto pabaiga 2024 m.</t>
  </si>
  <si>
    <t xml:space="preserve">Įgyvendinti projektą „Įtrauki Europos Sąjunga“  </t>
  </si>
  <si>
    <t>2023 m. gegužės mėn. suorganizuotas tarptautinis renginys Panevėžyje „Jaunimas ir aplinkosauga: ką darom?“. Metų eigoje vyko partnerių susitikimai ir konferencijos partnerių savivaldybėse. Tarptautinių renginių metu su projektų partneriais buvo aptariamos aktualios temos apie jaunimo pilietinį dalyvavimą ir Europos žaliąjį kursą susiduriant su COVID-19 pandemijos sukelta socialine krize bei pasidalinta patirtimi. Projekto pabaiga 2024 m.</t>
  </si>
  <si>
    <t xml:space="preserve">Įgyvendinti projektą „Žalioji kryptis“  </t>
  </si>
  <si>
    <t>Projektas įgyvendintas 2022 m. Rezultatas - 1 tarptautinis renginys Panevėžyje ir 4 susitikimai projekto partnerių šalyse. 2023 m. išmokėtos likusios ES lėšos.</t>
  </si>
  <si>
    <t>Įgyvendinti projektą „Sportas visiems“</t>
  </si>
  <si>
    <t>Projektas pradėtas įgyvendinti 2023 m. Suorganizuotas 1 tarptautinis renginys Panevėžyje ir 2 renginiai projekto partnerių šalyse. Renginių metu buvo aptariamos aktualios temos apie bendruomenių dalyvavimą ir įsitraukimą į aplinkosaugos ir tvarumo sritis, diskutuota apie ES politikos kryptis, ES veiksmus atliekų tvarkymo srityje, Aplinkosaugos veiksmų programą iki 2030 m. bei Europos žaliąjį kursą. Renginių metu buvo dalijamasi patirtimi ir gerąja praktika. Projekto veiklos tęsiamos ir bus baigtos 2024 m. rugsėjo mėn.</t>
  </si>
  <si>
    <t>vnt</t>
  </si>
  <si>
    <t xml:space="preserve">Įgyvendinti projektą „Bendruomenė ir aplinka“ </t>
  </si>
  <si>
    <t>+</t>
  </si>
  <si>
    <t>VVG strategijos administravimas</t>
  </si>
  <si>
    <t>Prisidėti prie BIVP (Bendruomenės inicijuota vietos plėtra) strategijos įgyvendinimo</t>
  </si>
  <si>
    <t>Projektas „Tiltas“ įgyvendintas 2022 m. Rezultatas - 1 tarptautinis renginys Panevėžyje ir 5 susitikimai projekto partnerių šalyse. 2023 m. išmokėtos likusios ES lėšos.</t>
  </si>
  <si>
    <t xml:space="preserve"> Įgyvendinti projektą „Tiltas“ </t>
  </si>
  <si>
    <t>Pagerintų / modernizuotų paslaugų skaičius</t>
  </si>
  <si>
    <t>0;11</t>
  </si>
  <si>
    <t xml:space="preserve"> Įgyvendinti projektą „Paslaugų ir asmenų aptarnavimo kokybės gerinimas Panevėžio miesto ir Panevėžio rajono savivaldybėse“</t>
  </si>
  <si>
    <t>Projekto veiklos užbaigtos 2022 m. 2023 m. išmokėtos likusios ES lėšos.</t>
  </si>
  <si>
    <t xml:space="preserve">Įgyvendinti projektą „Lyčių lygybės kraštovaizdis – tvarus ir skirtingus poreikius atitinkantis miestų plėtros metodas“ </t>
  </si>
  <si>
    <t xml:space="preserve">Gyventojų pilietiškumo ir sąmoningumo skatinimas </t>
  </si>
  <si>
    <t>Renginių, skatinančių bendruomeniškumą ir įsitraukimą, skaičius</t>
  </si>
  <si>
    <t xml:space="preserve">Paskatinti gyventojų bendruomeniškumą ir įtraukti į savivaldos procesus </t>
  </si>
  <si>
    <t>3 projektai užbaigti - 2022 m., 3 projektų  veiklos pratęstos iki 2024 m.</t>
  </si>
  <si>
    <t>Įgyvendinamų miesto projektų, skatinančių gyventojų socialinį aktyvumą ir pilietinę atsakomybę, skaičius</t>
  </si>
  <si>
    <t xml:space="preserve">Didinti gyventojų socialinį aktyvumą ir pilietinę atsakomybę </t>
  </si>
  <si>
    <t>Įrengti socialiniai būstai</t>
  </si>
  <si>
    <t>3.2.1.</t>
  </si>
  <si>
    <t>Įgyvendinti projektą „Socialinio būsto plėtra“</t>
  </si>
  <si>
    <t xml:space="preserve">Socialinio būsto plėtra </t>
  </si>
  <si>
    <t>asm.</t>
  </si>
  <si>
    <t>Aprūpinti būstu asmenys</t>
  </si>
  <si>
    <t xml:space="preserve">Vystyti socialinės paramos individualizuoto kompleksiškumo teikimo modelį </t>
  </si>
  <si>
    <t>3.1.2</t>
  </si>
  <si>
    <t>Įgyvendinti projektą „Materialinio nepritekliaus mažinimas Lietuvoje“</t>
  </si>
  <si>
    <t>Vyko projekto veiklos, skirtos: asmenų migracijos metu patirtam stresui, psichologinių patirčių sukeltoms problemoms spręsti; moterų ir mergaičių įgalinimui  šviečiamieji seminarai verslumo, darbo teisės, teisės į sveikatą,  finansinę laisvę, integraciją į darbo rinką; nelegalaus darbo mažinimo, prekybos žmonėmis, priklausomybių nuo psichotropinių medžiagų rizikos prevencijai; informuoti apie užsieniečių teises ir pareigas Lietuvos Respublikoje, apie sveikatos priežiūrą, socialinės apsaugos, švietimo ir kitas paslaugas; užsieniečių socialinei ir kultūrinei, pilietinei integracijai;  vietos bendruomenės narių ir užsieniečių sutelktumui ir tarpusavio pasitikėjimui stiprinti; padėti pabėgėlių vaikus užregistruoti į priešmokyklinio ir mokyklinio ugdymo programas ir (ar) tarpininkauti padedant susirasti vaikams ir jaunimui veiklą pagal jų poreikius ir pomėgius, skatinti popamokinę jų veiklą, įgalinti tėvus aktyviai dalyvauti jų vaikų ir jaunimo mokymosi procese. Taip pat buvo teikiamos  vertimo žodžiu ir (arba) raštu paslaugos be Lietuvių kalbos mokymai. Iš viso šiose paslaugos dalyvavo 3126 asmenys.</t>
  </si>
  <si>
    <t>Įgyvendinti projektą „Pabėgėlių iš Ukrainos priėmimas ir ankstyva integracija“</t>
  </si>
  <si>
    <t>Projekto dalyvių skaičius</t>
  </si>
  <si>
    <t xml:space="preserve">vnt. </t>
  </si>
  <si>
    <t xml:space="preserve"> Įgyvendinti projektą „Kūrybos užuovėja“</t>
  </si>
  <si>
    <t xml:space="preserve">Socialinių paslaugų integracijos bendruomenėje plėtra </t>
  </si>
  <si>
    <t>0; 7</t>
  </si>
  <si>
    <t>248209780</t>
  </si>
  <si>
    <t>3.1.1</t>
  </si>
  <si>
    <t>Įgyvendinti projektą „Institucinės globos pertvarka Panevėžio mieste“</t>
  </si>
  <si>
    <t>Asmenų, gavusių kompleksines paslaugas, skaičius</t>
  </si>
  <si>
    <t xml:space="preserve">Projekto veiklos užbaigtos 2023 m. gegužės mėn. Projektas buvo vykdomas su partneriu – VšĮ Šv. Juozapo globos namai. Paslaugos buvo teikiamos Panevėžio miesto šeimoms (asmenims), globėjams, įtėviams, vaikams. Įgyvendinant projektą „vieno langelio“ principu buvo konsultuojamos, informuojamos, į veiklas registruojamos šeimos. Vyko pozityvios tėvystės mokymai (grupiniai užsiėmimai), buvo teikta psichosocialinė pagalba (individualios ir grupinės psichologo konsultacijos, vyko dailės, muzikos, šokio ir judesio terapijos seansai, mediacija), sociokultūrinės paslaugos (paskaitos, paramos grupė kūdikio susilaukusiai šeimai, šeimų klubas, stovyklos, renginiai, paauglių grupių veikla). Projekto metu iš viso paslaugas gavo 3482 asmenys, iš jų 23 asm. gavo asmeninio asistento, 12 asm. pagalbos į namus paslaugas. </t>
  </si>
  <si>
    <t xml:space="preserve"> Įgyvendinti projektą „Panevėžio bendruomeniniai šeimos namai“ </t>
  </si>
  <si>
    <t xml:space="preserve">Kompleksinių paslaugų šeimoms ir vaikams teikimas </t>
  </si>
  <si>
    <t>Asmenų, gavusių kompleksines paslaugas/dalyvavusių veiklose, skaičius</t>
  </si>
  <si>
    <t xml:space="preserve">Užtikrinti kokybišką ir efektyvią socialinę paramą bendruomenėje </t>
  </si>
  <si>
    <t>Asmenų, gavusių paslaugas, mažinančias socialinę atskirtį bei didinančias socialinį saugumą (įskaitant aprūpinimą būstu), skaičius</t>
  </si>
  <si>
    <t xml:space="preserve">Skatinti socialinės atskirties mažėjimą ir socialinį saugumą </t>
  </si>
  <si>
    <t>2022-12-09 Paskelbtas rangos darbų konkursas. 2023 m. vyko rangos darbų pirkimo viešojo konkurso procedūros, konkursas neįvyko, kadangi buvo pasiūlyta per didelė pirkimo kaina. Rangos darbų pirkimo konkursas  buvo skelbiam keletą kartų, kadangi Rangovai siūlė didesnes, nei Perkančiajai organizacijai tinkamas kainas, taip pat buvo tikslinamos pirkimo sąlygos (tiekėjų kvalifikacija) 2024 01 08 Pasirašyta rangos sutartis su konkursą laimėjusia UAB „Sversa“. Darbų vertė – 3 339 600 Eur (su PVM).</t>
  </si>
  <si>
    <t>2.1.2</t>
  </si>
  <si>
    <t>Įgyvendinti projektą „Pripučiamo futbolo maniežo įrengimas Beržų g. 37, Panevėžys“</t>
  </si>
  <si>
    <t>Rekonstruota sporto bazė</t>
  </si>
  <si>
    <t>Projekte numatyti rangos darbai nepradėti, nes Administracija ir AB „Panevėžio statybos trestas“ (toliau - Rangovas) 2022 m. rugsėjo 19 d. pasirašė rangos sutartį Nr. 22-2325 (toliau – Sutartis), įsigaliojusią 2022 m. rugsėjo 26 d., dėl Panevėžio daugiafunkcinio sporto ir sveikatingumo centro „Aukštaitija“, A. Jakšto g. 1, Panevėžyje, rekonstravimo ir kitų statybos darbų ir nuo 2022 m. spalio 24 d. „Aukštaitijos“ sporto komplekse ir visoje teritorijoje, adresu A.Jakšto g. 1, Panevėžyje, vykdyti veiklų nebebuvo galima. Statinys šiuo metu yra neeksploatuojamas, o dalyje statinio vyksta rekonstravimo darbai. Planuojama, kad rekonstravus „Aukštaitijos“ kompleksą bus įrengtas FINA reikalavimus atitinkantis 50 m ilgio 10 takų modernus baseinas su SPA poilsio zona, pagalbinės ir persirengimo patalpos, liftas neįgaliesiems, restoranas, sporto salės, administracinės ir darbuotojų patalpos. Rekonstravimo darbų pabaiga numatoma 2025 m. rudenį. Rekonstravimo darbų statybos dalyviai, įvertinę faktinę situaciją ir aptarę Projekto įgyvendinimo galimybes, rekomendavo 2023 metais nepradėti salės remonto projekto, nes pastatas nešildomas, neturi vandens, nuotekų. Tikimasi, kad 2024 metų pabaigoje, išsprendus pastato eksploatavimo klausimus bei inžinerinių tinklų pajungimą, atsiras realios galimybės pradėti ir šio Projekto rangos darbų pirkimą, numatant darbų vykdymą 2025, o užbaigimą 2026 metais.</t>
  </si>
  <si>
    <t xml:space="preserve"> Įgyvendinti projektą „Aukštaitijos sporto komplekso Didžiosios salės atnaujinimas“</t>
  </si>
  <si>
    <t>Įrengtas naujas sporto objektas</t>
  </si>
  <si>
    <r>
      <t xml:space="preserve"> Įgyvendinti projektą „</t>
    </r>
    <r>
      <rPr>
        <i/>
        <sz val="11"/>
        <rFont val="Times New Roman"/>
        <family val="1"/>
        <charset val="186"/>
      </rPr>
      <t>Skate</t>
    </r>
    <r>
      <rPr>
        <sz val="11"/>
        <rFont val="Times New Roman"/>
        <family val="1"/>
        <charset val="186"/>
      </rPr>
      <t xml:space="preserve"> parko įrengimas Panevėžyje skatinant turistų srautus“</t>
    </r>
  </si>
  <si>
    <t xml:space="preserve">VB VKI </t>
  </si>
  <si>
    <t xml:space="preserve">Panevėžio miesto savivaldybės administracija ir AB „Panevėžio statybos trestas“ 2022 m. rugsėjo 19 d. pasirašė rangos sutartį Nr. 22-2325 (toliau – Sutartis), įsigaliojusią 2022 m. rugsėjo 26 d., dėl Panevėžio daugiafunkcinio sporto ir sveikatingumo centro „Aukštaitija“, A. Jakšto g. 1, Panevėžyje, rekonstravimo ir kitų statybos darbų. 
Iki 2023 metų buvo atlikta rangos darbų už 943 800,00 Eur. 
Ataskaitiniu laikotarpiu įrengti šilumos tinklų magistraliniai vamzdynai, lauko vandentiekio, nuotekų tinklai, įrengta dalis lauko lietaus tinklų. Iškasus bei išvežus gruntą, įrengti pamatai, rūsio gelžbetonio konstrukcijos (įskaitant visą baseino monolitinę plokštę), 1 aukšto perdanga, kolonos, sienos, sumontuotos stogo metalinės konstrukcijos. Taip pat atlikti techniniame projekte numatyti senosios statinio dalies apdailos demontavimo darbai. 
2023 metais atlikta darbų už 4 921 966,54 Eur.
Sutarties vertė - 28 034 530,81 Eur (įvertinus Sutartyje numatyta tvarka atliktus kainos perskaičiavimus bei nevykdomus /keičiamus ir papildomus darbus).
</t>
  </si>
  <si>
    <t xml:space="preserve"> Įgyvendinti projektą „Panevėžio  daugiafunkcinio  sporto ir sveikatingumo centro „Aukštaitija“  rekonstravimas A. Jakšto g. 1, Panevėžio mieste“  </t>
  </si>
  <si>
    <t>Rekonstruotos sporto bazės / nauji sporto objektai</t>
  </si>
  <si>
    <t xml:space="preserve">Sporto ir viešosios  aktyvaus laisvalaikio infrastruktūros  daugiafunkciškumo  plėtojimas ir pritaikymas nustatytiems kokybės standartams </t>
  </si>
  <si>
    <t>Paslaugas gavusių asmenų skaičius</t>
  </si>
  <si>
    <t>2023 m.  buvo nupirktos dovanų kortelės (maisto talonai) ir pravažiavimo bilietai. 51 vnt. nuolatinių (mėnesinių) pravažiavimo bilietų buvo išdalinta  pacientams, gaunantiems  gydymą ir paslaugas DOTS kabinete, 151 vnt. dovanų kortelių (maisto talonų) DOTS kabinetas išdalino pacientams, sergantiems tuberkulioze.  Projektas užbaigtas  2023 m. spalio 15 d. Projekto stebėsenos rodiklis pasiektas -iš viso projekto metu paslaugas gavo 56 asmernys (unikalūs).</t>
  </si>
  <si>
    <t>2.1.1</t>
  </si>
  <si>
    <t xml:space="preserve"> Įgyvendinti projektą „Priemonių, gerinančių ambulatorinių  sveikatos paslaugų prieinamumą tuberkulioze sergantiems asmenims, įgyvendinimas Panevėžio mieste“ </t>
  </si>
  <si>
    <t>Įstaigų, dalyvaujančių projekte gerinant teikiamų paslaugų kokybę, skaičius</t>
  </si>
  <si>
    <t xml:space="preserve"> 2023 m. nupirktos medicininės prekės (odontologiniai antgaliai, lentelės regėjimo aštrumui nustatyti, kraujo analizatorius, paciento kėdė (kraujui paimti), šeimos gydytojo krepšys). Įgyvendinant projektą suremontuotos Poliklinikos (Nemuno g. 75) patalpos pritaikant neįgaliesiems, atnaujinamos bendrosios, sanitarinės patalpos, įsigyta įranga teikti sveikatos ir odontologinės priežiūros paslaugas vaikams iki 18 m., vyresniems nei 55 m. asmenims. Projektas užbaigtas 2023 m. II ketv.</t>
  </si>
  <si>
    <t>0; 9</t>
  </si>
  <si>
    <t xml:space="preserve"> Įgyvendinti projektą „Pirminės sveikatos priežiūros veiklos efektyvumo didinimas“</t>
  </si>
  <si>
    <t xml:space="preserve"> 2023 m. buvo organizuoti užsiėmimai baseine - 3 senjorų grupėms, užsiėmimuose dalyvavo 48 žmonės. Iš viso per projekto įgyvendinimo laikotarpį paslaugas gavo 412 asmenų. Projekto veiklos užbaigtos 2023 m. balandžio mėn., projektas įgyvendintas.</t>
  </si>
  <si>
    <t xml:space="preserve"> Įgyvendinti projektą „Sveikos gyvensenos skatinimas Panevėžio mieste“ </t>
  </si>
  <si>
    <r>
      <rPr>
        <b/>
        <sz val="11"/>
        <rFont val="Times New Roman"/>
        <family val="1"/>
        <charset val="186"/>
      </rPr>
      <t xml:space="preserve">Savivaldybės sveikatos priežiūros įstaigų  teikiamų paslaugų stiprinimas  ir plėtra  bei atsparumo ekstremalioms situacijoms didinimas </t>
    </r>
    <r>
      <rPr>
        <sz val="11"/>
        <rFont val="Times New Roman"/>
        <family val="1"/>
        <charset val="186"/>
      </rPr>
      <t xml:space="preserve"> </t>
    </r>
  </si>
  <si>
    <t xml:space="preserve"> Atnaujintų / naujų įrengtų sporto objektų skaičius</t>
  </si>
  <si>
    <t xml:space="preserve">Užtikrinti kokybišką ir efektyvią sveikatos priežiūrą </t>
  </si>
  <si>
    <t>Įgyvendintų projektų, stiprinančių gyventojų sveikatą ir skatinančių fizinį aktyvumą, skaičius</t>
  </si>
  <si>
    <t xml:space="preserve">Stiprinti gyventojų sveikatą ir skatinti fizinį aktyvumą siekiant aukšto sporto meistriškumo </t>
  </si>
  <si>
    <t>Įrengtos ekspozicijos</t>
  </si>
  <si>
    <t xml:space="preserve">Kultūros renginių skaičius </t>
  </si>
  <si>
    <t xml:space="preserve">Surengti projekto baigiamieji renginiai "Kāpēc"(mokymai), parengta kilnojama paroda, įrengta ekspozicija "Pasilikti, emigruoti, grįžti?", kuri Lietuvos muziejų asociacijos pripažinta geriausia 2023 m. muziejų ekspozicija Lietuvoje. Projektas įgyvendintas. </t>
  </si>
  <si>
    <t>0;6</t>
  </si>
  <si>
    <t xml:space="preserve"> Įgyvendinti projektą „Istorinio ir kultūrinio paveldo sklaida tarp kaimyninių šalių pasitelkiant inovacijas muziejuose“ </t>
  </si>
  <si>
    <t>Projekto veiklos užbaigtos 2022-12-31. Per 2023 m. buvo pateikta galutinė ataskaita Jungtiniam techniniam sekretoriatui, ataskaita patvirtinta 2023-12-11. Projektas įgyvendintas.</t>
  </si>
  <si>
    <t>Igyvendintas projektas</t>
  </si>
  <si>
    <t xml:space="preserve"> Įgyvendinti projektą „Tarpvalstybinė lojalumo programa kultūrai  ir  turizmui skatinti“</t>
  </si>
  <si>
    <t xml:space="preserve">Kultūros įstaigų veiklos modernizavimas (aktualinimas), siekiant didesnės gyventojų įtraukties  </t>
  </si>
  <si>
    <t xml:space="preserve">Parengtas techninis projektas </t>
  </si>
  <si>
    <t>Parengtas Techninis darbo  projektas (TDP), atlikta TDP ekspertizė, gautas statybą leidžiantis dokumentas. Rangos darbai perkami 2024 m.</t>
  </si>
  <si>
    <t>Įgyvendinti projektą „Panevėžio  bendruomenių rūmų renovacija, modernizuojant viešąją kultūros  infrastruktūrą“ (I etapas)</t>
  </si>
  <si>
    <t xml:space="preserve">Įrengtas kultūros objektas </t>
  </si>
  <si>
    <t>2023 metais baigti priestato statybos darbai, sutvarkyta sodybos aplinka. Įsigyta dalis įrangos, reikalingos kultūrinei veiklai vykdyti. 2023 03 16 -17 d. vyko mokymai  komandai apie komunikaciją ir darbą su žmonėmis. Projektą planuojama užbaigti 2024 m. gegužės mėn.</t>
  </si>
  <si>
    <t xml:space="preserve"> Įgyvendinti projektą „Vienijantis kūrybiškumo centras – Pragiedrulių sodyba“</t>
  </si>
  <si>
    <t>Įsigyta įranga</t>
  </si>
  <si>
    <t>Sodybos pastato rekonstrukcijos darbai užbaigti 2022 m. 2023 m. Įsigyta IT ir programinė įranga veikloms organizuoti ir vykdyti.</t>
  </si>
  <si>
    <t>0;14; 6</t>
  </si>
  <si>
    <t xml:space="preserve"> Įgyvendinti projektą „Poeto J. Čerkeso-Besparnio sodybos sutvarkymas“ (I etapas)</t>
  </si>
  <si>
    <t xml:space="preserve"> VKI </t>
  </si>
  <si>
    <t>Rekonstruotas kultūros objektas</t>
  </si>
  <si>
    <t xml:space="preserve">2023 m. buvo tęsiamos projekto veiklos - vyko pastatų sistemų kompleksinis bandymas, užbaigti rangos darbai,  2023-04-28 pasirašyta sutartis dėl baldų gamybos ir montavimo, 2023-07-31 – pasirašyta sutartis dėl baldų pirkimo, 2023-08-17 – pasirašyta pirkimo sutartis dėl  specialių tinklinių stelažų, skirtų meno kūriniams saugoti. 2024-01-09 gautas Statinio statybos užbaigimo aktas. Projektas įgyvendintas, pastatytas Stasio Eidrigevičiaus menų centras. 
</t>
  </si>
  <si>
    <t>Įgyvendinti projektą „Stasio Eidrigevičiaus menų centro įkūrimas  modernizuojant  viešąją kultūros infrastruktūrą“</t>
  </si>
  <si>
    <t xml:space="preserve">VB </t>
  </si>
  <si>
    <t>Modernizuotų / įrengtų ir pritaikytų daugiafunkcėms ir daugiakultūrėms paslaugoms istaigų / objektų skaičius</t>
  </si>
  <si>
    <t xml:space="preserve">Kultūros paslaugų  prieinamumo ir patrauklumo  didinimas, modernizuojant kultūros įstaigų  infrastruktūrą ir pritaikant daugiafunkcėms ir daugiakultūrėms paslaugoms  </t>
  </si>
  <si>
    <t>Panevėžio miesto kultūros įstaigų, įgyvendinančių projektus gerinant paslaugų kokybę ir prieinamumą, skaičius</t>
  </si>
  <si>
    <t xml:space="preserve">Užtikrinti Panevėžio miesto savivaldybės  kultūros įstaigų veiklos kokybės  ir paslaugų prieinamumo gerinimą </t>
  </si>
  <si>
    <t>Įgyvendintų projektų, kuriančių tvarią socialinę ir ekonominę kultūros vertę, skaičius</t>
  </si>
  <si>
    <t>Kurti tvarią socialinę ir ekonominę kultūros vertę Panevėžyje</t>
  </si>
  <si>
    <t xml:space="preserve"> INVESTICIJŲ PROJEKTŲ PROGRAMA (NR. 02)                                                                                             
</t>
  </si>
  <si>
    <t xml:space="preserve"> IŠ VISO:</t>
  </si>
  <si>
    <r>
      <t>Valstybės biudžeto lėšos VB, kurios neapskaitomos biudžete (</t>
    </r>
    <r>
      <rPr>
        <b/>
        <sz val="9"/>
        <rFont val="Times New Roman"/>
        <family val="1"/>
        <charset val="186"/>
      </rPr>
      <t>VBN</t>
    </r>
    <r>
      <rPr>
        <sz val="9"/>
        <rFont val="Times New Roman"/>
        <family val="1"/>
      </rPr>
      <t>)</t>
    </r>
  </si>
  <si>
    <r>
      <t>Praėjusių metų lėšų likutis (</t>
    </r>
    <r>
      <rPr>
        <b/>
        <sz val="9"/>
        <rFont val="Times New Roman"/>
        <family val="1"/>
        <charset val="186"/>
      </rPr>
      <t xml:space="preserve"> L)</t>
    </r>
  </si>
  <si>
    <r>
      <t>Valstybės biudžeto specialioji tikslinė dotacija regioninėms įstaigoms ir klasėms finansuoti. (</t>
    </r>
    <r>
      <rPr>
        <b/>
        <sz val="9"/>
        <rFont val="Times New Roman"/>
        <family val="1"/>
        <charset val="186"/>
      </rPr>
      <t>VBSR)</t>
    </r>
  </si>
  <si>
    <r>
      <t>Įstaigų  pajamos už paslaugas (</t>
    </r>
    <r>
      <rPr>
        <b/>
        <sz val="9"/>
        <rFont val="Times New Roman"/>
        <family val="1"/>
        <charset val="186"/>
      </rPr>
      <t>SP</t>
    </r>
    <r>
      <rPr>
        <sz val="9"/>
        <rFont val="Times New Roman"/>
        <family val="1"/>
        <charset val="186"/>
      </rPr>
      <t xml:space="preserve"> )</t>
    </r>
  </si>
  <si>
    <t>*Priemonės požymis- nauja priemonė/pažangos projektas (P), tęstinė priemonė/projektas- (T )</t>
  </si>
  <si>
    <t>Naujų neužstatytų teritorijų planavimas ir vystymas investicinio potencialo stiprinimui</t>
  </si>
  <si>
    <t>Ha</t>
  </si>
  <si>
    <t>Įrengta ir išvystyta LEZ ar pramonės parko teritorija šalia geležinkelio krovinių regioninio terminalo, plotas</t>
  </si>
  <si>
    <t>Suplanuotų teritorijų vystymas ir įvykdyti projektai, skaičius</t>
  </si>
  <si>
    <t>Pasiūlytos ir prijungtos, suplanuotos naujos teritorijos, plotas</t>
  </si>
  <si>
    <t>Parengta galimybių studija, skaičius</t>
  </si>
  <si>
    <t>2.2.3.</t>
  </si>
  <si>
    <t>Miesto teritorijos plėtra</t>
  </si>
  <si>
    <t>Prijungtos gretimos gyvenvietės bei teritorijos Šiaulių kryptimi nuo miesto ribos iki „Rail Baltica“ magistralės</t>
  </si>
  <si>
    <t>Parengtų miesto teritorijos plėtros galimybių studijų, skaičius</t>
  </si>
  <si>
    <t>2.2.2.</t>
  </si>
  <si>
    <t>„Rail Baltica“ projekto ir miesto urbanistinės sistemos sąsajų sukūrimas</t>
  </si>
  <si>
    <t>Parengta tarptautinio keleivių stoties galimybių studija dėl atšakos ašyje „Rail Baltica“ Panevėžio mieste, skaičius</t>
  </si>
  <si>
    <t>Parengta urbanistinės plėtros galimybių studija „Panevėžys Connect“</t>
  </si>
  <si>
    <t>2.2.1.</t>
  </si>
  <si>
    <t>Funkcinių zonų plėtra (Panevėžio funkcinės zonos plėtros strategijos sukūrimas ir įgyvendinimas, įtraukiant kitus regionus ir/ar šalis)</t>
  </si>
  <si>
    <t>Parengtų tvarios miesto urbanistinės plėtros projektų ir studijų (vizijų), kurių objektas yra Panevėžio konkurencingumas nacionaliniu mastu, skaičius</t>
  </si>
  <si>
    <t xml:space="preserve">Įgyvendinti valstybinės ir regioninės svarbos projektus </t>
  </si>
  <si>
    <t>Modernizuota GIS ir atnaujinta Arc Gis programinė įranga</t>
  </si>
  <si>
    <t>Modernizuota GIS, atnaujinta Arc GIS programinė įranga</t>
  </si>
  <si>
    <t>2.1.4</t>
  </si>
  <si>
    <t>Programinės įrangos atnaujinimas, ARC GIS prenumerata</t>
  </si>
  <si>
    <t>Atnaujinti duomenys</t>
  </si>
  <si>
    <t>atnaujinta</t>
  </si>
  <si>
    <t>Duomenų atnaujinimas</t>
  </si>
  <si>
    <t>Pradėtos viešojo pirkimo procedūros, sutartis bus įgyvendinta 2024 m.</t>
  </si>
  <si>
    <t>Vnt/metus</t>
  </si>
  <si>
    <t>Parengtas bendrojo plano monitoringas</t>
  </si>
  <si>
    <t>Bendrojo plano monitoringas</t>
  </si>
  <si>
    <t>Nebuvo poreikio parengti daugiau kadastrinių matavimų planų</t>
  </si>
  <si>
    <t>Vnt./metus</t>
  </si>
  <si>
    <t>Parengti kadastrinių matavimų planai</t>
  </si>
  <si>
    <t>Žemės sklypų kadastriniai matavimai</t>
  </si>
  <si>
    <t>Kiek parengta kadastrinių matavimų planų, tiek ir įregistruota VĮ Registrų centre</t>
  </si>
  <si>
    <t>Įregistruoti žemės sklypai.</t>
  </si>
  <si>
    <t>Žemės sklypų vertinimas, žemės sklypų įregistravimas VĮ Registrų centre</t>
  </si>
  <si>
    <t>Nebuvo poreikio rengti antrąjį projektą</t>
  </si>
  <si>
    <t>Parengti žemės sklypų formavimo ir pertvarkymo projektai</t>
  </si>
  <si>
    <t>Žemės sklypų formavimo ir pertvarkymo projektų parengimas</t>
  </si>
  <si>
    <t xml:space="preserve">Panevėžio miesto vandens tiekimo ir nuotekų tvarkymo infrastruktūros plėtros specialiojo plano keitimas Teritorijos (ribojamos J. Basanavičiaus g., Ukmergės g., Laisvės a., Savanorių a., Panevėžys) detaliojo plano koregavimas </t>
  </si>
  <si>
    <t>Parengti teritorijų planavimo dokumentai</t>
  </si>
  <si>
    <t>Teritorijų planavimo dokumentų parengimas, keitimas, koregavimas.</t>
  </si>
  <si>
    <t>Atlikti du Panevėžio m. bendrojo plano koregavimo procesai: Panevėžio miesto teritorijos bendrojo plano keitimo koregavimas, patvirtintas Panevėžio miesto savivaldybės tarybos 2023 m. gegužės 25 d. sprendimu Nr. 1-161 ir ); Panevėžio miesto teritorijos bendrojo plano dalies „Gamtinis karkasas ir želdynų bei rekreacijos teritorijų plėtra“ koregavimas,  patvirtintas Panevėžio miesto savivaldybės tarybos 2023 m. gruodžio 28 d. sprendimu Nr. 1-140</t>
  </si>
  <si>
    <t>Atliktas bendrojo plano koregavimas (du planavimo procesai)</t>
  </si>
  <si>
    <t xml:space="preserve">Panevėžio miesto bendrojo plano keitimas/koregavimas. </t>
  </si>
  <si>
    <t>Darnus teritorijų planavimas ir vystymas</t>
  </si>
  <si>
    <t>Paskatų sistemos sukūrimas esamiems apleistiems sklypams įveiklinti</t>
  </si>
  <si>
    <t xml:space="preserve">Sukurta  paskatų sistema	</t>
  </si>
  <si>
    <t>2.1.3</t>
  </si>
  <si>
    <t>Pramoninių teritorijų konversijos projektų vykdymas</t>
  </si>
  <si>
    <t>Įgyvendintų pramoninių teritorijų konversijos projektų skaičius</t>
  </si>
  <si>
    <t>Nebuvo poreikio atlikti tyrimus</t>
  </si>
  <si>
    <t>Atlikti kultūros paveldo tyrimai</t>
  </si>
  <si>
    <t xml:space="preserve">Nekilnojamojo kultūros paveldo objektų tyrimai.  </t>
  </si>
  <si>
    <t xml:space="preserve">1.	Seniausios Panevėžio miesto vietos tvarkymas (Venslaviškio g. 6 );
2.	Lietuvos savanorių kapų komplekso tvarkymas (Kristaus karaliaus katedros kapinėse, Ramygalos g. );
3.	Sukilėlių aikštės tvarkymas ( Sukilėlių a.);  
4.	Sovietinio teroro aukų ir Vokietijos karo belaisvių kapų tvarkymas (A. Baranausko g. );
5.	 Sovietų Sąjungos teroro aukų kapų tvarkymas (Kristaus karaliaus katedros kapinėse, Ramygalos g.); 
6.	Panevėžio senųjų kapinių, vad. Šv. Apaštalų Petro ir Povilo parapijos kapinėmis, komplekso tvarkymas (Apvaizdos takas). </t>
  </si>
  <si>
    <t>Sutvarkytų kultūros paveldo objektų skaičius</t>
  </si>
  <si>
    <t xml:space="preserve">Nekilnojamojo kultūros paveldo objektų tvarkyba </t>
  </si>
  <si>
    <t>Kultūros paveldo objektų sklaida (renginiai, leidiniai, bukletai ir pan.)</t>
  </si>
  <si>
    <t>Nekilnojamojo kultūros paveldo objektų sklaida.</t>
  </si>
  <si>
    <t>Nebuvo poreikio</t>
  </si>
  <si>
    <t>Parengtų apskaitos dokumentų skaičius</t>
  </si>
  <si>
    <t>Nekilnojamojo kultūros paveldo objektų dokumentacijos parengimas (Vertinimo aktai, teritorijos ribų planai, ikonografinė medžiaga)</t>
  </si>
  <si>
    <t>Nebuvo poreikio suorganizuoti NKP vertinimo posėdžio</t>
  </si>
  <si>
    <t>Suorganizuoti posėdžiai</t>
  </si>
  <si>
    <t>Nekilnojamojo kultūros paveldo vertinimo tarybos veikla (posėdžiai)</t>
  </si>
  <si>
    <t>Paženklintų kultūros paveldo objektų skaičius</t>
  </si>
  <si>
    <t xml:space="preserve">Nekilnojamojo kultūros paveldo objektų ženklinimas. </t>
  </si>
  <si>
    <t>Nekilnojamųjų kultūros paveldo objektų apskaita, tvarkyba, ženklinimas, sklaida</t>
  </si>
  <si>
    <t>Km</t>
  </si>
  <si>
    <t>Atnaujintos modernizuotos infrastruktūros ilgis</t>
  </si>
  <si>
    <t>Išduota mažiau leidimų pagal poreikį. Iš jų , 10 vnt. -projektai rengti biudžeto lėšomis, 59 vnt. -projektai rengti privačiomis lėšomis.</t>
  </si>
  <si>
    <t>Statybos leidimų skaičius miesto centrinėje dalyje</t>
  </si>
  <si>
    <t>Taikant konversiją rekonstruotų pastatų arba naujoms veikloms pritaikytų rekonstruotų pastatų skaičius</t>
  </si>
  <si>
    <t>Apleistų sklypų ir pastatų skaičiaus pokytis</t>
  </si>
  <si>
    <t>Nebuvo veiklai pritaikytų,2023 metais užbaigtų ES finansuojamų kultūros paveldo objektų.</t>
  </si>
  <si>
    <t>Veiklai pritaikytų kultūros paveldo objektų skaičius</t>
  </si>
  <si>
    <t xml:space="preserve"> Skatinti miesto plėtrą ir tvarią transformaciją </t>
  </si>
  <si>
    <t xml:space="preserve">Neįvyko viešieji pirkimai dėl žmogiškųjų faktorių. </t>
  </si>
  <si>
    <t xml:space="preserve">Miesto želdynų ir želdinių būklės stebėsenos planas
</t>
  </si>
  <si>
    <t>Želdinių būklės stebėsenos plano parengimas</t>
  </si>
  <si>
    <t>Vykdant želdinių apžiūrą, atliekami naujai pasodintų medelių kamienų atlaisvinimai nuo įtvirtinimų</t>
  </si>
  <si>
    <t>Sukurtos želdynų apsaugos priemonės</t>
  </si>
  <si>
    <t>Sodmenų, reikalingų želdynų ir želdinių tvarkymo, želdynų kūrimo ir želdinių veisimo darbams atlikti, einamojo ir perspektyvinio poreikio planavimas</t>
  </si>
  <si>
    <t>Inventorizuota pagal turimas lėšas</t>
  </si>
  <si>
    <t>Miesto teritorijoje esančių želdinių ir želdynų inventorizacija</t>
  </si>
  <si>
    <t>Želdinių inventorizacija.</t>
  </si>
  <si>
    <t>Miesto želdynų ir želdinių teritorijose esančių želdynų ir želdinių būklės stebėsena, priežiūra ir apsauga</t>
  </si>
  <si>
    <t>Nepilnai įgyvendintas projektas, tačiau atlikta didžioji dalis projektavimo darbų</t>
  </si>
  <si>
    <t>Panevėžio m. savivaldybės daugiabučio pastato techninis projektas (savivaldybės reikmėms)</t>
  </si>
  <si>
    <t>Atnaujintas 3D modelis</t>
  </si>
  <si>
    <t>kv. km</t>
  </si>
  <si>
    <t xml:space="preserve">3D  modelio atnaujinimas (tęstinis projektas) </t>
  </si>
  <si>
    <t>Vėliavos, foto rėmeliai, dekoratyviniai nameliai, žemėlapis, dekoratyvinės raidės</t>
  </si>
  <si>
    <t>Dekoratyviniai elementai</t>
  </si>
  <si>
    <t>Vėliavos, puošybos elementų ir kitų dekoratyvinių daiktų įsigijimui, informacinės lentos ir jų priežiūra</t>
  </si>
  <si>
    <t>Suorganizuoti du konkursai:  'Šviečiantis Panevėžys" ir  "Gražiausiai tvarkomos aplinkos konkursas"</t>
  </si>
  <si>
    <t>Kūrybinės dirbtuvės, suorganizuotas gražiausiai tvarkomos aplinkos konkursas</t>
  </si>
  <si>
    <t>Panevėžio miesto įvaizdžio gerinimas. (Kūrybinių dirbtuvių ir kitų iniciatyvų, darbų apmokėjimas ir premijavimas, renginių organizavimas ir kitos išlaidos. Gražiausiai tvarkomos aplinkos konkurso organizavimas).</t>
  </si>
  <si>
    <t>Viešųjų erdvių pritaikymas įvairioms socialinėms grupėms</t>
  </si>
  <si>
    <t>Žaliųjų jungčių sukūrimas</t>
  </si>
  <si>
    <t>Sutvarkytų miesto erdvių plotas</t>
  </si>
  <si>
    <t>Parengtų projektų skaičius</t>
  </si>
  <si>
    <t>Įgyvendintų eko sistemą stiprinančių projektų skaičius</t>
  </si>
  <si>
    <t>Suformuotų erdvių skaičius</t>
  </si>
  <si>
    <t xml:space="preserve">Patobulinti miesto erdvių ir objektų kokybę, jų priežiūrą </t>
  </si>
  <si>
    <t>Žalumo indeksas</t>
  </si>
  <si>
    <t xml:space="preserve">URBANISTINĖS PLĖTROS PROGRAMA (Nr.03)                                                                                             
</t>
  </si>
  <si>
    <t xml:space="preserve">PANEVĖŽIO MIESTO SAVIVALDYBĖS  ADMINISTRACIJOS 2023 METŲ  VEIKLOS PLANO  ĮGYVENDINIMO ATASKAITA       </t>
  </si>
  <si>
    <r>
      <t>Savivaldybės aplinkos apsaugos rėmimo  specialiosios programos lėšų likutis (</t>
    </r>
    <r>
      <rPr>
        <b/>
        <sz val="9"/>
        <rFont val="Times New Roman"/>
        <family val="1"/>
        <charset val="186"/>
      </rPr>
      <t>SBAAL</t>
    </r>
    <r>
      <rPr>
        <sz val="9"/>
        <rFont val="Times New Roman"/>
        <family val="1"/>
        <charset val="186"/>
      </rPr>
      <t>)</t>
    </r>
  </si>
  <si>
    <r>
      <t>Savivaldybės aplinkos apsaugos rėmimo  specialiosios programos lėšos (</t>
    </r>
    <r>
      <rPr>
        <b/>
        <sz val="9"/>
        <rFont val="Times New Roman"/>
        <family val="1"/>
        <charset val="186"/>
      </rPr>
      <t>SBAA</t>
    </r>
    <r>
      <rPr>
        <sz val="9"/>
        <rFont val="Times New Roman"/>
        <family val="1"/>
        <charset val="186"/>
      </rPr>
      <t>)</t>
    </r>
  </si>
  <si>
    <t>Iš viso programai be likučio:</t>
  </si>
  <si>
    <t>Likutis:</t>
  </si>
  <si>
    <t>Iš viso tikslui:</t>
  </si>
  <si>
    <t>Iš viso uždaviniui:</t>
  </si>
  <si>
    <t>SBAAL</t>
  </si>
  <si>
    <t>Viešųjų pirkimų metu buvo pasiūlyta mažesnė kaina, todėl nupiekrta daugiau knygų</t>
  </si>
  <si>
    <t>Nupirkti ir pasodinti želdiniai  šalia taršos šaltinių (gatvių) bei įvairiose kitose miesto vietose.</t>
  </si>
  <si>
    <t>Pasodintų želdinių skaičius</t>
  </si>
  <si>
    <t>SBAA</t>
  </si>
  <si>
    <t>7</t>
  </si>
  <si>
    <t>Naujų želdinių įsigijimas ir įveisimas</t>
  </si>
  <si>
    <t>Parengta inventorizacijos ataskaita</t>
  </si>
  <si>
    <t>1.2.2</t>
  </si>
  <si>
    <t>Nevėžio upės pakrantės želdinių inventorizacijos atlikimas, būklės įvertinimas ir tvarkymo projekto parengimas</t>
  </si>
  <si>
    <t>Želdynų kūrimo ir želdinių veisimo, inventorizavimo priemonių įgyvendinimas</t>
  </si>
  <si>
    <t xml:space="preserve">Pparengta Nevėžio upės vagos nuo Vakarinės g. valymo projekto korektūra. </t>
  </si>
  <si>
    <t>Parengtas Nevėžio upės vagos valymo projektas</t>
  </si>
  <si>
    <t>Nevėžio upės vagos projekto korektūros atlikimas</t>
  </si>
  <si>
    <t>Vykdyta Molainių filtracijos laukų teritorijos želdinių priežiūra.</t>
  </si>
  <si>
    <t>ha</t>
  </si>
  <si>
    <t>Prižiūrėtas Molainių filtracijos laukų teritorijos plotas</t>
  </si>
  <si>
    <t>Molainių buvusių filtracijos laukų teritorijos želdinių  priežiūros vykdymas</t>
  </si>
  <si>
    <t>Vykdyta Nevėžio upės vagos priežiūra upės atkarpoje, ribojamoje J. Biliūno - Vakarinės gatvių.</t>
  </si>
  <si>
    <t>Prižiūrėta Nevėžio upė vaga</t>
  </si>
  <si>
    <t>Nevėžio upės vagos priežiūros vykdymas</t>
  </si>
  <si>
    <t xml:space="preserve">Vykdytas Panevėžio miesto savivaldybės paviršinio vandens, požeminio vandens, dirvožemio monitoringai. </t>
  </si>
  <si>
    <t>Stebimų aplinkos komponentų skaičius</t>
  </si>
  <si>
    <t>1.2.1</t>
  </si>
  <si>
    <t>Panevėžio miesto savivaldybės aplinkos monitoringo programos įgyvendinimas</t>
  </si>
  <si>
    <t>Aplinkos stebėsenos, prevencinių, aplinkos atkūrimo priemonių įgyvendinimas</t>
  </si>
  <si>
    <t>Viešųjų pirkimų metu buvo pasiūlyta mažesnė kaina, todėl nupirkta daugiau knygų</t>
  </si>
  <si>
    <t>Nupirktos aplinkos apsaugos tema knygos, leidiniai</t>
  </si>
  <si>
    <t>Leidinių kiekis</t>
  </si>
  <si>
    <t>Knygų, leidinių aplinkosaugos tema įsigijimas</t>
  </si>
  <si>
    <t>Aplinkosaugos švietimo tikslais švietimo įstaigoms prenumeruoti žurnalai: Lututė, National Geographic Kids, National Geographic Lietuva, Miškai, Laikraštis Žaliasis pasaulis.</t>
  </si>
  <si>
    <t>Užprenumeruotų spaudinių skaičius</t>
  </si>
  <si>
    <t>Spaudinių prenumerata miesto švietimo įstaigoms</t>
  </si>
  <si>
    <t>Suroganizuota Pasaulinės žemės dienos, akcijos "Žemės valanda", Europos judumo savaitei bei atliekų mažinimo savaitei paminėti skirti renginiai.</t>
  </si>
  <si>
    <t>Suorganizuotų aplinkosauginių renginių skaičius</t>
  </si>
  <si>
    <t>Aplinkosauginių akcijų, renginių, talkų, parodų organizavimas</t>
  </si>
  <si>
    <t>Aplinkosugos švietimo tikslais finansuoti 9 aplinkosaugos švietimo projektai</t>
  </si>
  <si>
    <t>Paremtų aplinkosaugos švietimo projektų skaičius</t>
  </si>
  <si>
    <t>Aplinkosaugos švietimo projektų finansavimas</t>
  </si>
  <si>
    <t>Visuomenės, gyventojų švietimas ir mokymas aplinkosaugos klausimais, sąmoningumo siekiant gyventi tvariau skatinimas</t>
  </si>
  <si>
    <t>Nupirkti tekstilės atliekoms rinkti konteineriai pastatyti Panevėžio miesto teirotijoje.</t>
  </si>
  <si>
    <t>Konteineriai tekstilės atliekoms rinkti</t>
  </si>
  <si>
    <t>Tekstilės atliekų surinkimo priemonių įsigijimas</t>
  </si>
  <si>
    <t>Viešųjų pirkimų metu pasiūlyta mažesnė kaina, todėl nupirktas didesnis kiekis</t>
  </si>
  <si>
    <t xml:space="preserve">Nupirkta 44205 vnt. kibirėlių (7 l talpos) maisto atliekoms rinkti virtuvėje ir 6787 vnt. konteinerių (120 l talpos) maisto atliekoms mesti individualių namų valdose.  </t>
  </si>
  <si>
    <t>Konteineriai maisto atliekoms rinkti</t>
  </si>
  <si>
    <t>Maisto atliekų surinkimo priemonių įsigijimas</t>
  </si>
  <si>
    <t>Konteineriai pakuotės atliekoms rinkti išdalinti individualių namų valdų gyventojams.</t>
  </si>
  <si>
    <t>Konteineriai pakuotės atliekoms rinkti</t>
  </si>
  <si>
    <t>Pakuočių atliekų surinkimo iš gyenamųjų namų kvartalų priemonių (konteinerių) įsigijimas</t>
  </si>
  <si>
    <t>Atliekų tvarkymo infrastruktūros plėtra</t>
  </si>
  <si>
    <t>Skyrus papildomą finansavimą suremontuotas didesnis dviračių takų ilgis</t>
  </si>
  <si>
    <t>Suremontuotas dviračių takas  Molainių g. gale šalia Šermuto upelio.</t>
  </si>
  <si>
    <t>Suremontuota dviračių takų</t>
  </si>
  <si>
    <t>Dviračių ir kito bevariklio transporto takų prižiūrėjimas</t>
  </si>
  <si>
    <t xml:space="preserve">Įsigytos priemonės ekologinių situacijų, avarijų likvidavimui. </t>
  </si>
  <si>
    <t>Ekologinių incidentų likvidavimas</t>
  </si>
  <si>
    <t>Ekologinių situacijų, avarijų, įvykių padarinių likvidavimas, sorbentų ir kitų reikalingų priemonių įsigijimas</t>
  </si>
  <si>
    <t>Toks per 2023 metus susidarė asbesto atliekų  kiekis.</t>
  </si>
  <si>
    <t xml:space="preserve">Iš gyvenamųjų teritorijų išvežta 109 t asbesto atliekų ir saugiai pašalinta sąvartyne. </t>
  </si>
  <si>
    <t>t</t>
  </si>
  <si>
    <t>Asbesto turinčių gaminių atliekų kiekis</t>
  </si>
  <si>
    <t>Asbesto turinčių gaminių atliekų surinkimas, transportavimas ir saugus pašalinimas</t>
  </si>
  <si>
    <t>Iškelti varninkų paukščių lizdai iš medžių Kultūros ir popilsio parke bei kitose miesto vietose, prie daugiabučių namų.</t>
  </si>
  <si>
    <t xml:space="preserve"> Iškeltų lizdų iš medžių skaičius</t>
  </si>
  <si>
    <t>Varninių šeimos paukščių populiacijos gausos reguliavimo priemonių įgyvendinimas</t>
  </si>
  <si>
    <t>Kadangi kasmet bešeimininkių padangų iekis mažėja, todėl suplantas surinkti mažesnis padangų kiekis.  Akcijos River Clean up metu, buvo rasta nemažas padangų atliekų kiekis prie Nevėžio upės.</t>
  </si>
  <si>
    <t>Surinktos bešeiminkės padangos  iš Panevėžio miesto teritorijos.</t>
  </si>
  <si>
    <t>Naudotų automobilių padangų, surinktų iš miesto bendro naudojimo teritorijų, kiekis</t>
  </si>
  <si>
    <t>Naudotų automobilių  padangų, surinktų iš miesto bendrojo naudojimo teritorijų, tvarkymas</t>
  </si>
  <si>
    <t>Skyrus didesnį finansavimą, surinkta daugiau gatvių valymo atliekų</t>
  </si>
  <si>
    <t xml:space="preserve">Sutvarkytos miesto bendrojo naudojimo teritorijos, jose buvę nelegalūs šiukšlynai. Į sąvartyną išvežta 44,80 t. atliekų ir 376,66 t biologiškai skaidžių atliekų išvežta į žaliųjų atliekų aikštelę. </t>
  </si>
  <si>
    <t>Surinktų bešeimininkių atliekų kiekis</t>
  </si>
  <si>
    <t>Nelegalių šiukšlynų likvidavimas</t>
  </si>
  <si>
    <t>Surinkta ir išvežta į sąvartyną 156,70 t gatvių valymo atliekų. Išvalyta 1514,36 tūkst. m² gatvių ir 713,54 tūkst. m² šaligatvių.</t>
  </si>
  <si>
    <t>Surinktų gatvių valymo atliekų kiekis</t>
  </si>
  <si>
    <t xml:space="preserve"> Gatvių valymo atliekų surinkimas</t>
  </si>
  <si>
    <t>Aplinkos kokybės gerinimas</t>
  </si>
  <si>
    <t>Sąvartyne pašalintų komunalinių atliekų srauto sumažėjimas</t>
  </si>
  <si>
    <t xml:space="preserve"> Užtikrinti saugią ir švarią aplinką bei įdiegti žiedinės ekonomikos (beatliekės gamybos) principus </t>
  </si>
  <si>
    <t xml:space="preserve"> APLINKOS APSAUGOS RĖMIMO PROGRAMA (NR.04)                                                                                             
</t>
  </si>
  <si>
    <t xml:space="preserve">PANEVĖŽIO MIESTO SAVIVALDYBĖS ADMINISTRACIJOS 2023 METŲ VEIKLOS PLANO ATASKAITA          </t>
  </si>
  <si>
    <r>
      <t>Valstybės biudžeto lėšos VB, kurios neapskaitomos biudžete (</t>
    </r>
    <r>
      <rPr>
        <b/>
        <sz val="11"/>
        <rFont val="Times New Roman"/>
        <family val="1"/>
        <charset val="186"/>
      </rPr>
      <t>VBN</t>
    </r>
    <r>
      <rPr>
        <sz val="11"/>
        <rFont val="Times New Roman"/>
        <family val="1"/>
        <charset val="186"/>
      </rPr>
      <t>)</t>
    </r>
  </si>
  <si>
    <r>
      <t>Likutis (</t>
    </r>
    <r>
      <rPr>
        <b/>
        <sz val="11"/>
        <rFont val="Times New Roman"/>
        <family val="1"/>
        <charset val="186"/>
      </rPr>
      <t xml:space="preserve"> L)</t>
    </r>
  </si>
  <si>
    <r>
      <t>Valstybės biudžeto specialioji tikslinė dotacija regioninėms įstaigoms ir klasėms finansuoti. (</t>
    </r>
    <r>
      <rPr>
        <b/>
        <sz val="11"/>
        <rFont val="Times New Roman"/>
        <family val="1"/>
        <charset val="186"/>
      </rPr>
      <t>SVB R)</t>
    </r>
  </si>
  <si>
    <r>
      <t>Valstybės biudžeto specialiosios tikslinės dotacijos lėšos valstybės funkcijoms atlikti (</t>
    </r>
    <r>
      <rPr>
        <b/>
        <sz val="11"/>
        <rFont val="Times New Roman"/>
        <family val="1"/>
        <charset val="186"/>
      </rPr>
      <t>SVB V)</t>
    </r>
  </si>
  <si>
    <t>Naujų skaitmeninių technologijų įmonių pritraukimas išbandyti jų produktus ir paslaugas mieste</t>
  </si>
  <si>
    <t>Teisinio reguliavimo sistemos pritaikymo ir teisinių kliūčių sumažinimo iniciatyvų skaičius</t>
  </si>
  <si>
    <t>Mln.Eur</t>
  </si>
  <si>
    <t>Lėšų iš alternatyvių finansavimo šaltinių pritraukimas naujų skaitmeninių technologijų išbandymui reikalingai infrastruktūrai sukurti</t>
  </si>
  <si>
    <t>Iniciatyvų naujų skaitmeninių technologijų įmonėms pritraukti išbandyti jų produktus ir paslaugas skaičius</t>
  </si>
  <si>
    <t>2.5.1</t>
  </si>
  <si>
    <t>Naujas skaitmenines technologijas mieste išbandžiusių įmonių skaičius</t>
  </si>
  <si>
    <t xml:space="preserve"> Sukurti patrauklią aplinką naujų skaitmeninių technologijų bandymui mieste </t>
  </si>
  <si>
    <t>Įmonių dalyvavimo MTPI srities
programose skatinimas</t>
  </si>
  <si>
    <t>Įmonių, pasinaudojusių tarptautinių technologijų perdavimo inovacijų paramos paslaugomis, skaičius</t>
  </si>
  <si>
    <t>Įmonių, dalyvaujančių MTPI programose, skaičius</t>
  </si>
  <si>
    <t>2.4.2</t>
  </si>
  <si>
    <t xml:space="preserve">Mokslo ir verslo bendradarbiavimo iniciatyvų, nukreiptų į aukštos pridėtinės vertės produktų ir paslaugų kūrimą ir vystymą, rėmimas
</t>
  </si>
  <si>
    <t>Atviros prieigos laboratorijų tinklu pasinaudojusių asmenų skaičius</t>
  </si>
  <si>
    <t>Sukurta atviros prieigos laboratorijų tinklo veikimo sistema</t>
  </si>
  <si>
    <t>Bendradarbiaujant išspręstų verslo problemų skaičius</t>
  </si>
  <si>
    <t>PPAR neorganizavo parodos EkspoAukštaitija'23</t>
  </si>
  <si>
    <t>SVV įmonėms išpirktas parodoms skirtas plotas</t>
  </si>
  <si>
    <t>Suorganizuoti investuotojų / ekonomikos forumai</t>
  </si>
  <si>
    <t>Mieste veikiančių mokslo įstaigų ir verslo bendradarbiavimo iniciatyvų skaičius</t>
  </si>
  <si>
    <t>2.4.1</t>
  </si>
  <si>
    <t>ES fondams teiktos ir baigtos įgyvendinti įmonių paraiškos kartu su mokslo institucijomis pagal MTEPI prioritetą</t>
  </si>
  <si>
    <t xml:space="preserve">Paskatinti verslo, mokslo bei viešojo sektoriaus bendradarbiavimą kuriant ir komercializuojant aukštos pridėtinės vertės produktus </t>
  </si>
  <si>
    <t xml:space="preserve">Inovacinių (technologinių, skaitmeninių) sprendimų ir (arba) auditų atlikimo įmonėse skatinimas
</t>
  </si>
  <si>
    <t>Rengiamas atitinkamas aprašas</t>
  </si>
  <si>
    <t>Mokestinėmis lengvatomis įmonėms plėstis ir diegti pažangius technologinius sprendimu, pasinadojusių įmonių skaičius</t>
  </si>
  <si>
    <t>2023 m. inovatyviausia įmonė UAB „Burbuliukas ir CO“</t>
  </si>
  <si>
    <t>Inovatyviausios metų įmonės prizas</t>
  </si>
  <si>
    <t>-</t>
  </si>
  <si>
    <t>Atliktų inovacinių auditų Panevėžio įmonėse skaičius</t>
  </si>
  <si>
    <t>2.3.2</t>
  </si>
  <si>
    <t>Informacijos verslui apie pažangių technologinių sprendimų teikiamas galimybes teikimas</t>
  </si>
  <si>
    <t>Įmonių, pasinaudojusių trumpų vertės grandinių, grįstų skaitmeninių ir žiedinių technologijų taikymu, skatinimo priemonėmis skaičius</t>
  </si>
  <si>
    <t>Trumpų vertės grandinių skatinimo priemonių skaičius</t>
  </si>
  <si>
    <t>Įvykdytų tyrimų įmonių technologinei pažangai bei pažangių technologijų diegimo, kūrimo ir inovacijų paramos paslaugų poreikiams įvertinti, skaičius</t>
  </si>
  <si>
    <t>Subjektų, pasinaudojusių informacinėmis paslaugomis, skaičius</t>
  </si>
  <si>
    <t>2.3.1</t>
  </si>
  <si>
    <t>Duomenys už 2022 m. informacija iš stat.gov.lt</t>
  </si>
  <si>
    <t>Tūkt.Eur</t>
  </si>
  <si>
    <t>Pridėtinė vertė gamybos sąnaudomis pagal veiklos vykdymo vietą (nefinansinių įmonių)</t>
  </si>
  <si>
    <t>Statgov.lt: Įmonės vykdyta MTEP veikla, iš viso palyginti su visomis įmonėmis; 2020-2022m.; Panevėžio apskritis</t>
  </si>
  <si>
    <t>9,5*</t>
  </si>
  <si>
    <t>Įmonių, diegusių technologines inovacijas, dalis nuo visų įmonių (apskrities rodiklis)</t>
  </si>
  <si>
    <t xml:space="preserve"> Paskatinti pažangių technologinių sprendimų kūrimą ir diegimą versle</t>
  </si>
  <si>
    <r>
      <rPr>
        <sz val="10"/>
        <rFont val="Times New Roman"/>
        <family val="1"/>
        <charset val="186"/>
      </rPr>
      <t>Viešųjų paslaugų teikimo finansinis užtikrinimas</t>
    </r>
    <r>
      <rPr>
        <sz val="10"/>
        <color rgb="FFFF0000"/>
        <rFont val="Times New Roman"/>
        <family val="1"/>
        <charset val="186"/>
      </rPr>
      <t xml:space="preserve">
</t>
    </r>
  </si>
  <si>
    <t>Pagal faktą kompensuota nuostolių, derinta atsižvelgiant į faktinius viešojo keleivinio transporto sistemos kaštus ir surenkamas pajamas</t>
  </si>
  <si>
    <t>Kompensuotų nuostolių dydis (bendrovių paslaugų teikimo mastui ir kainoms išlaikyti), kurių akcininkė yra Panevėžio miesto savivaldybė</t>
  </si>
  <si>
    <t>2.2.4.</t>
  </si>
  <si>
    <r>
      <rPr>
        <sz val="11"/>
        <rFont val="Times New Roman"/>
        <family val="1"/>
        <charset val="186"/>
      </rPr>
      <t>Viešųjų paslaugų teikimo finansinis užtikrinimas</t>
    </r>
    <r>
      <rPr>
        <sz val="11"/>
        <color rgb="FFFF0000"/>
        <rFont val="Times New Roman"/>
        <family val="1"/>
        <charset val="186"/>
      </rPr>
      <t xml:space="preserve">
</t>
    </r>
  </si>
  <si>
    <t>Koordinuotų investuotojų pritraukimo ir aptarnavimo iniciatyvų įgyvendinimas</t>
  </si>
  <si>
    <t>Nedubliuotos nacionalinės ES investicijų programos</t>
  </si>
  <si>
    <t>Parama eksportui pasinaudojusių įmonių skaičius</t>
  </si>
  <si>
    <t>3 įmonės dalyvauja Baltic Automotive Components Cluster klasteryje, 1 įmonė - PrefabLT klasteryje</t>
  </si>
  <si>
    <t>0*</t>
  </si>
  <si>
    <t>Naujų klasterių Panevėžio mieste skaičius</t>
  </si>
  <si>
    <t>Įgyvendintų verslo klasterizacijos ir integracijos į tarptautines vertės grandines skatinimo iniciatyvų skaičius</t>
  </si>
  <si>
    <t>Užsienio investuotojų pritraukimo ir aptarnavimo priemonių skaičius</t>
  </si>
  <si>
    <t>2.2.3</t>
  </si>
  <si>
    <t>Reguliarus metodiškai pagrįstas verslo aplinkos vertinimas ir kylančių verslo aplinkos problemų įtraukiant verslo atstovus sprendimas</t>
  </si>
  <si>
    <t>Išspręstų verslo aplinkos problemų dalis</t>
  </si>
  <si>
    <t>Iš dalies finansuotų projektų skaičius</t>
  </si>
  <si>
    <t>Atliktų verslo aplinkos įvertinimų skaičius</t>
  </si>
  <si>
    <t>2.2.2</t>
  </si>
  <si>
    <t xml:space="preserve">Reguliarus metodiškai pagrįstas verslo aplinkos vertinimas ir kylančių verslo aplinkos problemų įtraukiant verslo atstovus sprendimas
</t>
  </si>
  <si>
    <t>Pažangios pramonės ir paslaugų sektorių plėtrai reikalingos infrastruktūros ir įrangos plėtra</t>
  </si>
  <si>
    <t>Panevėžio LEZ / Pramonės parko plėtros priemonės</t>
  </si>
  <si>
    <t>Įgyvendintų projektų skaičius</t>
  </si>
  <si>
    <t>2.2.1</t>
  </si>
  <si>
    <t xml:space="preserve">Pažangios pramonės ir paslaugų sektorių plėtrai reikalingos infrastruktūros ir įrangos plėtra
</t>
  </si>
  <si>
    <t>3 įmonės dalyvauja Baltic Automotive Components Cluster klasteryje, 1 įmonė PrefabLT klasteryje</t>
  </si>
  <si>
    <t>Įmonių, dalyvaujančių klasterių veiklose, skaičius</t>
  </si>
  <si>
    <t>TUI, tenkančios vienam gyventojui Panevėžio mieste 2022 m., Eur:  - 3435 (10524 - Lietuvoje)</t>
  </si>
  <si>
    <t>TUI, tenkančių vienam gyventojui, dalis lyginant su Lietuvos vidurkiu</t>
  </si>
  <si>
    <t xml:space="preserve"> Sudaryti palankias sąlygas verslo plėtrai ir investicijų pritraukimui </t>
  </si>
  <si>
    <t>Finansinių paskatų verslo įkūrimui sukūrimas ir įgyvendinimas</t>
  </si>
  <si>
    <t>Paskatomis pasinaudojusių verslo subjektų skaičius</t>
  </si>
  <si>
    <t>Paslaugų sistemos asmenims, norintiems pradėti įkurti verslą, sukūrimas ir įgyvendinimas</t>
  </si>
  <si>
    <t>Asmenys, dalyvavę mokymuose arba gavę konsultacijas</t>
  </si>
  <si>
    <t>Paslaugos gavėjų skaičius</t>
  </si>
  <si>
    <t>Suteiktos individualios konsultacijos</t>
  </si>
  <si>
    <t>Val.</t>
  </si>
  <si>
    <t>Suteiktų konsultacijų skaičius</t>
  </si>
  <si>
    <t xml:space="preserve">Paslaugų sistemos asmenims, norintiems pradėti įkurti verslą, sukūrimas ir įgyvendinimas
</t>
  </si>
  <si>
    <t>informacija stat.gov.lt</t>
  </si>
  <si>
    <t xml:space="preserve">2023 m. -25 </t>
  </si>
  <si>
    <t>Bankrotų skaičius</t>
  </si>
  <si>
    <t>Veikiantys ūkio subjektai metų pradžioje  / Nuolatinių gyventojų skaičius metų pradžioje (stat.gov.lt); 2023 m. - 45,4 (3934 / 86599)</t>
  </si>
  <si>
    <t>MVĮ, tenkančių 1 000 miesto gyventojų, skaičius</t>
  </si>
  <si>
    <t xml:space="preserve"> Sudaryti palankias sąlygas verslo įkūrimui </t>
  </si>
  <si>
    <t>2022 m. - 48,3</t>
  </si>
  <si>
    <t>Materialinių investicijų, tenkančių vienam gyventojui (Eur), rodiklio santykis su šalies vidurkiu</t>
  </si>
  <si>
    <t>2022 m. - 2121</t>
  </si>
  <si>
    <t>Eur</t>
  </si>
  <si>
    <t>Materialinės investicijos, tenkančios vienam gyventojui</t>
  </si>
  <si>
    <t xml:space="preserve">Didinti miesto verslo aplinkos konkurencingumą  </t>
  </si>
  <si>
    <t>Karjeros Panevėžio mieste privalumų rinkodaros vykdymas tikslinėse auditorijose</t>
  </si>
  <si>
    <t>Tarp institucijų derinama šio rodiklio skaičiavimo metodika</t>
  </si>
  <si>
    <t>Priemonėmis ir paskatomis pritraukti aukštos kvalifikacijos darbuotojai iš regionų ir užsienio sukūrimo bei įgyvendinimo pasinaudojusių asmenų skaičius</t>
  </si>
  <si>
    <t>Bus atliekama reprezentatyvi apklausa.</t>
  </si>
  <si>
    <t>Teigiamai karjeros galimybes Panevėžyje vertinančių Lietuvos gyventojų dalis</t>
  </si>
  <si>
    <t xml:space="preserve">Iš dalies finansuotų verslo misijų skaičius </t>
  </si>
  <si>
    <t>Įgyvendintos naujos rinkodaros priemonės</t>
  </si>
  <si>
    <t>1.3.1</t>
  </si>
  <si>
    <t xml:space="preserve">Karjeros Panevėžio mieste privalumų rinkodaros vykdymas tikslinėse auditorijose
</t>
  </si>
  <si>
    <t>Stat.gov.lt pateikiama "Inovacijas diegusių įmonių darbuotojai" už 2022m</t>
  </si>
  <si>
    <t>Darbuotojų inovacinėse įmonėse dalis, palyginti su visų įmonių darbuotojais (apskrities rodiklis)</t>
  </si>
  <si>
    <t xml:space="preserve">Pritraukti kvalifikuotą darbo jėgą </t>
  </si>
  <si>
    <t>Gyventojų perkvalifikavimo sistemos pritaikymas ir įgyvendinimas pagal miesto ekonominės specializacijos poreikius</t>
  </si>
  <si>
    <t>Prognozė atliekama kas kelis metus, 2023 m. nebuvo atliekama.</t>
  </si>
  <si>
    <t>Parengtų illgalaikių miesto darbo rinkos poreikių prognozių skaičius</t>
  </si>
  <si>
    <t>Gyventojų perkvalifikavimo sistemos pritaikymo priemonių skaičius</t>
  </si>
  <si>
    <t>Derinama su Užimtumo Tarnyba, kokiomis priemonėmis paskatinti aukštą pridėtinę vertę kuriančių kvalifikacijų ir kompetencijų įgijimą</t>
  </si>
  <si>
    <t>Pagal miesto ekonominės specializacijos kryptis UŽT organizuojamuose mokymuose perkvalifikuotų asmenų skaičius</t>
  </si>
  <si>
    <t>Vykdomų suaugusiųjų neformaliojo švietimo programų, atitinkančių trumpalaikes ir ilgalaikes darbo rinkos poreikius skaičius</t>
  </si>
  <si>
    <t xml:space="preserve"> Sudaryti mokymosi visą gyvenimą galimybes atsižvelgiant į trumpalaikės ir ilgalaikes darbo rinkos poreikių prognozes </t>
  </si>
  <si>
    <t>Priemonių verslo atstovų įtraukimui į profesinio mokymo ir aukštojo mokslo studijų programų kūrimą ir vykdymą sukūrimas bei įgyvendinimas</t>
  </si>
  <si>
    <t>Aktyvus verslo atstovų įtraukimas derinant PanKo programas siekiant išlaikyti PanKo nepriklausomumą.</t>
  </si>
  <si>
    <t>Verslo atstovai įsitraukė į PPAR ir PKPA organizuotas diskusijas, savivaldybė išlaidų nepatyrė.</t>
  </si>
  <si>
    <t>Verslo atstovų įtraukimo į profesinio mokymo ir aukštojo mokslo studijų programų organizavimą naujų priemonių skaičius/metus</t>
  </si>
  <si>
    <t>Bus patikslinta gavus galutinę informaciją iš PanKo ir KTU.</t>
  </si>
  <si>
    <t>70*</t>
  </si>
  <si>
    <t>Proc. nuo visų absolventų</t>
  </si>
  <si>
    <t>Pirmą kartą po studijų baigimo pagal specialybę įsidarbinę Panevėžio profesinio rengimo centro, Panevėžio kolegijos ir KTU fakulteto absolventai</t>
  </si>
  <si>
    <t xml:space="preserve">Paskatinti aukštojo mokslo ir profesinio mokymo įstaigų teikiamų paslaugų atitiktį trumpalaikėms ir ilgalaikėms darbo rinkos poreikių prognozėms </t>
  </si>
  <si>
    <t>Stat.gov.lt: Užimtų gyventojų dalis, išskyrus nekvalifikuotus.</t>
  </si>
  <si>
    <t>Užimtų gyventojų pagal profesijų grupes, išskyrus
nekvalifikuotus darbininkus, dalis</t>
  </si>
  <si>
    <t xml:space="preserve"> Didinti kvalifikuotų darbuotojų pasiūlą </t>
  </si>
  <si>
    <t>tūkst.eur</t>
  </si>
  <si>
    <t xml:space="preserve">EKONOMINĖS PLĖTROS IR VERSLO SKATINIMO PROGRAMA (Nr.05)                                                                                             
</t>
  </si>
  <si>
    <t xml:space="preserve">PANEVĖŽIO MIESTO SAVIVALDYBĖS ADMINISTRACIJOS 2023 METŲ VEIKLOS PLANO  ATASKAITA           </t>
  </si>
  <si>
    <t>SP</t>
  </si>
  <si>
    <t>Įsigyti, rekonstruoti ir remontuoti Savivaldybės ir socialinį būstą bei kitas gyvenamąsias patalpas (socialinėms paslaugoms teikti)</t>
  </si>
  <si>
    <t xml:space="preserve">Nupirkta butų </t>
  </si>
  <si>
    <t>Pasikeitė prioritetas: planuojama ne pirkti, o statyti socialinį būstą</t>
  </si>
  <si>
    <t xml:space="preserve">Asmenų, aprūpintų gyvenamuoju plotu dėl Savivaldybės ir socialinio būsto fondo bei kito būsto metinio padidėjimo, skaičius </t>
  </si>
  <si>
    <t>1.2.9</t>
  </si>
  <si>
    <t>Padengti Savivaldybės gyvenamosioms patalpoms naujų inžinerinių tinklų (vandentiekio ir nuotekų) įrengimo ir prijungimo prie miesto centralizuotų tinklų išlaidas</t>
  </si>
  <si>
    <t xml:space="preserve"> Įvertinus, kad gyvenamieji būstai yra labai nusidėvėję, atsisakyta investuoti į nusidėvėjusį būstą  </t>
  </si>
  <si>
    <t xml:space="preserve">Savivaldybės gyvenamosiose patalpose įrengti nauji inžineriniai (vandentiekio- nuotekų) tinklai </t>
  </si>
  <si>
    <t>1.2.8</t>
  </si>
  <si>
    <t xml:space="preserve">Finansinis turtas </t>
  </si>
  <si>
    <t xml:space="preserve"> 1-AB; 8- UAB; 12 - viešųjų įstaigų</t>
  </si>
  <si>
    <t xml:space="preserve">Kontroliuojamų Savivaldybės įstaigų skaičius </t>
  </si>
  <si>
    <t>1.2.7</t>
  </si>
  <si>
    <t>Skirti lėšų išlaidoms už atnaujinamų  namų (negyvenamųjų patalpų) dalį, priklausančią Savivaldybei nuosavybės teise, padengti</t>
  </si>
  <si>
    <t xml:space="preserve">Anksčiau užbaigta pastato, esančio Aukštaičių g. 4 renovacija ir pradėta apmokėta Savivaldybės 2023 m. dalis </t>
  </si>
  <si>
    <t>Buvo dengiamos išlaidos už negyvenamųjų patalpų, esančių Marijonų g. 51-80 ir Aukštaičių 4C, atnaujinimą.</t>
  </si>
  <si>
    <t>1.2.6</t>
  </si>
  <si>
    <t>Padengti Savivaldybės neišnuomotų  negyvenamųjų patalpų išlaikymo ir priežiūros išlaidas</t>
  </si>
  <si>
    <t>Lėšos dengiamos pagal poreikį.</t>
  </si>
  <si>
    <t>Padengtos Savivaldybės neišnuomotų  negyvenamųjų patalpų išlaikymo ir priežiūros išlaidos</t>
  </si>
  <si>
    <t>1.2.5</t>
  </si>
  <si>
    <t>Atlikti negyvenamųjų  patalpų remontą ir rekonstrukciją, vidaus ir lauko inžinerinių tinklų ir įrenginių remontą</t>
  </si>
  <si>
    <t>Suremontuotas teatro "Menas" stogas, atliktas patalpų, esančių Taikos al. 11, Vienybės a. 38 ir Topolių al. 12, remontas</t>
  </si>
  <si>
    <t>Suremontuotų  negyvenamųjų patalpų skaičius</t>
  </si>
  <si>
    <t>1.2.4</t>
  </si>
  <si>
    <t>Skirti lėšų išlaidoms už atnaujinamų  namų (gyvenamųjų patalpų) dalį, priklausančią Savivaldybei nuosavybės teise, padengti</t>
  </si>
  <si>
    <r>
      <t>Lėšos dengiamos  pagal poreikį. Už  8 savivaldybės butus buvo apmokėta už bendrijos paimtas paskolas namo renovacijai</t>
    </r>
    <r>
      <rPr>
        <sz val="10"/>
        <color rgb="FFFF0000"/>
        <rFont val="Times New Roman"/>
        <family val="1"/>
        <charset val="186"/>
      </rPr>
      <t>.</t>
    </r>
  </si>
  <si>
    <t>Savivaldybės atnaujintų butų skaičius atnaujinamuose namuose</t>
  </si>
  <si>
    <t>1.2.3</t>
  </si>
  <si>
    <t>Padengti Savivaldybės neišnuomotų  gyvenamųjų patalpų išlaikymo ir priežiūros išlaidas</t>
  </si>
  <si>
    <t>Padengtos Savivaldybės neišnuomotų  gyvenamųjų patalpų išlaikymo ir priežiūros išlaidos</t>
  </si>
  <si>
    <t>Atlikti  gyvenamųjų   patalpų remontą ir rekonstrukciją, vidaus ir lauko inžinerinių tinklų ir įrenginių remontą</t>
  </si>
  <si>
    <t>Suremontuota tiek būstų, koks buvo poreikis.</t>
  </si>
  <si>
    <t>Socialiniai būstai remontuojami, kai keičiasi nuomininkas.</t>
  </si>
  <si>
    <t>Suremontuotų gyvenamųjų patalpų  skaičius</t>
  </si>
  <si>
    <t>Trūksta socialinio būsto, nėra laisvų nuomojamų butų.</t>
  </si>
  <si>
    <t>2023 m. socialinio būsto laukė 254 asmenys ar šeimos. Per 2023 metus išnuomoti 22 socialiniai būstai.</t>
  </si>
  <si>
    <t>Laukiančiųjų socialinio būsto eilėje aprūpinimas būstu</t>
  </si>
  <si>
    <t xml:space="preserve"> Tinkamai naudoti, saugoti, prižiūrėti, remontuoti ir eksploatuoti Savivaldybės turtą</t>
  </si>
  <si>
    <t>Savivaldybės nekilnojamojo turto valdymo strategijos parengimas ir įgyvendinimas</t>
  </si>
  <si>
    <t>Rengėjai laiku nepateikė tinkamai parengtos pagal techninės užduoties reikalavimus nekilnojamojo turto strategijos. Strategija tobulinama, atsižvelgiant į pastabas. Planuojama patvirtinti 2024 m.</t>
  </si>
  <si>
    <t>Parengta Savivaldybės nekilnojamojo turto valdymo strategija</t>
  </si>
  <si>
    <t>Nekilnojamojo turto (išskyrus gyvenamąsias patalpas) teisinė registracija, kadastriniai matavimai, turto vertinimas, inventorizacija, privatizuojamų objektų vertinimas ir patalpų paskirties keitimas</t>
  </si>
  <si>
    <t xml:space="preserve">Nebuvo poreikio. </t>
  </si>
  <si>
    <t>Statinio ir jo inžinerinių sistemų, įrenginių, inžinerinės ir sportinės įrangos būklės vertinimo ataskaita</t>
  </si>
  <si>
    <t>Vertinimai atliekami, kai objektai ruošiami parduoti viešąjame aukcione.</t>
  </si>
  <si>
    <t>Atlikti 2 negyvenamosios paskirties objektų vertinimai</t>
  </si>
  <si>
    <t>Turto vertinimo ataskaitos</t>
  </si>
  <si>
    <t>Buvo užkadastruota daugiau objektų, todėl ir įregistruota daugiau.</t>
  </si>
  <si>
    <t>Užregistruoti kadastruoti nekilnojamojo turto objektai</t>
  </si>
  <si>
    <t xml:space="preserve">Teisiškai įregistruotų objektų skaičius </t>
  </si>
  <si>
    <t>Gyvenamųjų patalpų kadastriniai matavimai ir teisinė registracija, objektų paruošimas pardavimui, turto vertinimas</t>
  </si>
  <si>
    <t>Parengta 13 turto vertinimo ataskaitų, nes vyko būstų privatizavimai.</t>
  </si>
  <si>
    <t>Vertinami pardavimui ruošiami gyvenamosios paskirrties objektai.</t>
  </si>
  <si>
    <t>Visas savivaldybės gyvenamasis fondas yra registruotas VĮ Registrų centre. Naujų būstų nebuvo įsigyta ir nebuvo registruojamų objektų</t>
  </si>
  <si>
    <t xml:space="preserve">Pagerinti savivaldybės veiklos valdymą </t>
  </si>
  <si>
    <t xml:space="preserve">Stiprinti vietos savivaldą ir vykdyti efektyvų miesto įmonių ir įstaigų valdymą </t>
  </si>
  <si>
    <t xml:space="preserve">SAVIVALDYBĖS TURTO VALDYMO PROGRAMA (NR.06)                                                                                             
</t>
  </si>
  <si>
    <t xml:space="preserve">PANEVĖŽIO MIESTO SAVIVALDYBĖS ADMINISTRACIJOS 2023 METŲ VEIKLOS PLANO ATASKAITA             </t>
  </si>
  <si>
    <t xml:space="preserve">Skirtingų auditorijų pasiekiamumo didinimas. </t>
  </si>
  <si>
    <r>
      <t xml:space="preserve">Per metus parengta apie 1132 pranešimai apie Savivaldybės veiklą, iniciatyvas, projektus ir pan., miesto renginius. Pagal sutartį su miesto dienraščiu "Sekundė" kas savaitę rengiamas "Miesto žinių" puslapis, skelbiama papildoma aktuali informacija, sveikinimai. Sudarius sutartis, Savivaldybės informacija ir 4 inicijuoti straipsniai per mėnesį skelbiami naujienų portale www.jp.lt, 2 reportažus per mėnesį parengia GNTV, 3 reportažus - radijo stotis "Pulsas". Iš viso per metus 60 reportažų.  Specialiame dienraščio "Sekundė" išleistame žurnale "Aukštaitijos verslas", taip pat "IQ" žurnale buvo atspindėtos temos - </t>
    </r>
    <r>
      <rPr>
        <sz val="10"/>
        <color rgb="FFFF0000"/>
        <rFont val="Times New Roman"/>
        <family val="1"/>
        <charset val="186"/>
      </rPr>
      <t xml:space="preserve"> </t>
    </r>
    <r>
      <rPr>
        <sz val="10"/>
        <rFont val="Times New Roman"/>
        <family val="1"/>
        <charset val="186"/>
      </rPr>
      <t>geležinkelių infrastruktūros projekto „Rail Baltic“ reikšmė ir perspektyvos Panevėžio miestui</t>
    </r>
    <r>
      <rPr>
        <sz val="10"/>
        <color rgb="FFFF0000"/>
        <rFont val="Times New Roman"/>
        <family val="1"/>
        <charset val="186"/>
      </rPr>
      <t>.</t>
    </r>
    <r>
      <rPr>
        <sz val="10"/>
        <rFont val="Times New Roman"/>
        <family val="1"/>
        <charset val="186"/>
      </rPr>
      <t xml:space="preserve"> Kiekvieną dieną daryti įrašai "Facebook" paskyroje. Nuosekliai daryti įrašai "LinkedIn" paskyroje. Vykdytas žiniasklaidos monitoringas.</t>
    </r>
  </si>
  <si>
    <t>Nuolatiniai pranešimai spaudai, straipsniai, televizijos bei radijo reportažai, socialinės medijos įrašai, internetinės svetainės atnaujinimai</t>
  </si>
  <si>
    <t xml:space="preserve">Toliau palaikomi ryšiai su projekto „Globalus Panevėžys“ dalyviais. Surastas dar vienas „Globalaus Panevėžio“ ambasadorius iš Norvegijos, su kuriuo sutarta bendradarbiauti ateityje, siekiant įgyvendinti bendrus projektus. 2023 m. startavo radijo laida su projekto Globaliais ambasadoriais. Per metus buvo parengtos 4 radijo laidos - po 1 laidą su projekto "Globalus Panevėžys" ambasadoriais,  
gyvenančiais Airijoje, Didžiojoje Britanijoje, Turkijoje bei Norvegijoje. Radijo laidos skirtos populiarinti projektą "Globalus Panevėžys", kuo plačiau skleisti žinią apie jį. Svetainėje www.globalus.panevezys.lt, Panevėžio miesto savivaldybės svetainėje www.panevezys.lt, socialiniame  tinkle  Facebook viešinama aktuali, į diasporą orientuota informacija, rašomi pranešimai spaudai, pvz. apie Globalaus Panevėžio ambasadorės dalyvavimą lituanistiniame forume, naujo Norvegijoje gyvenančio ambasadoriaus paskyrimą, apie D. Simonaitienės Airijoje vadovaujamos mokyklos dalyvavimą Lietuvių kalbos dienų programoje, naujos radijo laidos startą su ambasadoriais ir kt.
 </t>
  </si>
  <si>
    <t>Iniciatyvos „Globalus Panevėžys" efektyvumo didinimas, ryšio tęstinumo su užsienio lietuviais užtikrinimas - veiksmų skaičius</t>
  </si>
  <si>
    <t>Kiekvieną dieną žiniasklaidai siųsti pranešimai spaudai. Investiciniai miesto projektai, svarbiausios iniciatyvos, infrastruktūros pokyčiai, sėkmės istorijos, svarbesnė Pramonės 4.0 rinkodaros projekto informacija pristatyta www.bns.lt. Koordinuota ir pildyta informacija Savivaldybės svetainėje, "Facebook", "LinkedIn" paskyrose.</t>
  </si>
  <si>
    <t>Aktyviai veikiantys viešinimo kanalai: tradicinė žiniasklaida, socialiniai tinklai bei kt.</t>
  </si>
  <si>
    <t xml:space="preserve">Skirtingų auditorijų pasiekiamumo didinimas (nauji kanalai, inovatyvios sklaidos priemonės, viešinimo kampanijos, virtualių sprendimų taikymas, nuolatinio monitoringo užtikrinimas)
</t>
  </si>
  <si>
    <t>Patobulinti viešąją komunikaciją (SPP 1.6.2.)</t>
  </si>
  <si>
    <t xml:space="preserve">Miestą garsinančių iniciatyvų organizavimas. </t>
  </si>
  <si>
    <t>2023 Metų panevėžiečio apdovanojimų laureatai – Renata Burbaitė, Albinas Kėleris, Gino Lettieri, Kotryna Nekrošiūtė, Daria Panina.</t>
  </si>
  <si>
    <t>Metų Panevėžiečių, Garbės piliečio rinkimai</t>
  </si>
  <si>
    <t>Miestą garsinančių iniciatyvų organizavimas - Metų Panevėžiečiai, Metų Garbės pilietis</t>
  </si>
  <si>
    <t xml:space="preserve">Miesto reprezentacinio vizualinio identiteto formavimas. </t>
  </si>
  <si>
    <t xml:space="preserve">2023 m. įsigyta medaus produktų, lininių rankšluostukų, saldainių dėžučių, sveriamų saldainių su Panevėžio miesto herbu, šokoladų su Panevėžio miesto herbu, neaustinės medžiagos spalvotų maišelių, suvenyrinių popierinių maišelių, liofilizuotų ledų ir sūrių, tušinukų, pieštukų, keramikinių puodelių, dvigubo stiklo puodelių su bambukiniu dangteliu, automobilinių kvapų su Panevėžio herbu, atvirlaiškių, "Laimės ratas" jubiliejiniam Panevėžio miesto gimtadieniui, paveikslų ir drobių su Panevėžio miesto vaizdu,  elektroninių ir popierinių atvirukų, 2024 m. kalendorių. Savivaldybės archyvą papildė daugiau kaip 15 380 profesionalaus fotografo nuotraukų. Sukurtas profesionalus reprezentacinis Panevėžio miesto vaizdo klipas bei jo trumpesnės versijos.	Buvo nuosekliai palaikomos vertybinės nacionalinės užsienio politikos kryptys: išsiųsta labdaros siunta į Konotopą (Ukraina), palaikyti kontaktai su Ukrainos miestų Vinycios, Irpinės ir Konotopo savivaldybėmis. 
	</t>
  </si>
  <si>
    <t>Nuolatinis fotografijų, vaizdo medžiagos bazės pildymas, reprezentacinių suvenyrų bazės koordinavimas ir pildymas</t>
  </si>
  <si>
    <t>Miesto reprezentacinio vizualinio identiteto formavimas - suvenyrų bazės koordinavimas, fotografijų, video medžiagos pildymas</t>
  </si>
  <si>
    <t>Panevėžio miesto partnerysčių įgyvendinimas, tarptautinio bendradarbiavimo palaikymas</t>
  </si>
  <si>
    <t>Parengti 6 diplomatinio korpuso atstovų vizitai, 5 miestų partnerių delegacijų  vizitai. Parengta 15 Savivaldybės atstovų vizitų užsienio šalyse.  Bendradarbiavimas, susitikimai, projektai vyko su JAV, Japonijos, Izraelio, Sakartvelo, Taivano, Turkijos diplomatiniu korpusu, miestų partnerių delegacijomis iš Vinycios (Ukraina), Liublino (Lenkija), Ramlos (Izraelis), Rustavio (Sakartvelas), Gabrovo (Bulgarija), Gradolio (Italija) ir Liuneno (Vokietija). Parengti mero, tarybos narių ir Administracijos vadovų vizitai į ES projektų susitikimus Jablonoje, Kenštyne (Lenkija), Birgu (Malta), Diosde ir Karcage (Vengrija), Kočevje (Slovėnija), Sofijoje (Bulgarija), Amarantėje (Portugalija), Tarkvinijoje, Kasteljonėje in Teverina (Italija), miestus partnerius Liubliną (Lenkija), Gabrovą (Bulgarija), Liuneną (Vokietija).  Savivaldybėje priimti Ispanijos, Čekijos, Serbijos, Kroatijos, Ukrainos, Lenkijos, Italijos, Turkijos, Graikijos, Portugalijos, Maltos, Latvijos, Portugalijos, Vengrijos, Slovėnijos ir Vokietijos delegacijos ir atstovai.Dalyvauta 1 Baltijos miestų sąjungos Valdybos posėdyje Hamburge (Vokietija).Buvo nuosekliai palaikomos vertybinės nacionalinės užsienio politikos kryptys: išsiųsta labdaros siunta į Konotopą (Ukraina), palaikyti kontaktai su Ukrainos miestų Vinycios, Irpinės ir Konotopo savivaldybėmis. Dalyvauta Europos Sąjungos Piliečių, lygybės, teisių ir vertybių programos (CERV) projektų ĮTRAUKI ES, IŠŠŪKIAI JAUNIMUI, APLINKA IR BENDRUOMENĖ, JAUNIMAS IR DEMOKRATIJA: BŪSIMOS ES KARTOS ĮGALINIMAS, nagrinėjančių tvarumo, euroskepticizmo, jaunimo, ES vertybių klausimus, veiklose.</t>
  </si>
  <si>
    <t>Užsienio delegacijų priėmimas, nuolatinis bendradarbiavimo palaikymas, tarptautiniai mainų projektų organizavimas, dalyvavimas Baltijos miestų sąjungos veikloje</t>
  </si>
  <si>
    <t xml:space="preserve">Suformuoti miesto identitetą ir padidinti jo žinomumą </t>
  </si>
  <si>
    <t>"Kantar" vykdytas žiniasklaidos monitoringas, komunikacijos analizė. Buvo vertinta Panevėžio miesto savivaldybės komunikacija pagal kiekybinius ir kokybinius parametrus. Tiriamu laikotarpiu išanalizuoti 5120 pranešimai. Šaltiniai: spauda, televizija, radijas, internetas. Analizuota paminėjimų skaičius ir dinamika, paminėjimai pagal toną ir paminėjimų dinamika pagal toną, pasiekti kontaktai ir kontaktai pagal toną, paminėjimai pagal žiniasklaidos tipus, paminėjimai pagal regionus, komunikacijos efektyvumas ir palankumas. Padaryta pranešimų spaudai analizė.</t>
  </si>
  <si>
    <t>79/21</t>
  </si>
  <si>
    <t>63/37</t>
  </si>
  <si>
    <t>Žiniasklaidos tyrimas: teigiamų ir neigiamų paminėjimų apie Panevėžio miestą santykis</t>
  </si>
  <si>
    <t xml:space="preserve">Formuoti miesto įvaizdį ir užtikrinti efektyvią komunikaciją </t>
  </si>
  <si>
    <t>Miesto turistinio patrauklumo didinimas finansuojant turizmo skatinimo projektus.</t>
  </si>
  <si>
    <t>1. Europos paveldo dienų renginių ciklas „Dialogas tarp Panevėžio paveldo ir šiuolaikinio kūrybiškumo“. Organizuotos 3 ekskursijos „Medinis Panevėžio paveldas“, edukacijų ciklas „Meistrų kiemelis“ ir paskaita Panevėžio kraštotyros muziejuje ir baigiamasis renginys kūrybiškumo centre „Pragiedruliai“, apimantis  skirtingas edukacines veiklas.
2. Ekspocizijos po atviru dangumi – šviečiančio lietuviško sodo, pagaminto iš alternatyvių medžiagų – įrengimas Skaistakalnio parke.</t>
  </si>
  <si>
    <t>Sukurtų turizmo produktų skaičius įveiklinant kultūros paveldo objektus, plėtojant muziejinę veiklą, naudojant regioninės kultūros potencialą ir pasitelkiant inovatyvias technologijas</t>
  </si>
  <si>
    <t>Naujų verslo turizmo paslaugų skaičius</t>
  </si>
  <si>
    <t>Bendrų viešojo ir privataus sektoriaus turizmo produktų ar paslaugų, įgyvendintų projektų skaičius</t>
  </si>
  <si>
    <t xml:space="preserve">1. ATVIROS PRAMONĖS SAVAITGALIO metu specialiųjų poreikių turintiems asmenims pritaikytos ekskursijos 4 įmonėse: UAB „IOCO packaging“, UAB „Devold”, UAB „ Schmitz Cargobull Baltic“, UAB „Adax“. 
2. Suorganizuotas tarptautinei žmonių su negalia dienai skirta akcija „Atviras Panevėžys“. Suorganizuotos 2 ekskursijos po miestą pritaikytos judėjimo negalią turintiems asmenims ir klausos negalią turintiems asmenims, taip pat ekskursijos Panevėžio kraštotyros muziejuje ir Panevėžio dailės galerijoje, edukacija kūrybiškumo centre „Pragiedruliai" ir suinicijuota nemokamos kavos akcija miesto kavinėse. </t>
  </si>
  <si>
    <t>Turizmo paslaugų specialiųjų poreikių turintiems asmenims skaičius</t>
  </si>
  <si>
    <t xml:space="preserve">1. Masinis pažintinis žygis pėsčiomis Panevėžio mieste, organizuotas drauge su „Trail Masters“;                                                                  2. Naktinis baidarių žygis „Baidarių naktynės“ Nevėžio upe.                                                    </t>
  </si>
  <si>
    <t>Ekologiško ir tvaraus (,,žaliojo“) turizmo paslaugų skaičius</t>
  </si>
  <si>
    <t xml:space="preserve">1. ATVIROS PRAMONĖS SAVAITGALIO ekskursijų ciklas 11 pramonės įmonių;   
2. Kultūrinis renginys Aukštaitijos siaurojo geležinkelio depe„ATVIROS PRAMONĖS SAVAITGALIO stotelė – PALYDĖTUVĖS“; 3. Ekskursija „Ekrano fenomenas“;  4. Pramoninio objekto atvėrimas – UAB „Panevėžio Aurida“ administracinio pastato pritaikymas lankymui.                   </t>
  </si>
  <si>
    <t>Industrinio / pramoninio turizmo produktų skaičius</t>
  </si>
  <si>
    <t xml:space="preserve">Miesto turistinio patrauklumo didinimas rengiant turizmo skatinimo projektų konkursą, kuriuo siekiama skatinti Panevėžio turizmo sektoriaus plėtrą, didinti miesto reprezentatyvumą, vystant inovatyvius, miesto strategines kryptis atitinkančius ir tikslinių rinkų srautus užtikrinančius turizmo produktus ir paslaugas. </t>
  </si>
  <si>
    <t xml:space="preserve"> Miesto turistinio patrauklumo didinimas užtikrinant nemokamos  turizmo informacijos teikimą. </t>
  </si>
  <si>
    <t xml:space="preserve">Nemokama turizmo informacija el. paštu, telefonu ir agentūros patalpose suteikta 3 625 interesantams. Su turizmo veiklomis susijusi informacija suteikta renginių metu  5 556 asmenims. Agentūros socialiniuose tinkluose turizmo informacija pasiekė 269 000 auditoriją. Agentūros internetinėje svetainėje apsilankė 49 000 lankytojų. Panevėžio plėtros agentūros patalpose ir įvairiuose renginiuose išplatinta  2 500 įvairių turistinių leidinių. </t>
  </si>
  <si>
    <t>Užtikrintas nuolatinis nemokamos informacijos teikimas miesto svečiams įvairiais formatais bei priemonėmis (Panevėžio plėtros agentūroje, internetinėje svetainėje, socialiniuose tinkluose, leidiniuose ir kt.)</t>
  </si>
  <si>
    <t>1. Vasario 23-26 d. Vilniaus knygų mugėje;
2. Gegužės 26-28 d. Kauno miesto šventėje; 3. Liepos 19-23 d. Klaipėdos miesto šventėje;  4. Rugsėjo 8-10 d. Panevėžio miesto šventėje; 5. Gruodžio 17 d. Kalėdinėje mugėje „Kalnapilio” arenoje. </t>
  </si>
  <si>
    <t>Vietinių ir tarptautinių renginių, kuriuose buvo reprezentuojama Panevėžio miesto turizmo sektoriaus pasiūla, skaičius</t>
  </si>
  <si>
    <t xml:space="preserve"> Miesto turistinio patrauklumo didinimas užtikrinant nemokamos informacijos  apie Panevėžio turizmo objektus, vietoves, paslaugas turistams teikimą miesto svečiams, žiniasklaidai, kelionių organizatoriams, kt. interesantams įvairiomis komunikacijos priemonėmis ir būdais.</t>
  </si>
  <si>
    <t>Asm./ metus</t>
  </si>
  <si>
    <t>Asmenų, pasinaudojusių PPA paslaugomis, skaičius</t>
  </si>
  <si>
    <t>Turistų skaičius apgyvendinimo įstaigose</t>
  </si>
  <si>
    <t xml:space="preserve"> Padidinti miesto turistinį patrauklumą </t>
  </si>
  <si>
    <t>Panevėžio plėtros agentūra „Panevėžys NOW“ rengia 2022–2029 m. Panevėžio regiono funkcinės zonos plėtros strategiją., apimsiančią ir bendrus turizmo maršrutus, planuojami bendri savivaldybių veiksmai gerinti investicinio patrauklumo aukštesnę pridėtinę vertę kuriančiam verslui regione, taip pat turistinio ir kultūrinio gyvenimo patrauklumui didinti .Panevėžio regiono funkcinės zonos plėtros strategija numatoma formuoti funkcinę zoną, kurią vystant dalyvaus šešios Panevėžio regiono savivaldybės – Panevėžio miesto ir rajono, Biržų, Kupiškio, Pasvalio ir Rokiškio rajonų. Planuojame užbaigti rengti iki 2024 m. birželio mėn.</t>
  </si>
  <si>
    <t>Panevėžio regiono turizmo strategijos sukūrimas ir įgyvendinimas</t>
  </si>
  <si>
    <t xml:space="preserve"> Kurti tvarią socialinę ir ekonominę kultūros vertę Panevėžyje </t>
  </si>
  <si>
    <t xml:space="preserve">RINKODAROS PROGRAMA (NR.08)                                                                                             
</t>
  </si>
  <si>
    <t xml:space="preserve">PANEVĖŽIO MIESTO SAVIVALDYBĖS  ADMINISTRACIJOS 2023 METŲ  VEIKLOS PLANO  ĮGYVENDINIMO ATASKAITA       
</t>
  </si>
  <si>
    <t>*Priemonės požymis- nauja priemonė/pažangos projektas (P), tęstinė priemonė/projektas- (T)</t>
  </si>
  <si>
    <t>Plėtoti itin didelio pralaidumo plačiajuosčio ryšio tinklus</t>
  </si>
  <si>
    <t>Įdiegtos priemonės, skaičius</t>
  </si>
  <si>
    <t>Išmaniųjų technologijų diegimas efektyviam viešųjų paslaugų infrastruktūros valdymui</t>
  </si>
  <si>
    <t>Viešojo administravimo, diegiant tarpusavyje integruotas informacines sistemas, modernizavimas</t>
  </si>
  <si>
    <t>Atnaujinta svetainės projektai.panevezys.lt dizainas ir struktūra;
 MASIS perjungimas iš Microsoft Silverlight technologijos į .NET 5 technologiją.</t>
  </si>
  <si>
    <t>Naujai įdiegtų ir(ar) išplėtotų informacinių sistemų skaičius</t>
  </si>
  <si>
    <t>Per 2023 metus buvo nupirkta
 30 kompiuterių</t>
  </si>
  <si>
    <t>Atnaujinta kompiuterių techninė ir programinė įranga</t>
  </si>
  <si>
    <t>JAR duomenų integracija į LILIS</t>
  </si>
  <si>
    <t>Integruotų informacinių sistemų skaičius</t>
  </si>
  <si>
    <t xml:space="preserve">Viešojo administravimo, diegiant tarpusavyje integruotas informacines sistemas, modernizavimas
</t>
  </si>
  <si>
    <t xml:space="preserve">Viešųjų ir administracinių paslaugų teikimo elektroniniu būdu plėtra
</t>
  </si>
  <si>
    <t>Svetainė neatnaujinta dėl 
koreguotinos techninės specifikacijos
ir reikalavimų svetainėms, kurie įsigaliojo
nuo 2024 metų</t>
  </si>
  <si>
    <t>Savivaldybės interneto svetainės atnaujinimas</t>
  </si>
  <si>
    <t xml:space="preserve">Sukurta nauja paslauga: 
"Kompensacija už ugdymo išlaidas vaikams iš Ukrainos." </t>
  </si>
  <si>
    <t>Naujai sukurtų elektroninių paslaugų skaičius</t>
  </si>
  <si>
    <t>JAR duomenų integracija į LILIS. 
Avilyje įdiegtas automatinis teisės aktų registravimas (Mero potvarkiai, įsakymai). 
Įdiegtas automatinis registravimas DVS Avilyje iš elektroninio pašto.
 Automatinis informacijos apie vaikus ukrainiečius IS PARAMA</t>
  </si>
  <si>
    <t>Įdiegtų  programinių sprendimų, mažinančių administracinę naštą, skaičius</t>
  </si>
  <si>
    <t>Šis kriterijus sumažėjo, 
dėl panaikintų 4 elektroninių paslaugų.</t>
  </si>
  <si>
    <t>Elektroninių paslaugų dalis nuo bendro PMSA teikiamų viešųjų paslaugų skaičiaus</t>
  </si>
  <si>
    <t xml:space="preserve">Pagerinti skaitmeninį junglumą </t>
  </si>
  <si>
    <t xml:space="preserve">Stiprinti vietos savivaldą ir vykdyti efektyvų miesto įmonių ir įstaigų valdymą  </t>
  </si>
  <si>
    <t xml:space="preserve"> INFORMACINĖS VISUOMENĖS PLĖTROS PROGRAMA (NR.09)                                                                                             
</t>
  </si>
  <si>
    <r>
      <rPr>
        <sz val="9"/>
        <color theme="1"/>
        <rFont val="Times New Roman"/>
        <family val="1"/>
        <charset val="186"/>
      </rPr>
      <t>Valstybės biudžeto lėšos, kurios neapskaitomos biudžete (</t>
    </r>
    <r>
      <rPr>
        <b/>
        <sz val="9"/>
        <color theme="1"/>
        <rFont val="Times New Roman"/>
        <family val="1"/>
        <charset val="186"/>
      </rPr>
      <t>VBN</t>
    </r>
    <r>
      <rPr>
        <sz val="9"/>
        <color theme="1"/>
        <rFont val="Times New Roman"/>
        <family val="1"/>
        <charset val="186"/>
      </rPr>
      <t>)</t>
    </r>
  </si>
  <si>
    <r>
      <rPr>
        <sz val="9"/>
        <color theme="1"/>
        <rFont val="Times New Roman"/>
        <family val="1"/>
        <charset val="186"/>
      </rPr>
      <t>ES struktūrinių fondų lėšos (</t>
    </r>
    <r>
      <rPr>
        <b/>
        <sz val="9"/>
        <color theme="1"/>
        <rFont val="Times New Roman"/>
        <family val="1"/>
        <charset val="186"/>
      </rPr>
      <t>ES)</t>
    </r>
  </si>
  <si>
    <r>
      <rPr>
        <sz val="9"/>
        <color theme="1"/>
        <rFont val="Times New Roman"/>
        <family val="1"/>
        <charset val="186"/>
      </rPr>
      <t>Praėjusių metų lėšų likutis (</t>
    </r>
    <r>
      <rPr>
        <b/>
        <sz val="9"/>
        <color theme="1"/>
        <rFont val="Times New Roman"/>
        <family val="1"/>
        <charset val="186"/>
      </rPr>
      <t>L</t>
    </r>
    <r>
      <rPr>
        <sz val="9"/>
        <color theme="1"/>
        <rFont val="Times New Roman"/>
        <family val="1"/>
        <charset val="186"/>
      </rPr>
      <t>)</t>
    </r>
  </si>
  <si>
    <r>
      <rPr>
        <sz val="9"/>
        <color theme="1"/>
        <rFont val="Times New Roman"/>
        <family val="1"/>
        <charset val="186"/>
      </rPr>
      <t>Europos Sąjungos paramos lėšos (</t>
    </r>
    <r>
      <rPr>
        <b/>
        <sz val="9"/>
        <color theme="1"/>
        <rFont val="Times New Roman"/>
        <family val="1"/>
        <charset val="186"/>
      </rPr>
      <t>ES)</t>
    </r>
  </si>
  <si>
    <r>
      <rPr>
        <sz val="9"/>
        <color theme="1"/>
        <rFont val="Times New Roman"/>
        <family val="1"/>
        <charset val="186"/>
      </rPr>
      <t>Paskolų lėšos investicijų projektams įgyvendinti (</t>
    </r>
    <r>
      <rPr>
        <b/>
        <sz val="9"/>
        <color theme="1"/>
        <rFont val="Times New Roman"/>
        <family val="1"/>
        <charset val="186"/>
      </rPr>
      <t>P</t>
    </r>
    <r>
      <rPr>
        <sz val="9"/>
        <color theme="1"/>
        <rFont val="Times New Roman"/>
        <family val="1"/>
        <charset val="186"/>
      </rPr>
      <t>)</t>
    </r>
  </si>
  <si>
    <r>
      <rPr>
        <sz val="9"/>
        <color theme="1"/>
        <rFont val="Times New Roman"/>
        <family val="1"/>
        <charset val="186"/>
      </rPr>
      <t>Valstybės biudžeto specialioji tikslinė dotacija regioninėms įstaigoms ir klasėms finansuoti (</t>
    </r>
    <r>
      <rPr>
        <b/>
        <sz val="9"/>
        <color theme="1"/>
        <rFont val="Times New Roman"/>
        <family val="1"/>
        <charset val="186"/>
      </rPr>
      <t>VBSR)</t>
    </r>
  </si>
  <si>
    <r>
      <rPr>
        <sz val="9"/>
        <color theme="1"/>
        <rFont val="Times New Roman"/>
        <family val="1"/>
        <charset val="186"/>
      </rPr>
      <t>Valstybės biudžeto specialiosios tikslinės dotacijos lėšos valstybės funkcijoms atlikti (</t>
    </r>
    <r>
      <rPr>
        <b/>
        <sz val="9"/>
        <color theme="1"/>
        <rFont val="Times New Roman"/>
        <family val="1"/>
        <charset val="186"/>
      </rPr>
      <t>VBSF)</t>
    </r>
  </si>
  <si>
    <r>
      <rPr>
        <sz val="9"/>
        <color theme="1"/>
        <rFont val="Times New Roman"/>
        <family val="1"/>
        <charset val="186"/>
      </rPr>
      <t>Ugdymo reikmių lėšos (</t>
    </r>
    <r>
      <rPr>
        <b/>
        <sz val="9"/>
        <color theme="1"/>
        <rFont val="Times New Roman"/>
        <family val="1"/>
        <charset val="186"/>
      </rPr>
      <t>ML</t>
    </r>
    <r>
      <rPr>
        <sz val="9"/>
        <color theme="1"/>
        <rFont val="Times New Roman"/>
        <family val="1"/>
        <charset val="186"/>
      </rPr>
      <t>)</t>
    </r>
  </si>
  <si>
    <r>
      <rPr>
        <sz val="9"/>
        <color theme="1"/>
        <rFont val="Times New Roman"/>
        <family val="1"/>
        <charset val="186"/>
      </rPr>
      <t>Valstybės lėšos kapitalo investicijoms (</t>
    </r>
    <r>
      <rPr>
        <b/>
        <sz val="9"/>
        <color theme="1"/>
        <rFont val="Times New Roman"/>
        <family val="1"/>
        <charset val="186"/>
      </rPr>
      <t>VKI)</t>
    </r>
  </si>
  <si>
    <r>
      <rPr>
        <sz val="9"/>
        <color theme="1"/>
        <rFont val="Times New Roman"/>
        <family val="1"/>
        <charset val="186"/>
      </rPr>
      <t>Valstybės lėšos vietinės reikšmės keliams (gatvėms) tiesti, taisyti, prižiūrėti ir saugaus eismo sąlygoms užtikrinti (</t>
    </r>
    <r>
      <rPr>
        <b/>
        <sz val="9"/>
        <color theme="1"/>
        <rFont val="Times New Roman"/>
        <family val="1"/>
        <charset val="186"/>
      </rPr>
      <t>KPP</t>
    </r>
    <r>
      <rPr>
        <sz val="9"/>
        <color theme="1"/>
        <rFont val="Times New Roman"/>
        <family val="1"/>
        <charset val="186"/>
      </rPr>
      <t>)</t>
    </r>
  </si>
  <si>
    <r>
      <rPr>
        <sz val="9"/>
        <color theme="1"/>
        <rFont val="Times New Roman"/>
        <family val="1"/>
        <charset val="186"/>
      </rPr>
      <t>Valstybės biudžeto lėšos (</t>
    </r>
    <r>
      <rPr>
        <b/>
        <sz val="9"/>
        <color theme="1"/>
        <rFont val="Times New Roman"/>
        <family val="1"/>
        <charset val="186"/>
      </rPr>
      <t>VB)</t>
    </r>
  </si>
  <si>
    <r>
      <rPr>
        <sz val="9"/>
        <color theme="1"/>
        <rFont val="Times New Roman"/>
        <family val="1"/>
        <charset val="186"/>
      </rPr>
      <t>Įstaigų  pajamos už paslaugas (</t>
    </r>
    <r>
      <rPr>
        <b/>
        <sz val="9"/>
        <color theme="1"/>
        <rFont val="Times New Roman"/>
        <family val="1"/>
        <charset val="186"/>
      </rPr>
      <t>SP</t>
    </r>
    <r>
      <rPr>
        <sz val="9"/>
        <color theme="1"/>
        <rFont val="Times New Roman"/>
        <family val="1"/>
        <charset val="186"/>
      </rPr>
      <t>)</t>
    </r>
  </si>
  <si>
    <r>
      <rPr>
        <sz val="9"/>
        <color theme="1"/>
        <rFont val="Times New Roman"/>
        <family val="1"/>
        <charset val="186"/>
      </rPr>
      <t>Savivaldybės biudžeto lėšos</t>
    </r>
    <r>
      <rPr>
        <b/>
        <sz val="9"/>
        <color theme="1"/>
        <rFont val="Times New Roman"/>
        <family val="1"/>
        <charset val="186"/>
      </rPr>
      <t xml:space="preserve"> (SB)</t>
    </r>
  </si>
  <si>
    <t xml:space="preserve">Finansavimo šaltiniai </t>
  </si>
  <si>
    <t>Iš viso programai:</t>
  </si>
  <si>
    <t>Remonto darbai atlikti</t>
  </si>
  <si>
    <t>Suremontuotos vidaus patalpos</t>
  </si>
  <si>
    <t>3.2.4.</t>
  </si>
  <si>
    <t>Panevėžio miesto "Vilties" progimnazijos dalies patalpų remontas</t>
  </si>
  <si>
    <t>16</t>
  </si>
  <si>
    <t>Atlikti projektavimo ir remonto darbai</t>
  </si>
  <si>
    <t xml:space="preserve">SB </t>
  </si>
  <si>
    <t>Panevėžio  gimnazijos "Aušra", dalies patalpų remonto darbai, keičiant patalpų paskirtį</t>
  </si>
  <si>
    <t>Darbai neatlikti, nes projektuotojas vėluoja parengti projektą</t>
  </si>
  <si>
    <t>Atlikti remonto darbai</t>
  </si>
  <si>
    <t>Kultūros paskirties pastato, Šermukšnių g. 31A-1, Panevėžyje, dalies patalpų remontas</t>
  </si>
  <si>
    <t>Darbai atlikti</t>
  </si>
  <si>
    <t>VšĮ futbolo akademijos "Panevėžys" sporto salės esančios Elektronikos g.1f (77U1/b-1), Panevėžyje, dalies patalpų remontas</t>
  </si>
  <si>
    <t>Vėluoja darbus atlikti Tiekėjas</t>
  </si>
  <si>
    <t>Atliktas techninis projektas</t>
  </si>
  <si>
    <t>Panevėžio Raimundo Sargūno sporto gimnazijos teritorijoje, Liepų al. 2, Panevėžio m., naujos universalios sporto salės statyba</t>
  </si>
  <si>
    <t>Atlikti visi suplanuoti remonto darbai</t>
  </si>
  <si>
    <t>Suremontuoti ekrano marių uždoriai</t>
  </si>
  <si>
    <t>Ekrano užtvankos uždorių ir šandorų remontas</t>
  </si>
  <si>
    <t>Atlikti paprastojo remonto darbai</t>
  </si>
  <si>
    <t>Švietimo įstaigų remontas</t>
  </si>
  <si>
    <t>Dėl projektų vėlavimų (t.b. 2023-08-24, o atlikta tik 2024-01-15), nebuvo nupirkti rangos darbai</t>
  </si>
  <si>
    <t>Pirktos projektavimo ir ekspertizės paslaugos 4 mokykloms, tačiau atsiskaityta 2024.01.</t>
  </si>
  <si>
    <t>Sumontuotos signalizacijos bendro ugdymo įstaigose</t>
  </si>
  <si>
    <t>Signalizacijų įvedimas bendrojo ugdymo mokyklose</t>
  </si>
  <si>
    <t>Statybos darbai baigti</t>
  </si>
  <si>
    <t>Atlikti projektavimo ir rangos darbai</t>
  </si>
  <si>
    <t>Panevėžio m. Pašilių kapinių statybos (II etapo) darbo projekto parengimas, rangos darbai ir kolumbariumo projektavimo ir įrengimo darbai</t>
  </si>
  <si>
    <t>Likę projektavimo darbai neatlikti, nes vėlavo Tiekėjai</t>
  </si>
  <si>
    <t>Bendruomenių rūmų projektas, Gyvūnų kapinių projektas</t>
  </si>
  <si>
    <t>Atlikti techniniai projektai</t>
  </si>
  <si>
    <t>Projektavimo darbai</t>
  </si>
  <si>
    <t>Išvalyta Nevėžio upės vaga- salos išardymas už Vakarinės gatvės</t>
  </si>
  <si>
    <t>Nevėžio upės vagos valymo darbai(salos išardymas už Vakarinės gatvės)</t>
  </si>
  <si>
    <t>Panevėžio sporto centro „Aukštaitijos“ sporto komplekso, A. Jakšto g. 1, Panevėžys, pastato dalies patalpų remontas</t>
  </si>
  <si>
    <t>Nenupirkta, nes pasiūlymo kainos buvo per didelės</t>
  </si>
  <si>
    <t>Parengtas techninis projektas "BMX dviračių takų įrengimas J. Janonio g."</t>
  </si>
  <si>
    <t xml:space="preserve">BMX dviračių takų įrengimas J. Janonio gatvėje   </t>
  </si>
  <si>
    <t>Parengtas techninis darbo projektas „Pripučiamo futbolo maniežo įrengimas Beržų g. 37, Panevėžyje“, atlikta projekto ekspertizė, maniežo įrengimo darbai</t>
  </si>
  <si>
    <t>Techninio darbo projekto „Pripučiamo futbolo maniežo įrengimas Beržų g. 37, Panevėžyje“ parengimas , projekto ekspertizė, įrengimo darbai</t>
  </si>
  <si>
    <t>Šios priemonės buvo atsisakyta, nes pasikeitė poreikis</t>
  </si>
  <si>
    <t>Parengtas projektas objektui "Centralizuotos buhalterijos patalpų remontas" ir atlikti remonto darbai</t>
  </si>
  <si>
    <t>Centralizuotos buhalterijos patalpų remontas</t>
  </si>
  <si>
    <t>Atnaujinta stadiono danga</t>
  </si>
  <si>
    <t xml:space="preserve">V. Žemkalnio gimnazijos stadiono remonto darbai </t>
  </si>
  <si>
    <t>Savivaldybei priklausančių pastatų ir inžinerinių statinių rekonstravimas, atnaujinimas (modernizavimas)  ir remontas</t>
  </si>
  <si>
    <t xml:space="preserve">Draudimo paslaugoms apmokėti (įgyvendinus projektą „Stasio Eidrigevičiaus menų centro įkūrimas  modernizuojant  viešąją kultūros infrastruktūrą“) </t>
  </si>
  <si>
    <t>Pagal poreikį</t>
  </si>
  <si>
    <t>Draudimo paslaugoms apmokėti (įgyvendinus projektą „Regos centro „Linelis“ vidaus patalpų ir ugdymo aplinkos modernizavimas“) (baldų)</t>
  </si>
  <si>
    <t>3.2.3.</t>
  </si>
  <si>
    <t>Draudimo paslaugoms apmokėti (įgyvendinus projektą „Socialinio būsto plėtra“) (pastato)</t>
  </si>
  <si>
    <t>Draudimo paslaugoms apmokėti (įgyvendinus projektą „Skate parko įrengimas Panevėžyje skatinant turistų srautus“)</t>
  </si>
  <si>
    <t>Apdrausti 2 objektai</t>
  </si>
  <si>
    <t xml:space="preserve">Draudimo paslaugoms apmokėti (įgyvendinus projektus „Poeto J. Čerkeso –Besparnio sodybos sutvarkymas“ (I) ir „Vienijantis kūrybiškumo centras-Pragiedrulių sodyba“) </t>
  </si>
  <si>
    <t>Apdraustas 1 objektas</t>
  </si>
  <si>
    <t xml:space="preserve">Draudimo paslaugoms apmokėti įgyvendinus projektą „Panevėžio miesto ir Panevėžio rajono turizmo informacinės infrastruktūros plėtra“ </t>
  </si>
  <si>
    <t xml:space="preserve">Draudimo paslaugoms apmokėti (įgyvendinus projektą „Darnaus judumo priemonių diegimas Panevėžio mieste“) </t>
  </si>
  <si>
    <t>Draudimo paslaugoms apmokėti (įgyvendinus projektą „Panevėžio miesto dailės galerijos aktualizavimas“)</t>
  </si>
  <si>
    <t xml:space="preserve">Draudimo paslaugoms apmokėti (įgyvendinus projektą „Moigių namų pastatų komplekso modernizavimas ir pritaikymas visuomenės poreikiams“) </t>
  </si>
  <si>
    <t>Apdrausti 3 objektai</t>
  </si>
  <si>
    <t xml:space="preserve">Draudimo paslaugoms apmokėti (įgyvendinus projektą „Elektromobilių įkrovimo prieigų tinklo kūrimas Panevėžio mieste“) </t>
  </si>
  <si>
    <t>Turto, sukurto įgyvendinant projektus finansuojamus iš ES lėšų, draudimas</t>
  </si>
  <si>
    <t>Apdrausti objektai</t>
  </si>
  <si>
    <t>Užsakovo funkcijų vykdymas</t>
  </si>
  <si>
    <t>Vykdoma pagal poreikį</t>
  </si>
  <si>
    <t>Išimta statybą leidžiančių dokumentų</t>
  </si>
  <si>
    <t>Apdrausti statybos techniniai prižiūrėtojai, draudimo polisai</t>
  </si>
  <si>
    <t>3.2.2.</t>
  </si>
  <si>
    <t>Gedimų, įvykusių Savivaldybei priklausančiuose statiniuose, likvidavimas, statinių nugriovimas</t>
  </si>
  <si>
    <t>Likviduota gedimų</t>
  </si>
  <si>
    <t>Pagerinta 22 savivaldybės pastatų būklė</t>
  </si>
  <si>
    <t>5</t>
  </si>
  <si>
    <t xml:space="preserve">Savivaldybei priklausiančių pastatų kasmet pagerintos būklės dalis (nuo visų priklausančių pastatų) </t>
  </si>
  <si>
    <t>Savivaldybei priklausančius statinius rekonstruoti, atnaujinti, modernizuoti, remontuoti, apdrausti ir plėtoti</t>
  </si>
  <si>
    <t>Palaidota vienišų ir neatpažintų žmonių palaikų</t>
  </si>
  <si>
    <t>3.1.6</t>
  </si>
  <si>
    <t>Vienišų ir neatpažintų žmonių palaikų laidojimas</t>
  </si>
  <si>
    <t>Panevėžio miesto savivaldybės teritorijoje mirusių žmonių palaikų vežimo ir laikymo paslaugos</t>
  </si>
  <si>
    <t>Kapinių skaitmeninimo informacinės sistemos palaikymas</t>
  </si>
  <si>
    <t>Prižiūrėta pagal poreikį</t>
  </si>
  <si>
    <t xml:space="preserve">tūkst. m2 </t>
  </si>
  <si>
    <t>Vykdomas kapinių atnaujinimas ir  priežiūra</t>
  </si>
  <si>
    <t xml:space="preserve">Kapinių teritorijos atnaujinimas ir priežiūra </t>
  </si>
  <si>
    <t>Organizuoti kapinių priežiūrą, vienišų žmonių laidojimą</t>
  </si>
  <si>
    <t>Atnaujintų objektų skaičius</t>
  </si>
  <si>
    <t>Rekonstruotos  4 vnt. automobilių stovėjimo aikštelių</t>
  </si>
  <si>
    <t>Įrengtų, atnaujintų automobilių stovėjimo aikštelių skaičius</t>
  </si>
  <si>
    <t>3.1.5</t>
  </si>
  <si>
    <t xml:space="preserve">Daugiabučių gyvenamųjų namų teritorijų infrastruktūros objektų atnaujinimas dalyvaujant fiziniams ir  (ar) juridiniams asmenims </t>
  </si>
  <si>
    <t>Komisijai nustačius infrastruktūros objektų įrengimo, remonto darbų eiliškumą pagal Aprašo atrankos kriterijus, pagal defektinius aktus atliktas šaligatvių dangos remontas prie 10 daugiabučių namų ir atliktas šaligatvių dangų avarinių vietų remontas pagal poreikį ir oro sąlygas</t>
  </si>
  <si>
    <t>Atnaujintų šaligatvių skaičius</t>
  </si>
  <si>
    <t>Daugiabučių gyvenamųjų namų teritorijose esančių šaligatvių remontas</t>
  </si>
  <si>
    <t>Komisijai nustačius infrastruktūros objektų įrengimo, remonto darbų eiliškumą pagal Aprašo atrankos kriterijus, pagal defektinius aktus atliktas asfaltbetonio dangos remontas prie 34 daugiabučių namų ir atliktas asfaltbetonio dangų avarinių išdaužų remontas pagal poreikį ir oro sąlygas</t>
  </si>
  <si>
    <t>Atnaujintų vidaus kelių, automobilių aikštelių skaičius</t>
  </si>
  <si>
    <t>Daugiabučių gyvenamųjų namų teritorijose esančių vidaus kelių (įvažų) remontas</t>
  </si>
  <si>
    <t>Daugiabučių gyvenamųjų namų teritorijų infrastruktūros atnaujinimas ir plėtra</t>
  </si>
  <si>
    <t xml:space="preserve">Tikslinamas projektas, darbai nepradėti </t>
  </si>
  <si>
    <t>Kapitališkai suremontuotų tiltų skaičius</t>
  </si>
  <si>
    <t>Atliktų tiltų ir kitos infrastruktūros  remonto ar rekonstrukcijos skaičius</t>
  </si>
  <si>
    <t xml:space="preserve">Tilto per Nevėžį Nemuno gatvėje, Panevėžio mieste kapitalinis remontas </t>
  </si>
  <si>
    <t>3.1.4</t>
  </si>
  <si>
    <t>Esamų tiltų ir kitos infrastruktūros remontas ir rekonstrukcija</t>
  </si>
  <si>
    <t>Paslaugos įvykdytos pagal poreikį</t>
  </si>
  <si>
    <t xml:space="preserve">Žvyruotų gatvių dulkėtumo mažinimas   </t>
  </si>
  <si>
    <t>Vietinės reikšmės kelių ir gatvių su žvyro danga priežiūra, naudojant dulkėjimą mažinančias priemones, ilgis</t>
  </si>
  <si>
    <t>Organizuoti darbai , pagal poreikį ir atsižvelgiant į oro sąlygas.</t>
  </si>
  <si>
    <t>Žvyruotų gatvių, kuriose sumažintas dulkėtumas, ilgis</t>
  </si>
  <si>
    <t>3.1.3</t>
  </si>
  <si>
    <t>Nauji abonentai įrengiami pagal poreikį</t>
  </si>
  <si>
    <t>Abonentų skaičius</t>
  </si>
  <si>
    <t xml:space="preserve">Naujų elektros abonentų, beapskaitinių vartotojų prijungimas </t>
  </si>
  <si>
    <t>Įrengta, rekonstruota apšvietimo tinklų</t>
  </si>
  <si>
    <t>Miesto gatvių ir vidaus  kelių apšvietimo tinklų remonto projektavimo ir rangos darbai</t>
  </si>
  <si>
    <t>Lėšos elektros energijai priklauso nuo nordpool biržos kainų, elektros energija iš tiekėjų perkama biržos kainomis</t>
  </si>
  <si>
    <t>GWh</t>
  </si>
  <si>
    <t>Suvartota el. energijos</t>
  </si>
  <si>
    <t>Įrengta naujų elektros ir apšvietimo tinklų pagal patikslintas lėšas</t>
  </si>
  <si>
    <t>Elektros energijos suvartojimas didėja dėl naujų vartotojų prijungimo ir intensyvesnio elektromobilių įkrovimo stotelių eksploatavimo</t>
  </si>
  <si>
    <t xml:space="preserve">Elektros energijos sunaudojimas miesto gatvių apšvietimui, renginiams, elektromobilių įkrovos stotelėms </t>
  </si>
  <si>
    <t>Eksploatavimo lėšos panaudotos, remonto lėšų dalis naudojama pagal poreikį</t>
  </si>
  <si>
    <t>Eksploatuojamas visas apšvietimo tinklas</t>
  </si>
  <si>
    <t xml:space="preserve">Eksploatuojama šviestuvų    </t>
  </si>
  <si>
    <t>Miesto gatvių ir viešųjų erdvių apšvietimo tinklų eksploatavimas  ir remontas</t>
  </si>
  <si>
    <t xml:space="preserve">Miesto gatvių ir viešųjų erdvių apšvietimo tinklų eksploatavimas, įrengimas, rekonstrukcija ir remontas, viešųjų erdvių ir gatvių apšvietimas, naujų abonentų prijungimas </t>
  </si>
  <si>
    <t>Nebuvo suplanuota lėšų</t>
  </si>
  <si>
    <t>Įrengtas naujas vidaus kelias (įvaža)</t>
  </si>
  <si>
    <t>Pramonės g. kapitalinis remontas, įrengiant privažiavimą prie Pramonės g. Nr. 7</t>
  </si>
  <si>
    <t>22</t>
  </si>
  <si>
    <t>Darbai nepradėti, nes Tiekėjas neparengė projekto</t>
  </si>
  <si>
    <t>Įrengta nauja sankryža</t>
  </si>
  <si>
    <t>3.1.1.</t>
  </si>
  <si>
    <t>Ramygalos g. kapitalinis remontas, įrengiant šviesoforų postą ties Ramygalos g. Nr. 202</t>
  </si>
  <si>
    <t>21</t>
  </si>
  <si>
    <t>Visi numatyti darbai atlikti</t>
  </si>
  <si>
    <t xml:space="preserve">Kėdainių g.  naujo vidaus kelio (įvažos) įrengimas </t>
  </si>
  <si>
    <t>20</t>
  </si>
  <si>
    <t>Vykdyta viaduko priežiūra pagal poreikį</t>
  </si>
  <si>
    <t xml:space="preserve"> Prižiūrimas viadukas</t>
  </si>
  <si>
    <t>Vykdyta tiltų priežiūra pagal poreikį</t>
  </si>
  <si>
    <t>Prižūrimi tiltai</t>
  </si>
  <si>
    <t>Panevėžio miesto tiltų ir viaduko remontas, priežiūra</t>
  </si>
  <si>
    <t>19</t>
  </si>
  <si>
    <t>Remontuotos gatvių atkarpos su asfalto danga pagal poreikį</t>
  </si>
  <si>
    <t>Prižiūrėtos Panevėžio miesto gatvės</t>
  </si>
  <si>
    <t>Panevėžio miesto gatvių su asfalto danga priežiūra</t>
  </si>
  <si>
    <t>18</t>
  </si>
  <si>
    <t>Įrengta automobilių stovėjimo aikštelė</t>
  </si>
  <si>
    <t>Naujai įrengta aikštelė</t>
  </si>
  <si>
    <t>Kraštovaizdžio formavimas ir ekologinės būklės gerinimas Kniaudiškių parke (Molainių g. 3. Automobilių stovėjimo aikštelė).</t>
  </si>
  <si>
    <t>17</t>
  </si>
  <si>
    <t>Buvo kadasruojami privažiuojamieji keliai, aikštelės, pėsčiųjų ir dviračių takai.</t>
  </si>
  <si>
    <t>Atlikti statinių kadastriniai matavimai</t>
  </si>
  <si>
    <t>Statinių kadastriniai matavimai</t>
  </si>
  <si>
    <t>Likusius projektus vėlavo atlikti Tiekėjai</t>
  </si>
  <si>
    <t>Matininkų g., Smėlynės g. dalies projektas, Velotrasa</t>
  </si>
  <si>
    <t>Atlikti  inžinerinių statinių techniniai projektai</t>
  </si>
  <si>
    <t>Nevykdyta, nes nebuvo skirta lėšų</t>
  </si>
  <si>
    <t>Kapitališkai suremontuotos Sietyno g. su asfalto danga ilgis</t>
  </si>
  <si>
    <t>Sietyno gatvės kapitalinis remontas</t>
  </si>
  <si>
    <t>Kapitališkai suremontuotų gatvių su asfalto danga ilgis</t>
  </si>
  <si>
    <t xml:space="preserve">Panevėžio miesto centrinės miesto dalies viešųjų erdvių bei gatvių (kitaip Laisvės aikštės prieigų II dalis) sutvarkymo (II etapo) darbo projekto parengimas ir statybos darbai (Respublikos g. atkarpos (nuo Vasario 16-osios g. iki Respublikos g. 44) kapitalinis remontas) </t>
  </si>
  <si>
    <t>Kapitališkai suremontuotos Žvaigždžių g. su asfalto danga ilgis</t>
  </si>
  <si>
    <t xml:space="preserve">Žvaigždžių gatvės dalies (nuo Kniaudiškių g. iki J. Zikaro g.) kapitalinis remontas  </t>
  </si>
  <si>
    <t xml:space="preserve">Parko gatvės dalies (nuo Tulpių g. iki Nemuno g.) kapitalinis remontas  </t>
  </si>
  <si>
    <t>Lėšos perskirstytos ir numatytos atsikaityti už faktiškai atliktus darbus</t>
  </si>
  <si>
    <t>Rekonstrukcijos darbai atlikti pagal pagal faktinį poreikį</t>
  </si>
  <si>
    <t xml:space="preserve">Beržų gatvės dalies (nuo Pilėnų g. iki Ramygalos g.) rekonstravimas  </t>
  </si>
  <si>
    <t>Remonto darbai atlikti pagal pagal faktinį poreikį</t>
  </si>
  <si>
    <t xml:space="preserve">Smėlynės gatvės dalies (nuo geležinkelio pervažos iki miesto ribos) kapitalinis remontas </t>
  </si>
  <si>
    <t xml:space="preserve">V. Alanto g. statyba (III etapas – nuo Projektuotojų g. iki V. Alanto g. – Savitiškio g. (Vakarinės g. ) žiedinės sankryžos),  (IV etapas – žiedinė sankryža V. Alanto g. – Savitiškio g. (Vakarinės g.)) </t>
  </si>
  <si>
    <t>Kapitališkai suremontuotos Rėklių g. su žvyro danga ilgis</t>
  </si>
  <si>
    <t xml:space="preserve">Rėklių gatvės kapitalinis remontas  </t>
  </si>
  <si>
    <t>Kapitališkai suremontuotos Matininkų g. su žvyro danga ilgis</t>
  </si>
  <si>
    <t>Matininkų gatvės kapitalinis remontas</t>
  </si>
  <si>
    <t>Kapitališkai suremontuotų gatvių su žvyro danga ilgis  (nuo Kazio Naruševičiaus g. 16 iki Panevėžio miesto ribos)</t>
  </si>
  <si>
    <t>Kazio Naruševičiaus gatvės dalies (nuo Kazio Naruševičiaus g. 16 iki Panevėžio miesto ribos) kapitalinis remontas</t>
  </si>
  <si>
    <t>Kapitališkai suremontuotos Bendrijų g. su žvyro danga ilgis</t>
  </si>
  <si>
    <t xml:space="preserve">Bendrijų gatvės kapitalinis remontas  </t>
  </si>
  <si>
    <t>Pradėti darbai Staniūnų gatvėje, bet nepabaigti</t>
  </si>
  <si>
    <t>Atnaujintų gatvių su asfalto danga ilgis</t>
  </si>
  <si>
    <t>Vietinės reikšmės kelių ir gatvių su asfalto danga atnaujinimas</t>
  </si>
  <si>
    <t>Išasfaltavus Bendrijų gatvę ir patikslinus gatvių ilgius pagal atliktus kadastrinius matavimus, gatvių su žvyro danga sumažėjo</t>
  </si>
  <si>
    <t>Vykdyta gatvių su žvyro danga priežiūra: greideriavimas ir atskirų vietų remontas pagal poreikį</t>
  </si>
  <si>
    <t>Vietinės reikšmės kelių ir gatvių su žvyro danga ilgis</t>
  </si>
  <si>
    <t>Vietinės reikšmės kelių ir gatvių su žvyro danga remontas ir priežiūra</t>
  </si>
  <si>
    <t>Išasfaltavus Bendrijų gatvę ir patikslinus gatvių ilgius pagal atliktus kadastrinius matavimus, gatvių su asfalto danga padidėjo</t>
  </si>
  <si>
    <t>Vietinės reikšmės kelių ir gatvių su asfalto danga ilgis</t>
  </si>
  <si>
    <t>Vietinės reikšmės kelių ir gatvių su asfalto danga remontas ir priežiūra</t>
  </si>
  <si>
    <t>Miesto vietinės reikšmės kelių ir gatvių infrastruktūros atnaujinimas ir plėtra</t>
  </si>
  <si>
    <t>Planuotas ilgis mažesnis, nes planuoti paprastojo remonto darbai nebuvo vykdomi dėl lėšų trūkumo</t>
  </si>
  <si>
    <t>Kapitališkaai suremontuotos gatvės: Bendrijų, Smėlynės dalis,  Parko dalis, rekonstruota Beržų g. dalis</t>
  </si>
  <si>
    <t>Atnaujintų ir naujai įrengtų vietinės reikšmės kelių ir gatvių ilgis</t>
  </si>
  <si>
    <t>Modernizuoti esamą ir tvariai vystyti naują miesto infrastruktūrą</t>
  </si>
  <si>
    <t>1,5</t>
  </si>
  <si>
    <t>mln. kv. m</t>
  </si>
  <si>
    <t xml:space="preserve">Apšviestų teritorijų plotas </t>
  </si>
  <si>
    <t xml:space="preserve">Skatinti miesto plėtrą ir tvarią transformaciją   </t>
  </si>
  <si>
    <t>Apmokėta pagal poreikį</t>
  </si>
  <si>
    <t>Skaičiuojama nuo gatvių ir statinių stogų ploto</t>
  </si>
  <si>
    <t xml:space="preserve">Mokestis už lietaus nuotekas   </t>
  </si>
  <si>
    <t>Panaudotos lėšos pagal poreikį</t>
  </si>
  <si>
    <t>Papuošta miesto eglė ir Laisvės aikštė, kartą per metus</t>
  </si>
  <si>
    <t>`</t>
  </si>
  <si>
    <t xml:space="preserve">Miesto puošimas švenčių ir renginių metu  </t>
  </si>
  <si>
    <t>Paslaugos atliktos pagal poreikį</t>
  </si>
  <si>
    <t>Renkama rinkliava (parkomatai)</t>
  </si>
  <si>
    <t xml:space="preserve">Rinkliavos už transporto stovėjimą gatvėse ir aikštėse organizavimas  </t>
  </si>
  <si>
    <t>Vaizdo stebėjimo kameros</t>
  </si>
  <si>
    <t xml:space="preserve">Vaizdo stebėjimo sistemos duomenų perdavimo ir stebėjimo paslaugos  </t>
  </si>
  <si>
    <t>Sutvarkyta Nevėžio upės pakrantė</t>
  </si>
  <si>
    <t>Nevėžio upės pakrančių tvarkymas</t>
  </si>
  <si>
    <t>Buvo vykdoma 4 vnt. fontanų priežiūra ir remontas pagal poreikį.</t>
  </si>
  <si>
    <t>Prižiūrėti miesto fontanai</t>
  </si>
  <si>
    <t>Fontanų priežiūros paslaugos</t>
  </si>
  <si>
    <t>Buvo vykdoma viešųjų erdvių, poilsio zonų ir užtvankų priežiūra ir remontas pagal poreikį.</t>
  </si>
  <si>
    <t>Sutvarkytos poilsio zonos</t>
  </si>
  <si>
    <t>Viešųjų erdvių ir poilsio zonų infrastruktūros objektų atnaujinimas, remontas ir priežiūra</t>
  </si>
  <si>
    <t>Baigta įrengti vaikų žaidimų aikštelė šalia  Aukštaičių g. 2, Ramygalos g. 57 daugiabučių namų už 11 ,55 tūkst. Eur</t>
  </si>
  <si>
    <t xml:space="preserve">Įrengta vaikų žaidimo aikštelių        </t>
  </si>
  <si>
    <t>Su kitu projektu metų eigoje įrengta vaikų žaidimų aikštelė Aldonos g.</t>
  </si>
  <si>
    <t>Buvo vykdoma vaikų žaidimo aikštelių, sporto ir treniruoklių aikštelių priežiūra ir remontas pagal poreikį už 64 ,43 tūkst. Eur</t>
  </si>
  <si>
    <t xml:space="preserve"> vnt.</t>
  </si>
  <si>
    <t xml:space="preserve">Prižiūrima vaikų žaidimo aikštelių        </t>
  </si>
  <si>
    <t xml:space="preserve">Vaikų žaidimo aikštelių ir treniruoklių atnaujinimas, remontas ir priežiūra </t>
  </si>
  <si>
    <t xml:space="preserve">Viešųjų erdvių ir poilsio zonų infrastruktūros objektų atnaujinimas, remontas ir priežiūra, rinkliava už transporto stovėjimą, miesto puošimas švenčių proga </t>
  </si>
  <si>
    <t>Likusios maisto atliekų surinkimo priemonės įsigytos iš 04 programos lėšų.</t>
  </si>
  <si>
    <t>Įsigyta 120 l talpos konteinerių, skirtų rinkti maisto (virtuvės) atliekas individualių namų valdose</t>
  </si>
  <si>
    <t>Įsigyti maisto atliekų  surinkimo priemones</t>
  </si>
  <si>
    <t>2.2.4</t>
  </si>
  <si>
    <t>Biologinių (maisto) atliekų surinkimo priemonėms įsigyti</t>
  </si>
  <si>
    <t>Atliktas pagal  konteinerių poreikį su anžeminių konteinerių remontu</t>
  </si>
  <si>
    <t>Antžeminių atliekų surinkimo konteinerių aikštelių remontas</t>
  </si>
  <si>
    <t>Atlikti nenumatyti miesto infrastruktūros darbai, paslaugos</t>
  </si>
  <si>
    <t>Miesto infrastruktūros skyriaus nenumatytos išlaidos</t>
  </si>
  <si>
    <t>Įsigyti tekstilės atliekų surinkimo konteinerius</t>
  </si>
  <si>
    <t>Tekstilės atliekų surinkimo konteineriams pirkti</t>
  </si>
  <si>
    <t>Paslauga pagal poreikį atlikta</t>
  </si>
  <si>
    <t>Sterilizuota kačių pagal poreikį.</t>
  </si>
  <si>
    <t xml:space="preserve">Sterilizuoti bešeimininkų kačių   </t>
  </si>
  <si>
    <t>Bešeimininkių gyvūnų  (kačių) augintinių skaičiaus mažinimo programai vykdyti</t>
  </si>
  <si>
    <t>Panevėžio miesto aplinkos komponentų stebėsena</t>
  </si>
  <si>
    <t>Atliktas kapitalinis remontas, antnaujinta visi aikštelėje buvę požeminiai konteineriai</t>
  </si>
  <si>
    <t>Sutvarkyta, remontuota konteinerių aikštelė Klaipėdos g. kuri nukentėjo autoįvykio metu</t>
  </si>
  <si>
    <t>4 vnt.</t>
  </si>
  <si>
    <t>Atliktas pagal poreikį konteinerių su požeminiais konteineriais remontas</t>
  </si>
  <si>
    <t>Požeminių atliekų surinkimo konteinerių aikštelių su požeminiais konteineriais remontas</t>
  </si>
  <si>
    <t xml:space="preserve">Suteikta laikina priežiūra beglobiams gyvūnams pagal poreikį. </t>
  </si>
  <si>
    <t xml:space="preserve">Suteikti laikinąją priežiūrą bepriežiūriams, bešeimininkiams gyvūnams </t>
  </si>
  <si>
    <t>Bepriežiūrių, bešeimininkių gyvūnų  laikinoji priežiūra</t>
  </si>
  <si>
    <t>Renginiai aptarnauti pagal teiktus organizatorių poreikius, organizuoti teritorijų tvarkymo darbai, biotualetų, šiukšlių konteinerių statymai.</t>
  </si>
  <si>
    <t>Atlikti darbus ir suteikti paslaugas (pastatyti biotualetus, atliekų surinkimo konteinerius, išvalyti teritorijas ir kt.) planuojamiems miesto renginiams</t>
  </si>
  <si>
    <t>Paruošiamųjų darbų atlikimas ir paslaugų suteikimas miesto renginiams</t>
  </si>
  <si>
    <t>Šaligatviai prižiūrėti, valyti ir šluoti, darbai organizuoti ir rankiniu ir mechanizuotu būdu</t>
  </si>
  <si>
    <r>
      <rPr>
        <sz val="10"/>
        <color theme="1"/>
        <rFont val="Times New Roman"/>
        <family val="1"/>
        <charset val="186"/>
      </rPr>
      <t>tūkst. m</t>
    </r>
    <r>
      <rPr>
        <vertAlign val="superscript"/>
        <sz val="10"/>
        <color theme="1"/>
        <rFont val="Times New Roman"/>
        <family val="1"/>
        <charset val="186"/>
      </rPr>
      <t xml:space="preserve">2   </t>
    </r>
  </si>
  <si>
    <t xml:space="preserve">Valomi šaligatviai </t>
  </si>
  <si>
    <t>Gatvės valytos, šluotos periodiškai, taipigi atsižvelgiant į poreikį</t>
  </si>
  <si>
    <t xml:space="preserve">Valomos gatvės  </t>
  </si>
  <si>
    <t>Pagal vykdytus viešosiose vietose projektus, šiukšliadėžių skaičius didėjo (Kniaudiškių parkas, Mėlynės g.nuo Šiulinės įvaža ir t.t)</t>
  </si>
  <si>
    <t>Prižiūrėtos ir vykdytas periodinis šiukšliadėžių aptarnavimas</t>
  </si>
  <si>
    <t>Prižiūrimos šiukšlių dėžės</t>
  </si>
  <si>
    <t>Prižiūrėti viešieji tualetai</t>
  </si>
  <si>
    <t>Prižiūrimi viešieji tualetai</t>
  </si>
  <si>
    <t xml:space="preserve">Miesto    teritorijų, viešųjų tualetų valymas, priežiūra, šiukšliadėžių priežiūra </t>
  </si>
  <si>
    <t>Medžių priežiūros paslaugos vykdytos pagal poreikį ir išduotus leidimus kirsti, pašalinti, intensyviai genėti saugotinus želdinius.</t>
  </si>
  <si>
    <t>Medžių priežiūros paslaugos Panevėžio mieste</t>
  </si>
  <si>
    <t>Miesto želdynų atnaujinimas ir priežiūra</t>
  </si>
  <si>
    <t>Sodinamos gėlės ir dekoratyviniai augalai pagal poreikį</t>
  </si>
  <si>
    <t>m²</t>
  </si>
  <si>
    <t>Sodinamos gėlės ir dekoratyviniai augalai</t>
  </si>
  <si>
    <t>Prižiūrėti ir atnaujinti gėlynai pagal poreikį</t>
  </si>
  <si>
    <t>Prižiūrimi ir atnaujinami miesto gėlynai</t>
  </si>
  <si>
    <t>Miesto gėlynų atnaujinimas ir priežiūra</t>
  </si>
  <si>
    <t>Vejų ir žolynų priežiūra vykdyta pagal poreikį</t>
  </si>
  <si>
    <t>Vykdoma vejų ir žolynų (želdinių) priežiūra mieste</t>
  </si>
  <si>
    <t>Miesto vejų ir žolynų atnaujinimas ir priežiūra</t>
  </si>
  <si>
    <t>Miesto viešųjų erdvių atnaujinimas, priežiūra</t>
  </si>
  <si>
    <t>Pagal bendruomenių iniciatyvų laimėtas idėjas įrengta šokių terasa Parko g. už 27, 8 tūkst Eur. Sporto-sveikatingumo aikštelė A. Baranausko pušynėlyje už 22, 4 tūkst. Eur ir apšvietimas už 7, 2 tūkst. Eur</t>
  </si>
  <si>
    <t>Dalyvaujamojo biudžeto modelio taikymas</t>
  </si>
  <si>
    <t>Dalyvaujamojo biudžeto dalies didėjimas (kasmet)</t>
  </si>
  <si>
    <t xml:space="preserve">Suformuotų erdvių skaičius </t>
  </si>
  <si>
    <t>Patobulinti miesto erdvių ir objektų kokybę, jų priežiūrą (SPP 2.2.3.)</t>
  </si>
  <si>
    <t>Namų ūkių (būstų) šildymo įrenginių inventorizavimas ir vartotojų sąmoningumo didinimas</t>
  </si>
  <si>
    <t>2023 m. buvo vykdomos viešųjų pirkimų procedūros, bet negautas nei vienas pasiūlymas</t>
  </si>
  <si>
    <t>Naujus aplinkai draugiškesnius šilumos būdus įdiegusių savivaldybės įmonių / organizacijų skaičius</t>
  </si>
  <si>
    <t>Atlikta namų ūkių (būstų) šildymo įrenginių inventorizacija</t>
  </si>
  <si>
    <t xml:space="preserve">Savivaldybės viešųjų pastatų modernizavimas, taikant energijos išteklių panaudojimo efektyvumo didinimo priemones </t>
  </si>
  <si>
    <t>  Naujų modernizuotų viešųjų pastatų skaičius</t>
  </si>
  <si>
    <t>Planas parengtas ir patvirtintas Savivaldybės taryboje</t>
  </si>
  <si>
    <t>kompl</t>
  </si>
  <si>
    <t>Parengtas atsinaujinančių išteklių energijos naudojimo plėtros planas</t>
  </si>
  <si>
    <t>Atsinaujinančių išteklių energijos naudojimo plėtros plano  parengimas</t>
  </si>
  <si>
    <t>2.1.2.</t>
  </si>
  <si>
    <t>Atsinaujinančių išteklių energijos naudojimo plėtros plano  parengimas ir įgyvendinimas</t>
  </si>
  <si>
    <t>Kvartalinės renovacijos skatinimas ir plėtra taikant kompleksines energetinio efektyvumo didinimo priemones</t>
  </si>
  <si>
    <t>Atskiras savivaldybės skatinimas modernizuojamiems namams nėra numatytas</t>
  </si>
  <si>
    <t xml:space="preserve">Nepriimtas sprendimas parengti kvartalinės renovacijos programą </t>
  </si>
  <si>
    <t>Kompleksiškai renovuotų daugiabučių namų skaičius</t>
  </si>
  <si>
    <t>2.1.1.</t>
  </si>
  <si>
    <t>2022 m. buvo 36</t>
  </si>
  <si>
    <t>n.d.</t>
  </si>
  <si>
    <t>Savivaldybės darnios energetikos plėtros indeksas</t>
  </si>
  <si>
    <t>Paskatinti energijos taupymą, atsinaujinančių ir alternatyvių energijos išteklių naudojimą</t>
  </si>
  <si>
    <t>„Rail Baltica“ transporto mazgo integravimas į Panevėžio miesto transporto tinklą</t>
  </si>
  <si>
    <t>Naujų maršrutų skaičius</t>
  </si>
  <si>
    <t>1.5.2</t>
  </si>
  <si>
    <r>
      <rPr>
        <sz val="10"/>
        <color theme="1"/>
        <rFont val="Times New Roman"/>
        <family val="1"/>
        <charset val="186"/>
      </rPr>
      <t>Naujos autobusų stoties įrengimas ir prieigų sutvarkymas</t>
    </r>
    <r>
      <rPr>
        <u/>
        <sz val="10"/>
        <color theme="1"/>
        <rFont val="Times New Roman"/>
        <family val="1"/>
        <charset val="186"/>
      </rPr>
      <t xml:space="preserve"> </t>
    </r>
  </si>
  <si>
    <t>Lėšos padidėjo, nes buvo atlikta daugiau darbų</t>
  </si>
  <si>
    <t xml:space="preserve"> Įrengta nauja autobusų stotis ir sutvarkytos prieigos</t>
  </si>
  <si>
    <t>1.5.1</t>
  </si>
  <si>
    <r>
      <rPr>
        <b/>
        <sz val="10"/>
        <color theme="1"/>
        <rFont val="Times New Roman"/>
        <family val="1"/>
        <charset val="186"/>
      </rPr>
      <t>Naujos autobusų stoties įrengimas ir prieigų sutvarkymas</t>
    </r>
    <r>
      <rPr>
        <b/>
        <u/>
        <sz val="10"/>
        <color theme="1"/>
        <rFont val="Times New Roman"/>
        <family val="1"/>
        <charset val="186"/>
      </rPr>
      <t xml:space="preserve"> </t>
    </r>
  </si>
  <si>
    <t>„Bolt“ paspirtukų nuoma</t>
  </si>
  <si>
    <t>Veikiančių subjektų, siūlančių nuomotis / dalintis automobilius, dviračius ir kitas transporto priemones, skaičius</t>
  </si>
  <si>
    <t>27</t>
  </si>
  <si>
    <t>Mažiau teršiančių, elektra ir (ar) dujomis varomų viešojo transporto priemonių dalis nuo visų viešojo transporto priemonių</t>
  </si>
  <si>
    <t>Išplėsti viešojo transporto ir susisiekimo infrastruktūrą bei atnaujinti viešojo transporto priemones</t>
  </si>
  <si>
    <t xml:space="preserve">Viešojo transporto maršrutinio tinklo optimizavimas. Viešojo transporto infrastruktūros modernizavimas </t>
  </si>
  <si>
    <t>1.4.1</t>
  </si>
  <si>
    <t>3</t>
  </si>
  <si>
    <t>Keleivių pasitenkinimo viešojo transporto paslaugomis pokytis</t>
  </si>
  <si>
    <t>6</t>
  </si>
  <si>
    <t>2</t>
  </si>
  <si>
    <t>Vietinio susisiekimo bendrų maršrutų su kitomis savivaldybėmis skaičius</t>
  </si>
  <si>
    <t xml:space="preserve"> Keleivių naudojimosi viešojo transporto paslaugomis pokytis </t>
  </si>
  <si>
    <r>
      <rPr>
        <b/>
        <sz val="11"/>
        <color theme="1"/>
        <rFont val="Times New Roman"/>
        <family val="1"/>
        <charset val="186"/>
      </rPr>
      <t>Padidinti naudojimosi viešuoju transportu mastą</t>
    </r>
    <r>
      <rPr>
        <u/>
        <sz val="11"/>
        <color theme="1"/>
        <rFont val="Times New Roman"/>
        <family val="1"/>
        <charset val="186"/>
      </rPr>
      <t xml:space="preserve"> </t>
    </r>
  </si>
  <si>
    <t xml:space="preserve">Elektromobilių įkrovimo prieigų tinklo plėtra </t>
  </si>
  <si>
    <t>Eelektromobilių įkrovimo prieigų plėtra bus perduota operatoriams, atrinktiems konkurso būdu, todėl naujos įkrovimo stotelės neįrengiamos</t>
  </si>
  <si>
    <t xml:space="preserve">Lėšos panaudotos esamų prieigų prijungimui prie operatoriaus serverių viešam eksploatavimui </t>
  </si>
  <si>
    <t>Elektromobilių įkrovimo prieigų skaičius</t>
  </si>
  <si>
    <t xml:space="preserve">Zonų be CO2  skaičius </t>
  </si>
  <si>
    <r>
      <rPr>
        <b/>
        <sz val="11"/>
        <color theme="1"/>
        <rFont val="Times New Roman"/>
        <family val="1"/>
        <charset val="186"/>
      </rPr>
      <t>Pasiekti skirtingų transporto būdų darną miesto sistemoje</t>
    </r>
    <r>
      <rPr>
        <u/>
        <sz val="11"/>
        <color theme="1"/>
        <rFont val="Times New Roman"/>
        <family val="1"/>
        <charset val="186"/>
      </rPr>
      <t xml:space="preserve"> </t>
    </r>
  </si>
  <si>
    <t>Ramaus eismo gatvių be tranzitinio transporto tinklo plėtra. Eismo intensyvumo miesto centre mažinimas</t>
  </si>
  <si>
    <t>Įrengtas Šiaurinis apvažiavimas</t>
  </si>
  <si>
    <t>Naujai rekonstruotų gatvių, kuriose sumažinti pertekliniai parametrai ilgis</t>
  </si>
  <si>
    <t>Gatvės, kurioms taikomas „gyvenamosios zonos“ eismo statusas</t>
  </si>
  <si>
    <t>Bendras gatvių ilgis, kuriose pritaikytos tranzitą ribojančios priemonės</t>
  </si>
  <si>
    <t xml:space="preserve">Atlikti Šviesoforų postų (ŠVS-21) ties Aukštaičių g.  – Velžio kel. sankryža 
(KPP - 89,3 tūkst. Eur);  (ŠVS-37) ties Beržų g. - Velžio kel. sankryža 
(KPP - 48, 9 tūkst. Eur) ir (ŠVS-42) ties Projektuotojų - Kniaudiškių gatvių sankryža (KPP - 90,70 tūkst. Eur) Panevėžio mieste, paprastojo remonto darbai. </t>
  </si>
  <si>
    <t xml:space="preserve">Įrengtas reguliuojamos  pėsčiųjų perėjos šviesoforų postas (ŠVS-33) J. Janonio gatvėje (ties Bernatonių g.) (SB - 21,17 tūkst. Eur). 
Atlikti šviesoforų postų (ŠVS-26) ties Klaipėdos - Vakarinės, (ŠVS-30) ties Nemuno – Molainių, (ŠVS-32) ties J. Janonio – Pušaloto, (ŠVS-39) ties Respublikos - Taikos al.  gatvių sankryžomis paprastojo remonto darbai, įrengiant papildomas sekcijas ar atliekant perprogramavimo darbus. (SB - 9,68 tūkst. Eur)
Atlikti Šviesoforų postų  (ŠVS-37) ties Beržų g. - Velžio kel. sankryža (SB - 23,09 tūkst. Eur) ir (ŠVS-42) ties Projektuotojų  - Kniaudiškių gatvių sankryža (SB - 50,00 Eur arba 0,05 tūkst.Eur) Panevėžio mieste, paprastojo remonto darbai. </t>
  </si>
  <si>
    <t>Atnaujinti suremontuoti šviesoforų postai</t>
  </si>
  <si>
    <t>Šviesoforo postų remonto darbai</t>
  </si>
  <si>
    <t>Vykdyti horizontalaus 
ženklinimo atnaujinimo/ paženklinimo darbai miesto gatvėse.</t>
  </si>
  <si>
    <t>Horizontaliai paženklintos, paženklinimu atnaujintos gatvės</t>
  </si>
  <si>
    <t>Miesto gatvių horizontalus ženklinimas</t>
  </si>
  <si>
    <t>Įrengti/ demontuoti kelio 
ženklai, užtvarai ir kitos eismo saugumo gerinimo priemonės bei vykdyta jų priežiūra.</t>
  </si>
  <si>
    <t>Kelio ženklų, užtvarų ir kitų eismo saugumo gerinimo priemonių įrengimas ir priežiūra</t>
  </si>
  <si>
    <t>Miesto gatvių vertikalus ženklinimas</t>
  </si>
  <si>
    <t>Vykdyta šviesoforų postų
 priežiūra.</t>
  </si>
  <si>
    <t>Šviesoforų postų priežiūra ir eksplotavimas</t>
  </si>
  <si>
    <t>Modernizuotos, įdiegiant inžinerines eismo saugos priemones, nereguliuojamos pėsčiųjų perėjos</t>
  </si>
  <si>
    <t>Išmaniųjų pėsčiųjų perėjų įrengimas ir esamų modernizavimas. Šviesoforų postų priežiūra ir eksplotavimas</t>
  </si>
  <si>
    <t>Neužbaigtos statybos užbaigimo procedūros - nėra Statybos užbaigimo akto</t>
  </si>
  <si>
    <t>Rekonstrukcijos darbai užbaigti</t>
  </si>
  <si>
    <t>Atnaujinta rekonstruota sankryža</t>
  </si>
  <si>
    <t>Senamiesčio g., S. Kerbedžio g. sankryžos su prieigomis rekonstravimas</t>
  </si>
  <si>
    <t>papildomu Susitarimu sutartis pratęsta 6 mėn</t>
  </si>
  <si>
    <t>Remoto darbai neužbaigti dėl oro sąlygų</t>
  </si>
  <si>
    <t>Neužbaigti remonto darbai</t>
  </si>
  <si>
    <t>Panevėžio miesto Klaipėdos g., Projektuotojų g., Dariaus ir Girėno  g. sankryžos rekonstravimo į žiedinę sankryžą, rekonstrukcijos darbai</t>
  </si>
  <si>
    <t>Naujų įrengtų išmaniųjų (reaguojanti į srautą ir keičianti signalus) perėjų skaičius</t>
  </si>
  <si>
    <t xml:space="preserve">Sankryžų modernizavimas ir saugaus eismo užtikrinimas </t>
  </si>
  <si>
    <t>Įskaitinių eismo įvykių skaičius</t>
  </si>
  <si>
    <t>Padidinti eismo saugumą</t>
  </si>
  <si>
    <t>Rermonto darbai baigti</t>
  </si>
  <si>
    <t xml:space="preserve">Dviračių ir pėsčiųjų takų ilgis </t>
  </si>
  <si>
    <t>A. Mackevičiaus gatvės pėsčiųjų ir dviračių tako kapitalinio remonto darbai</t>
  </si>
  <si>
    <t>Neatlikta, nes projektuotojai, vėluoja su projektu</t>
  </si>
  <si>
    <t>Nebuvo pirkti rangos darbai</t>
  </si>
  <si>
    <t>S. Daukanto gatvės pėsčiųjų ir dviračių tako kapitalinio remonto darbai</t>
  </si>
  <si>
    <t>Kapitališkai suremontuoto nuo Vilniaus g. iki  Nemuno g./ Aukštaičių g. šaligatvio  ilgis</t>
  </si>
  <si>
    <t xml:space="preserve">Ramygalos g. dalies (nuo Vilniaus g. iki  Nemuno g./ Aukštaičių g.) šaligatvio kapitalinio remonto darbai </t>
  </si>
  <si>
    <t>Padidėjo kiekis, nes pabaigtas įrengti šaligatvis Bendrijų gatvėje</t>
  </si>
  <si>
    <t>Remontuotos šaligatvių atkarpos pagal poreikį</t>
  </si>
  <si>
    <t>Dviračių ir pėsčiųjų takų ilgis (šalia gatvių)</t>
  </si>
  <si>
    <t>Dviračių trasų, pėsčiųjų takų mieste ir jo prieigose remontas ir priežiūra</t>
  </si>
  <si>
    <t xml:space="preserve">Dviračių trasų, pėsčiųjų takų mieste ir jo prieigose įrengimas, atnaujinimas užtikrinant tęstinumą bei junglumą </t>
  </si>
  <si>
    <t>Eismo įvykiuose sužeisti 47 pėstieji ir 25- dviratininkai</t>
  </si>
  <si>
    <t>Įskaitinių eismo įvykių, kuriuose sužeidžiami pėstieji ir dviratininkai, skaičius</t>
  </si>
  <si>
    <t xml:space="preserve">Paskatinti netaršaus mikrotransporto (paspirtukai, dviračiai, riedžiai ir kt.) infrastruktūros plėtrą </t>
  </si>
  <si>
    <t>Valstybinio oro monitoringo duomenimis, 2023 metais nei vieną parą nebuvo viršyta KD10 koncentracijos ore ribinė vertė (50 µ/m³)</t>
  </si>
  <si>
    <t>Parų skaičius, kai buvo viršyta kietųjų dalelių KD10 paros ribinė vertė 50 µg/m3</t>
  </si>
  <si>
    <t>PANEVĖŽIO MIESTO SAVIVALDYBĖS ADMINISTRACIJOS 2023 METŲ VEIKLOS PLANO ATASKAITA            
MIESTO INFRASTRUKTŪROS OBJEKTŲ PLĖTROS, MODERNIZAVIMO IR PRIEŽIŪROS  PROGRAMA (NR. 10)</t>
  </si>
  <si>
    <t xml:space="preserve">Sporto organizacijų raginimas turėti ilgalaikius planavimo dokumentus (planus, strategijas), finansuoti projektus siekiant kokybinių ir kiekybinių rezultatų </t>
  </si>
  <si>
    <t xml:space="preserve">Panevėžio miesto savivaldybės tarybos 2022 m. gruodžio 29 d. sprendimu Nr. 1-429 patvirtintas Panevėžio miesto savivaldybės trimetės (2023–2025 m.) aukšto meistriškumo sporto programos (toliau - Programa) projektų finansavimo iš savivaldybės biudžeto lėšų tvarkos aprašas. Programa siekiama užtikrinant dalinį finansavimą Programos projektams plėtoti aukšto meistriškumo sportininkų rengimo sistemą, taip prisidedant prie teigiamo miesto įvaizdžio kūrimo, garsinimo ir reprezentavimo. Savivaldybės biudžeto lėšos skiriamos sporto srityje veikiančių juridinių asmenų pateiktiems aukšto meistriškumo Programos projektams, parengtiems siekiant unikalių ir konkrečių kiekybinių ir kokybinių aukšto meistriškumo sporto rezultatų. 2023 m. buvo skelbiamas kvietimas teikti paraiškas sporto organizacijoms dalyvauti naujoje 2023-2025 m. programoje. Šiuo laikotarpiu 28 Panevėžio miesto sporto organizacijos įgyvendino aukšto meistriškumo sporto programas. Jų tarpe ir Panevėžio miesto reprezentacinės komandos, techninių sporto šakų atstovai, individualių sporto šakų organizacijos kurių sportininkai dalyvauja Europos ir pasaulio čempionatuose. Šiuo laikotarpiu programos vykdytojų sumažėjo salės futbolo komandai pasitraukus iš aukščiausios lygos. Tačiau pasiekti reikšmingi aukšto meistriškumo sporto rezultatai rodo, kad programa įgyvendinama sėkmingai. </t>
  </si>
  <si>
    <t>vnt./metus</t>
  </si>
  <si>
    <r>
      <t>Sporto organizacijų finansuotini projektai, turintys ilgalaikius planavimo dokumentus (planus, strategijas</t>
    </r>
    <r>
      <rPr>
        <sz val="10"/>
        <rFont val="Calibri"/>
        <family val="2"/>
        <charset val="186"/>
      </rPr>
      <t>)</t>
    </r>
    <r>
      <rPr>
        <sz val="10"/>
        <rFont val="Times New Roman"/>
        <family val="1"/>
        <charset val="186"/>
      </rPr>
      <t xml:space="preserve"> </t>
    </r>
  </si>
  <si>
    <t>0;10</t>
  </si>
  <si>
    <t>Aukšto meistriškumo sportininkų ir jų trenerių skatinimas už sporto laimėjimus</t>
  </si>
  <si>
    <t>rodiklis skaičiuojant ne asmenis, o skirtas premijas vienetais.</t>
  </si>
  <si>
    <r>
      <t>2023 m. premijos buvo skiriamos, reprezentacinėms komandoms už laimėjimus Lietuvos čempionatuose. Panevėžio miesto reprezentacinei sportinių žaidimų komandai, krepšinio klubui „Lietkabelis“, už 2023 m. „Citadele Karaliaus Mindaugo taurės“ varžybose iškovotą 3 vietą ir</t>
    </r>
    <r>
      <rPr>
        <sz val="10"/>
        <color rgb="FF000000"/>
        <rFont val="Times New Roman"/>
        <family val="1"/>
        <charset val="186"/>
      </rPr>
      <t xml:space="preserve"> 2023 m. Lietuvos krepšinio lygos „Betsafe-LKL“ čempionate iškovotą 3 vietą. Panevėžio miesto reprezentacinei sportinių žaidimų komandai, futbolo klubui „Panevėžys“, už 2023 m. Lietuvos futbolo federacijos „OPTIBET aukščiausios lygos“ čempionate iškovotą 1 vietą.</t>
    </r>
  </si>
  <si>
    <t xml:space="preserve">Savivaldybės skirtos premijos už pasiektus aukštus  sporto rezultatus, skaičius  </t>
  </si>
  <si>
    <t xml:space="preserve">Tarptautinių bei nacionalinių fizinio aktyvumo ir sporto renginių organizavimas.
Dalyvavimas sporto varžybose, renginiuose </t>
  </si>
  <si>
    <t>2023 m. Panevėžio miesto savivaldybės administracija bendradarbiaudama su Lietuvos federacijomis, bei Panevėžio miesto sporto organizacijomis, organizavo sporto renginius panevėžiečiams bei miesto svečiams.
Tarptautines varžybas:
• Tarptautinis badmintono turnyras ,,RSL Lithuanian International“
• Tarptautinės galiūnų varžybos „Europos taurė 2023“ 
• Tarptautinis 3x3 krepšinio turnyras ,,FIBA 3x3 Lite Quest Panevėžys“
• Tarptautinis jaunimo 3x3 krepšinio turnyras ,,FIBA U21 @ U23 Nations League “
• Tarptautinio rankinio turnyras „Panevėžio taurė 2023“
• Europos triatlono jaunimo taurės etapo varžybos
Šalies sporto varžybas ir renginius:
• Lietuvos standartinės distancijos triatlono čempionato varžybos
• Tarptautinis graikų-romėnų imtynių turnyras ,,Panevėžys Open 2023“
• Sporto renginys ,,Olimpinė diena“
• 3x3 krepšinio  varžybos, skirtos Vasario 16-ajai paminėti 
• 3x3 krepšinio  varžybos, skirtos Kovo 11-ajai paminėti
• Tradicinės ,,Panevėžys Open“ diskgolfo varžybos
• Panevėžio žiemos diskgolfo čempionatas
• Lietuvos atvirosios grappling taurės pirmenybės
• Lietuvos mokyklų merginų salės futbolo žaidynes ,,Ladygolas“
• Atviras Panevėžio miesto plaukimo čempionatas
• Šaškių turnyras skirtas Panevėžio miesto gimtadieniui paminėti
• 2022-2023 m. m. Lietuvos mokyklų žaidynių Panevėžio miesto, šalies zoninės, tarpzoninės finalinės įvairių sporto šakų varžybos (futbolas 5x5, krepšinis 3x3, badmintonas, lengvoji atletika (atskiros rungtys, keturkovė, kroso estafetės, trikovė), orientavimosi sportas, smiginis, stalo tenisas, svarsčių kilnojimas, šacmatai, šaškės, tinklinis, virvės traukimas, ,,Drąsūs, stiprūs, vikrūs" estafetės, plaukimas)
Panevėžio miesto savivaldybės administracija delegavo Panevėžio miesto sporto delegaciją į  55-ąsias tarptautines vaikų žaidynes, kurios vyko 2023 m. liepos 5-10 d.  Degu mieste, Pietų Korėjoje.</t>
  </si>
  <si>
    <t xml:space="preserve">Organizuotų tarptautinių, nacionalinių, fizinio aktyvumo sporto renginių bei dalyvavimo varžybose, renginiuose skaičius  </t>
  </si>
  <si>
    <t>asm./metus</t>
  </si>
  <si>
    <t xml:space="preserve">Aukšto meistriškumo sportininkų skaičius </t>
  </si>
  <si>
    <t xml:space="preserve">Pagerinti aukšto meistriškumo sportininkų rengimo sąlygas </t>
  </si>
  <si>
    <t>Projektų, skatinančių, populiarinančių sportą, fizinį aktyvumą finansavimas</t>
  </si>
  <si>
    <t xml:space="preserve">Panevėžio miesto savivaldybės taryba 2023 m. vasario 23 d. sprendimu Nr. 1-37 patvirtino Panevėžio miesto savivaldybės sporto organizacijų veiklų projektų finansavimo tvarkos aprašą. Sporto organizacijos dalyvaujančios Trimetėje (2023-2025 m.) aukšto meistriškumo sporto programoje, negali teikti paraiškų ir dalyvauti Panevėžio miesto savivaldybės sporto organizacijų veiklų projektų finansavimo konkurse. Todėl sumažėjo projektų finansavimo programoje dalyvaujančių organizacijų skaičius.  </t>
  </si>
  <si>
    <t xml:space="preserve">2023 m. buvo pateikta 16 finansuotinų paraiškų, projektinėms veikloms finansuoti paskirstyta 45 000,00 Eur. Panevėžio mieste 2023 m. įvyko įvairių sporto veiklų, finansuoti tarptautiniai, tradiciniai sporto renginiai: Vitalijaus Karpačiausko vardo XXIV-asis tarptautinis bokso turnyras, dviračių plento lenktynių ,,Baltic chain tour 2023" finalinis etapas Panevėžyje, XXXVI- asis tarptautinis šachmatų festivalis „Panevėžys Open 2023“, Panevėžio miesto maratonas, B. Abramaičio taurės varžybos, SBK Panevėžys – smūginis, irklenčių ir baidarių varžybos, skirtos Panevėžio miesto gimtadieniui, „Ekrano senjorai‘‘- laisvalaikio praleidimą propaguojant sveiką gyvenseną, Karatė sportas – nuo fizinio aktyvumo iki aukšto meistriškumo, Panevėžio krašto radijo klubų taurės varžybos.
Panevėžio mieste sporto veiklas ir renginius organizuojančios organizacijos populiariną sportą, fizinį aktyvumą, sveiką gyvenseną. 
</t>
  </si>
  <si>
    <t xml:space="preserve">Finansuotų projektų, skatinančių, populiarinančių sportą, fizinį aktyvumą, skaičius  </t>
  </si>
  <si>
    <t>Sporto ir viešosios aktyvaus laisvalaikio infrastruktūros daugiafunkciškumo plėtojimas ir pritaikymas nustatytiems kokybės standartams</t>
  </si>
  <si>
    <t>1</t>
  </si>
  <si>
    <t>Sukurtos sporto infrastruktūros valdymo priemonės bei sportinio ugdymo apskaitos priemonės</t>
  </si>
  <si>
    <t xml:space="preserve">VšĮ Panevėžio futbolo akademijos ,,Panevėžys“ stadione futbolo salėje įrengtas naujas persirengimo kambarys su atskiromis patalpomis dušams ir tualetui. Patalpose atnaujintos ne tik sienos, grindys, apšvietimas, bet ir įrengtos naujos dušo kabinos, tualetas, asmeninės sportininkų persirengimo vietos, tokiu būdu pagerintos sąlygos ten besitreniruojantiems jauniesiems futbolininkai ir Panevėžio miesto futbolo profesionalams.
Panevėžio miesto bendruomenei prie Panevėžio kultūros centro šalia Nevėžio upės pastatyti išbandymui ir fiziniam aktyvumui skatinti keturi skirtingų funkcijų reguliuojamų svorių lauko treniruokliai.
Panevėžio miesto bendruomenei Kultūros ir poilsio parke pastatyti išbandymui ir fiziniam aktyvumui skatinti septyni skirtingų funkcijų reguliuojamų svorių lauko treniruokliai.
Toliau vykdomi sporto infrastruktūros atnaujinimo projektai:
1.  Panevėžio daugiafunkcinio sporto ir sveikatingumo centro „Aukštaitija“ rekonstravimo darbai, kuriuos atlikus bus įrengtas FINA reikalavimus atitinkantis 50 m ilgio 10 takų modernus baseinas su SPA poilsio zona, pagalbinės ir persirengimo patalpos, liftas neįgaliesiems, restoranas, sporto salės, administracinės ir darbuotojų patalpos. Skaičiuojama, kad vienu metu baseinų, SPA ir sporto salių patalpose galės būti 250 lankytojų. Baseino zonoje planuojama įrengti 600–800 vietų žiūrovų tribūnas.
2. Panevėžio ,,Vilties“ progimnazijos infrastruktūros modernizavimas
Rekonstruojamas Panevėžio „Vilties“ progimnazijos stadionas, kuriame bus įrengtos naujos sporto aikštelės: universali sporto aikštelė pritaikyta krepšiniui, tinkliniui, tenisui, kvadratui ir kita –  universali sumažintų matmenų sporto aikštelė skirta badmintonui, tinkliniui, tenisui, kvadratui, mini golfui. Taip pat  atnaujinami takai, įrengiamos tribūnos, apšvietimas. </t>
  </si>
  <si>
    <t xml:space="preserve">Atnaujintos, suremontuotos (modernizuotos), rekonstruotos esamos sporto bazės (įskaitant viešąsias erdves, kurios pritaikytos aktyviam laisvalaikiui, fiziniam aktyvumui) arba nauji sporto objektai (viešosios erdvės pritaikytos aktyviam laisvalaikiui ir / arba fiziniam aktyvumui), skaičius  </t>
  </si>
  <si>
    <t xml:space="preserve">Futbolo akademijoje sportuoja 554 jaunieji futbolininkai nuo 4 iki 19 m. amžiaus. Suformuotos 33 sportininkų grupės. 2023 m. net du treneriai pakėlė kvalifikaciją ir įgijo UEFA A licenciją.
Futbolo akademija nuolat dalyvauja šalies čempionatuose ir pirmenybėse, šalies ir tarptautiniuose futbolo turnyruose, talentingi futbolo žaidėjai dalyvauja atrankose ir yra atrenkami į nacionalinę ir  jaunimo  futbolo rinktines. 2023 m. apie 4 proc. visų ugdytinių buvo pakviesti atstovauti Lietuvos rinktinėje. </t>
  </si>
  <si>
    <t xml:space="preserve">Futbolo vystymo programoje sportuojančių asmenų skaičius </t>
  </si>
  <si>
    <t>Futbolo vystymo programos finansavimas</t>
  </si>
  <si>
    <t>Sporto įstaigų paslaugų stiprinimas ir plėtra</t>
  </si>
  <si>
    <t xml:space="preserve">Sporto renginių skaičius  </t>
  </si>
  <si>
    <t>Užtikrinti kokybišką ir efektyvią sveikatos priežiūrą</t>
  </si>
  <si>
    <t xml:space="preserve">Sporto įstaigų ir sporto organizacijų rengiamuose fizinio aktyvumo renginiuose dalyvavę asmenys. </t>
  </si>
  <si>
    <t xml:space="preserve">Fizinio aktyvumo renginiuose dalyvaujančių asmenų sk. </t>
  </si>
  <si>
    <t xml:space="preserve">   Stiprinti gyventojų sveikatą ir skatinti fizinį aktyvumą siekiant aukšto sporto meistriškumo </t>
  </si>
  <si>
    <t xml:space="preserve"> SPORTO PROGRAMA (NR. 12)                                                                                              
</t>
  </si>
  <si>
    <t>IŠ VISO</t>
  </si>
  <si>
    <r>
      <rPr>
        <sz val="10"/>
        <color theme="1"/>
        <rFont val="Times New Roman"/>
        <family val="1"/>
        <charset val="186"/>
      </rPr>
      <t>Valstybės biudžeto lėšos VB, kurios neapskaitomos biudžete (</t>
    </r>
    <r>
      <rPr>
        <b/>
        <sz val="10"/>
        <color theme="1"/>
        <rFont val="Times New Roman"/>
        <family val="1"/>
        <charset val="186"/>
      </rPr>
      <t>VBN</t>
    </r>
    <r>
      <rPr>
        <sz val="10"/>
        <color theme="1"/>
        <rFont val="Times New Roman"/>
        <family val="1"/>
        <charset val="186"/>
      </rPr>
      <t>)</t>
    </r>
  </si>
  <si>
    <t>KITI ŠALTINIAI, IŠ VISO</t>
  </si>
  <si>
    <r>
      <rPr>
        <sz val="10"/>
        <color theme="1"/>
        <rFont val="Times New Roman"/>
        <family val="1"/>
        <charset val="186"/>
      </rPr>
      <t>Praėjusių metų lėšų likutis (</t>
    </r>
    <r>
      <rPr>
        <b/>
        <sz val="10"/>
        <color theme="1"/>
        <rFont val="Times New Roman"/>
        <family val="1"/>
        <charset val="186"/>
      </rPr>
      <t>L)</t>
    </r>
  </si>
  <si>
    <r>
      <rPr>
        <sz val="10"/>
        <color theme="1"/>
        <rFont val="Times New Roman"/>
        <family val="1"/>
        <charset val="186"/>
      </rPr>
      <t>Europos Sąjungos paramos lėšos (</t>
    </r>
    <r>
      <rPr>
        <b/>
        <sz val="10"/>
        <color theme="1"/>
        <rFont val="Times New Roman"/>
        <family val="1"/>
        <charset val="186"/>
      </rPr>
      <t>ES)</t>
    </r>
  </si>
  <si>
    <r>
      <rPr>
        <sz val="10"/>
        <color theme="1"/>
        <rFont val="Times New Roman"/>
        <family val="1"/>
        <charset val="186"/>
      </rPr>
      <t>Paskolų lėšos investicijų projektams įgyvendinti (</t>
    </r>
    <r>
      <rPr>
        <b/>
        <sz val="10"/>
        <color theme="1"/>
        <rFont val="Times New Roman"/>
        <family val="1"/>
        <charset val="186"/>
      </rPr>
      <t>P</t>
    </r>
    <r>
      <rPr>
        <sz val="10"/>
        <color theme="1"/>
        <rFont val="Times New Roman"/>
        <family val="1"/>
        <charset val="186"/>
      </rPr>
      <t>)</t>
    </r>
  </si>
  <si>
    <r>
      <rPr>
        <sz val="10"/>
        <color theme="1"/>
        <rFont val="Times New Roman"/>
        <family val="1"/>
        <charset val="186"/>
      </rPr>
      <t>Valstybės biudžeto specialioji tikslinė dotacija regioninėms įstaigoms ir klasėms finansuoti (</t>
    </r>
    <r>
      <rPr>
        <b/>
        <sz val="10"/>
        <color theme="1"/>
        <rFont val="Times New Roman"/>
        <family val="1"/>
        <charset val="186"/>
      </rPr>
      <t>VBSR)</t>
    </r>
  </si>
  <si>
    <r>
      <rPr>
        <sz val="10"/>
        <color theme="1"/>
        <rFont val="Times New Roman"/>
        <family val="1"/>
        <charset val="186"/>
      </rPr>
      <t>Valstybės biudžeto specialiosios tikslinės dotacijos lėšos valstybės funkcijoms atlikti (</t>
    </r>
    <r>
      <rPr>
        <b/>
        <sz val="10"/>
        <color theme="1"/>
        <rFont val="Times New Roman"/>
        <family val="1"/>
        <charset val="186"/>
      </rPr>
      <t>VBSF)</t>
    </r>
  </si>
  <si>
    <r>
      <rPr>
        <sz val="10"/>
        <color theme="1"/>
        <rFont val="Times New Roman"/>
        <family val="1"/>
        <charset val="186"/>
      </rPr>
      <t>Ugdymo reikmių lėšos (</t>
    </r>
    <r>
      <rPr>
        <b/>
        <sz val="10"/>
        <color theme="1"/>
        <rFont val="Times New Roman"/>
        <family val="1"/>
        <charset val="186"/>
      </rPr>
      <t>ML</t>
    </r>
    <r>
      <rPr>
        <sz val="10"/>
        <color theme="1"/>
        <rFont val="Times New Roman"/>
        <family val="1"/>
        <charset val="186"/>
      </rPr>
      <t>)</t>
    </r>
  </si>
  <si>
    <r>
      <rPr>
        <sz val="10"/>
        <color theme="1"/>
        <rFont val="Times New Roman"/>
        <family val="1"/>
        <charset val="186"/>
      </rPr>
      <t>Valstybės lėšos kapitalo investicijoms (</t>
    </r>
    <r>
      <rPr>
        <b/>
        <sz val="10"/>
        <color theme="1"/>
        <rFont val="Times New Roman"/>
        <family val="1"/>
        <charset val="186"/>
      </rPr>
      <t>VKI)</t>
    </r>
  </si>
  <si>
    <r>
      <rPr>
        <sz val="10"/>
        <color theme="1"/>
        <rFont val="Times New Roman"/>
        <family val="1"/>
        <charset val="186"/>
      </rPr>
      <t>Valstybės lėšos vietinės reikšmės keliams (gatvėms) tiesti, taisyti, prižiūrėti ir saugaus eismo sąlygoms užtikrinti (</t>
    </r>
    <r>
      <rPr>
        <b/>
        <sz val="10"/>
        <color theme="1"/>
        <rFont val="Times New Roman"/>
        <family val="1"/>
        <charset val="186"/>
      </rPr>
      <t>KPP</t>
    </r>
    <r>
      <rPr>
        <sz val="10"/>
        <color theme="1"/>
        <rFont val="Times New Roman"/>
        <family val="1"/>
        <charset val="186"/>
      </rPr>
      <t>)</t>
    </r>
  </si>
  <si>
    <r>
      <rPr>
        <sz val="10"/>
        <color theme="1"/>
        <rFont val="Times New Roman"/>
        <family val="1"/>
        <charset val="186"/>
      </rPr>
      <t>Valstybės biudžeto lėšos (</t>
    </r>
    <r>
      <rPr>
        <b/>
        <sz val="10"/>
        <color theme="1"/>
        <rFont val="Times New Roman"/>
        <family val="1"/>
        <charset val="186"/>
      </rPr>
      <t>VB)</t>
    </r>
  </si>
  <si>
    <r>
      <rPr>
        <sz val="10"/>
        <color theme="1"/>
        <rFont val="Times New Roman"/>
        <family val="1"/>
        <charset val="186"/>
      </rPr>
      <t>Įstaigų  pajamos už paslaugas (</t>
    </r>
    <r>
      <rPr>
        <b/>
        <sz val="10"/>
        <color theme="1"/>
        <rFont val="Times New Roman"/>
        <family val="1"/>
        <charset val="186"/>
      </rPr>
      <t>SP</t>
    </r>
    <r>
      <rPr>
        <sz val="10"/>
        <color theme="1"/>
        <rFont val="Times New Roman"/>
        <family val="1"/>
        <charset val="186"/>
      </rPr>
      <t>)</t>
    </r>
  </si>
  <si>
    <r>
      <rPr>
        <sz val="10"/>
        <color theme="1"/>
        <rFont val="Times New Roman"/>
        <family val="1"/>
        <charset val="186"/>
      </rPr>
      <t>Savivaldybės biudžeto lėšos</t>
    </r>
    <r>
      <rPr>
        <b/>
        <sz val="10"/>
        <color theme="1"/>
        <rFont val="Times New Roman"/>
        <family val="1"/>
        <charset val="186"/>
      </rPr>
      <t xml:space="preserve"> (SB)</t>
    </r>
  </si>
  <si>
    <t>SAVIVALDYBĖS  LĖŠOS, IŠ VISO</t>
  </si>
  <si>
    <r>
      <rPr>
        <sz val="10"/>
        <color theme="1"/>
        <rFont val="Times New Roman"/>
        <family val="1"/>
        <charset val="186"/>
      </rPr>
      <t>Profesinio mokymo ir aukštojo mokslo įstaigų išteklių, reikalingų</t>
    </r>
    <r>
      <rPr>
        <i/>
        <sz val="10"/>
        <color theme="1"/>
        <rFont val="Times New Roman"/>
        <family val="1"/>
        <charset val="186"/>
      </rPr>
      <t xml:space="preserve"> Pramonė 4.0</t>
    </r>
    <r>
      <rPr>
        <sz val="10"/>
        <color theme="1"/>
        <rFont val="Times New Roman"/>
        <family val="1"/>
        <charset val="186"/>
      </rPr>
      <t xml:space="preserve"> srities specialistams rengti, vystymas</t>
    </r>
  </si>
  <si>
    <r>
      <rPr>
        <sz val="10"/>
        <color theme="1"/>
        <rFont val="Times New Roman"/>
        <family val="1"/>
        <charset val="186"/>
      </rPr>
      <t xml:space="preserve">Besimokančių studentų ir mokinių skaičius mokymo programose, susijusiose su </t>
    </r>
    <r>
      <rPr>
        <i/>
        <sz val="10"/>
        <color theme="1"/>
        <rFont val="Times New Roman"/>
        <family val="1"/>
        <charset val="186"/>
      </rPr>
      <t>Pramonės 4.0</t>
    </r>
    <r>
      <rPr>
        <sz val="10"/>
        <color theme="1"/>
        <rFont val="Times New Roman"/>
        <family val="1"/>
        <charset val="186"/>
      </rPr>
      <t xml:space="preserve"> sritimi, kurių praktinio mokymo metu ne mažiau kaip 50 proc. laiko naudojama nauja (ne senesnė nei 10 m. įranga) įranga, dalis </t>
    </r>
  </si>
  <si>
    <t>Nuo 2023 m. rugsėjo 1 d. Panevėžio mokymo centro 4 mokymo dirbtyvėse buvo vykdomos technologijų pamokos</t>
  </si>
  <si>
    <r>
      <rPr>
        <sz val="10"/>
        <color theme="1"/>
        <rFont val="Times New Roman"/>
        <family val="1"/>
        <charset val="186"/>
      </rPr>
      <t xml:space="preserve">Praktinio mokymo dirbtuvės, pritaikytos </t>
    </r>
    <r>
      <rPr>
        <i/>
        <sz val="10"/>
        <color theme="1"/>
        <rFont val="Times New Roman"/>
        <family val="1"/>
        <charset val="186"/>
      </rPr>
      <t>Pramonės 4.0</t>
    </r>
    <r>
      <rPr>
        <sz val="10"/>
        <color theme="1"/>
        <rFont val="Times New Roman"/>
        <family val="1"/>
        <charset val="186"/>
      </rPr>
      <t xml:space="preserve"> profesiniam ugdymui</t>
    </r>
  </si>
  <si>
    <r>
      <rPr>
        <b/>
        <sz val="10"/>
        <color theme="1"/>
        <rFont val="Times New Roman"/>
        <family val="1"/>
        <charset val="186"/>
      </rPr>
      <t xml:space="preserve">Profesinio mokymo ir aukštojo mokslo įstaigų išteklių, reikalingų </t>
    </r>
    <r>
      <rPr>
        <b/>
        <i/>
        <sz val="10"/>
        <color theme="1"/>
        <rFont val="Times New Roman"/>
        <family val="1"/>
        <charset val="186"/>
      </rPr>
      <t>Pramonė 4.0</t>
    </r>
    <r>
      <rPr>
        <b/>
        <sz val="10"/>
        <color theme="1"/>
        <rFont val="Times New Roman"/>
        <family val="1"/>
        <charset val="186"/>
      </rPr>
      <t xml:space="preserve"> srities specialistams rengti, vystymas</t>
    </r>
  </si>
  <si>
    <t>Kryptingai įgyvendinta 2021-2023 m. profesinio orientavimo programa</t>
  </si>
  <si>
    <t xml:space="preserve">Kryptingos profesinio orientavimo sistemos bendradarbiaujant Panevėžio miesto bendrojo ugdymo, profesinio mokymo ir aukštojo mokslo įstaigoms bei verslo įmonėms sukūrimas ir įgyvendinimas </t>
  </si>
  <si>
    <t>Organizuota Studijų diena. Organizuotas atviros pramonės savaitgalis.</t>
  </si>
  <si>
    <t xml:space="preserve"> Naujų miesto lygmens profesinio orientavimo priemonių skaičius</t>
  </si>
  <si>
    <t>Profesijos patarėjų etatų skaičius</t>
  </si>
  <si>
    <t>proc. nuo visų absolventų</t>
  </si>
  <si>
    <r>
      <rPr>
        <b/>
        <sz val="10"/>
        <color theme="1"/>
        <rFont val="Times New Roman"/>
        <family val="1"/>
        <charset val="186"/>
      </rPr>
      <t>Paskatinti aukštojo mokslo ir profesinio mokymo įstaigų teikiamų paslaugų atitiktį trumpalaikėms ir ilgalaikėms darbo rinkos poreikių prognozėms</t>
    </r>
    <r>
      <rPr>
        <sz val="10"/>
        <color theme="1"/>
        <rFont val="Times New Roman"/>
        <family val="1"/>
        <charset val="186"/>
      </rPr>
      <t xml:space="preserve"> </t>
    </r>
  </si>
  <si>
    <t xml:space="preserve">Užimtų gyventojų pagal profesijų grupes, išskyrus nekvalifikuotus darbininkus, dalis </t>
  </si>
  <si>
    <t xml:space="preserve">Didinti kvalifikuotų darbuotojų pasiūlą </t>
  </si>
  <si>
    <t>Antrųjų mokytojų etatai</t>
  </si>
  <si>
    <t>Mokytojų padėjėjų etatai</t>
  </si>
  <si>
    <t>Įtraukaus švietimo įgyvendinimas</t>
  </si>
  <si>
    <t>26</t>
  </si>
  <si>
    <t>Nupirkta iš savivaldybės lėšų</t>
  </si>
  <si>
    <t>Nešiojamieji kompiuteriai</t>
  </si>
  <si>
    <t>2700 licencijos SB lėšomis
6810- Europos struktūrinio fondo projekto "Tūkstatmečio mokyklos I"  lėšomis</t>
  </si>
  <si>
    <t>Nupirkta visoms mokykloms EDUKA licencijos.</t>
  </si>
  <si>
    <t>Skaitmeninių priemonių, licencijų ir įrangos skaičius</t>
  </si>
  <si>
    <t>Skaitmeninių kompetencijų plėtojimo programos įgyvendinimo priemonių plano finansavimas</t>
  </si>
  <si>
    <t>25</t>
  </si>
  <si>
    <t>Švietimo pažangos planas</t>
  </si>
  <si>
    <t>Švietimo pažangos plano parengimas</t>
  </si>
  <si>
    <t>24</t>
  </si>
  <si>
    <t>Centralizuotos buhalterijos įgyvendinimas</t>
  </si>
  <si>
    <t>23</t>
  </si>
  <si>
    <t>Dalyvaujančių projekte mokyklų skaičius</t>
  </si>
  <si>
    <t>Projekto „Kokybės krepšelis“ finansavimas</t>
  </si>
  <si>
    <t xml:space="preserve">Buvo pateikta 11 paraiškų, bet 4 - neatitinko vertinimo kriterijų, tad finansuotos 7 paraiškos. </t>
  </si>
  <si>
    <t>Finansuotų neformaliojo suaugusiųjų švietimo ir tęstinio mokymosi programų skaičius</t>
  </si>
  <si>
    <t>Neformaliojo suaugusiųjų švietimo projektai</t>
  </si>
  <si>
    <t>Neformaliojo vaikų švietimo mokyklų   išorinis auditas</t>
  </si>
  <si>
    <t>Neformaliojo vaikų švietimo mokyklų išorinio audito vykdymas</t>
  </si>
  <si>
    <t>Apdovanotųjų skaičius</t>
  </si>
  <si>
    <t>Fotografijų konkurso organizavimas</t>
  </si>
  <si>
    <t>2023-01-01 d. duomenimis/ 
2023-09-01 d. duomenimis</t>
  </si>
  <si>
    <t>858/ 
797</t>
  </si>
  <si>
    <t>Pirmokų skaičius miesto mokyklose</t>
  </si>
  <si>
    <t>Mokyklų aprūpinimas priemonėmis, skirtoms šventėms organizuoti</t>
  </si>
  <si>
    <t>9 BUM, 2 NVŠ, 29 IU, viso 31 pastatas</t>
  </si>
  <si>
    <t>Švietimo įstaigų turtui apdrausti (apdraustų ikimokyklinio ugdymo įstaigų skaičius)</t>
  </si>
  <si>
    <t xml:space="preserve">Švietimo įstaigų turtui apdrausti </t>
  </si>
  <si>
    <t>Mokyklų edukacinių erdvių konkurso organizavimas (apdovanotų mokyklų skaičius)</t>
  </si>
  <si>
    <t xml:space="preserve">Mokyklų edukacinių erdvių konkurso organizavimas </t>
  </si>
  <si>
    <t>Motyvuotų ir gabių mokinių papildomo mokymo projektų finansavimas (projektuose dalyvaujančių mokinių skaičius)</t>
  </si>
  <si>
    <t xml:space="preserve">Motyvuotų ir gabių mokinių papildomo mokymo projektų finansavimas </t>
  </si>
  <si>
    <t>Nebuvo skirtas finansavimas</t>
  </si>
  <si>
    <t>Mokinių tarptautinių mainų skatinimo projektų finansavimas (mokinių, dalyvaujančių  tarptautinių mainų skatinimo projektuose, skaičius)</t>
  </si>
  <si>
    <t xml:space="preserve">Mokinių tarptautinių mainų skatinimo projektų finansavimas </t>
  </si>
  <si>
    <t>2023 m. parengta nauja programa 2024-2027 metams, kasmet paskelbiamas atnaujintas trūkstamų specialybių jaunų specialistų sąrašas</t>
  </si>
  <si>
    <t>Jaunųjų specialistų pritraukimo į miesto ugdymo įstaigas ir pedagogų perkvalifikavimo programos įgyvendinimas (finansinę paramą gavusių pedagogų skaičius)</t>
  </si>
  <si>
    <t xml:space="preserve">Jaunųjų specialistų pritraukimo į miesto ugdymo įstaigas ir pedagogų perkvalifikavimo programos įgyvendinimas </t>
  </si>
  <si>
    <t xml:space="preserve">Geriausiai išlaikiusių valstybinius brandos egzaminus abiturientų pagerbimo šventės organizavimas </t>
  </si>
  <si>
    <t>,,Metų mokytojo“ nominacijų ir premijų skyrimas švietimo darbuotojams (įsteigtų nominacijų skaičius)</t>
  </si>
  <si>
    <t xml:space="preserve">,,Metų mokytojo“ nominacijų ir premijų skyrimas švietimo darbuotojams </t>
  </si>
  <si>
    <t>Petro Būtėno premijos skyrimas (premijuotų darbų skaičius)</t>
  </si>
  <si>
    <t xml:space="preserve">Petro Būtėno premijos skyrimas </t>
  </si>
  <si>
    <t>Sumažėjo važiavimų skaičius dėl nuotoliniu būdu organizuotų olimpiadų</t>
  </si>
  <si>
    <t>Transporto skyrimas mokiniams nuvežti į olimpiadas, konkursus, varžybas (išvykų skaičius)</t>
  </si>
  <si>
    <t xml:space="preserve">Transporto skyrimas mokiniams nuvežti į olimpiadas, konkursus, varžybas </t>
  </si>
  <si>
    <t>Konkursų, olimpiadų, varžybų, festivalių miesto mokiniams organizavimas (renginių skaičius)</t>
  </si>
  <si>
    <t>Konkursų, olimpiadų, varžybų, festivalių miesto mokiniams organizavimas</t>
  </si>
  <si>
    <t>Mokslo projektų dalinis finansavimas (iš dalies finansuotų tinkamai parengtų mokslo projektų skaičius)</t>
  </si>
  <si>
    <t>Mokslo projektų dalinis finansavimas</t>
  </si>
  <si>
    <t>Tarptautinės mokytojų dienos minėjimo organizavimas, renginių skaičius</t>
  </si>
  <si>
    <t>Tarptautinės mokytojų dienos minėjimo organizavimas</t>
  </si>
  <si>
    <t>Gabių mokinių skatinimas, paskatintų (apdovanotų mokinių skaičius)</t>
  </si>
  <si>
    <t>Gabių mokinių skatinimas</t>
  </si>
  <si>
    <t>Finansuota 35 stovyklos, todėl ir vaikų jose dalyvavo daugiau nei planuota.</t>
  </si>
  <si>
    <t>Įgyvendinta 2 stacionarios, 33 dieninės stovyklos. Veiklos pobūdis: 22 bendro; 3 -STEAM, 7 -sportinės, 1 - meninė, 1 - gamtos pažinimo, 1 - savęs pažinimo stovykla.</t>
  </si>
  <si>
    <t>Vaikų vasaros stovyklų finansavimas (mokinių, dalyvaujančių vaikų vasaros poilsio projektuose, skaičius)</t>
  </si>
  <si>
    <t>Vaikų vasaros stovyklų finansavimo konkursas</t>
  </si>
  <si>
    <t>Kolektyvų dalyvavimo regiono ir respublikinėse meno šventėse finansavimas</t>
  </si>
  <si>
    <t>Vaikų ir jaunimo meno projektų ir  tautinio  meno kolektyvų veiklos projektų konkurso organizavimas (projektuose dalyvavusių mokinių skaičius)</t>
  </si>
  <si>
    <t xml:space="preserve">Vaikų ir jaunimo meno projektų ir  tautinio  meno kolektyvų veiklos projektų konkurso organizavimas </t>
  </si>
  <si>
    <t>Mažėja vaikų mokyklose, mažėja ir poreikis mokyklinei dokumentacijai</t>
  </si>
  <si>
    <t>Mokyklinės dokumentacijos įsigijimas iš Švietimo ir mokslo ministerijos (egzempliorių skaičius)</t>
  </si>
  <si>
    <t>Mokyklinės dokumentacijos įsigijimas iš Švietimo, mokslo ir sporto ministerijos</t>
  </si>
  <si>
    <t xml:space="preserve">Švietimo, kultūros, sporto ir kitų renginių bei projektų įgyvendinimas </t>
  </si>
  <si>
    <t>Mokyklų vidaus patalpų ir lauko infrastruktūros modernizavimas, programų skaičius</t>
  </si>
  <si>
    <t>vnt. / metus</t>
  </si>
  <si>
    <t xml:space="preserve">Įgyvendintų ikimokyklinio, bendrojo ir neformaliojo ugdymo mokyklų infrastruktūros modernizavimo projektų skaičius </t>
  </si>
  <si>
    <t xml:space="preserve">Užtikrinti sveiką, saugią emocinę ir fizinę aplinką  švietimo  įstaigose </t>
  </si>
  <si>
    <t>ML</t>
  </si>
  <si>
    <t>Neformaliojo vaikų švietimo (NVŠ krepšelis) akredituotų  programų skaičius</t>
  </si>
  <si>
    <t>Neformaliojo vaikų švietimo (NVŠ krepšelis) programose dalyvaujančių mokinių skaičius</t>
  </si>
  <si>
    <t xml:space="preserve"> Neformaliojo vaikų švietimo tikslinio finansavimo įgyvendinimas </t>
  </si>
  <si>
    <t>Vykdomų NVŠ ir FŠPU (išskyrus ikimokyklinį ugdymą) programų, atliepiančių miesto prioritetus, dalis per metus</t>
  </si>
  <si>
    <t xml:space="preserve">Neformaliojo ugdymo dermės užtikrinimas </t>
  </si>
  <si>
    <t xml:space="preserve">K. Paltaroko gimnazijos ugdymo programų įgyvendinimas </t>
  </si>
  <si>
    <t>VBSR</t>
  </si>
  <si>
    <t xml:space="preserve">Bendrojo ugdymo mokyklų išlaikymas ir programų įgyvendinimas </t>
  </si>
  <si>
    <t>52</t>
  </si>
  <si>
    <t>46</t>
  </si>
  <si>
    <t>Mokytojų, turinčių viso etato darbo krūvį, dalis</t>
  </si>
  <si>
    <t>9</t>
  </si>
  <si>
    <t>Pedagogų perkvalifikavimo programos plėtojimas ir įgyvendinimas (pedagogų, įgijusių gretutinę specialybę, dalis)</t>
  </si>
  <si>
    <t>89</t>
  </si>
  <si>
    <t>65</t>
  </si>
  <si>
    <t>Mokytojų, dalyvavusių profesinių ir dalykinių kompetencijų tobulinimo mokymuose pagal atnaujintų BP reikalavimus, dalis</t>
  </si>
  <si>
    <t>Parengtas ir įgyvendinamas savivaldybės veiksmų ir priemonių planas, skirtas pasiruošti atnaujintų BP diegimui</t>
  </si>
  <si>
    <t>Parengta ir įgyvendinama mokyklų skaitmenizavimo programa</t>
  </si>
  <si>
    <t>Parengta viena mokytojų skaitmeninių kompetencijų plėtojimo programa, kurios veiklų įgyvendinimo plane numatytos priemonės ir mokyklų skaitmetizavimui, t.y. šios dvi  programos apjungtos į vieną</t>
  </si>
  <si>
    <t>Parengta ir įgyvendinama mokytojų skaitmeninių kompetencijų plėtojimo programa</t>
  </si>
  <si>
    <t>II projekto etape dalyvavo 3 mokyklos</t>
  </si>
  <si>
    <t>2023 metais projekto veiklas atliko  3 mokyklos, o iš viso šiame projekte dalyvavo-5.</t>
  </si>
  <si>
    <t>Mokinių ugdymosi pasiekimų gerinimas diegiant kokybės krepšelį (dalyvaujančių projekte mokyklų skaičius)</t>
  </si>
  <si>
    <t>Dėl pedagogų trūkumo 2023 metais, daugiau mokytojų dirbo didesniu krūviu arba keliose švietimo įstaigose</t>
  </si>
  <si>
    <t>804</t>
  </si>
  <si>
    <t>830</t>
  </si>
  <si>
    <t>Bendrojo ugdymo mokyklose dirbančių pedagogų skaičius</t>
  </si>
  <si>
    <t>9642</t>
  </si>
  <si>
    <t>9700</t>
  </si>
  <si>
    <t>Bendrojo ugdymo mokyklose mokinių skaičius</t>
  </si>
  <si>
    <t>Bendrojo ugdymo mokyklų skaičius</t>
  </si>
  <si>
    <t>Viešoji įstaiga "Debesų kiemas" (  Žemaičių g. 6-54, Panevėžys)</t>
  </si>
  <si>
    <t>VšĮ „Šermukšniukas“ (Šermukšnių g. 31, Panevėžys)  išlaikymas</t>
  </si>
  <si>
    <t>Privačių darželių skaičius</t>
  </si>
  <si>
    <t xml:space="preserve">Privačių darželių ugdymo programų įgyvendinimo užtikrinimas  </t>
  </si>
  <si>
    <t xml:space="preserve">Ikimokyklinių ugdymo mokyklų aplinkos išlaikymas ir programų įgyvendinimas </t>
  </si>
  <si>
    <t>674</t>
  </si>
  <si>
    <t>650</t>
  </si>
  <si>
    <t>Pedagogų skaičius</t>
  </si>
  <si>
    <t>2023-09-01 duomenimis</t>
  </si>
  <si>
    <t>929</t>
  </si>
  <si>
    <t>915</t>
  </si>
  <si>
    <t>Priešmokyklinio ugdymo grupes lankančių vaikų skaičius</t>
  </si>
  <si>
    <t>Vaikų skaičiaus mažėjimas</t>
  </si>
  <si>
    <t>3275</t>
  </si>
  <si>
    <t>3430</t>
  </si>
  <si>
    <t>Ikimokyklines ugdymo mokyklas lankančių vaikų skaičius</t>
  </si>
  <si>
    <t>29</t>
  </si>
  <si>
    <t>Ikimokyklinių ugdymo mokyklų skaičius</t>
  </si>
  <si>
    <t>Skaitmeninio raštingumo kvalifikacijos tobulinimo kursuose dalyvavusių pedagogų dalis</t>
  </si>
  <si>
    <t>Eur/ metus</t>
  </si>
  <si>
    <t>Skaitmeninėms ugdymo priemonėms įsigyti skirtas PMSA finansavimas BU mokykloms</t>
  </si>
  <si>
    <t>NVŠ ir FŠPU programų, vykdomų bet kurio švietimo teikėjo Savivaldybėje, krypčių skaičius</t>
  </si>
  <si>
    <t>Dalyvavusių daug , bet laimėjimai tik keli</t>
  </si>
  <si>
    <t>Olimpiadų prizininkų skaičius, tenkantis 10 tūkst. mokinių</t>
  </si>
  <si>
    <t>Prastesni matematikos PUPP rezultatai
Skaičiuota atnetus PMC rezultatus</t>
  </si>
  <si>
    <t>Matematika – 24,26; Lietuvių k. – 4,29</t>
  </si>
  <si>
    <t>Matematika – 14,0; Lietuvių k. – 7,0</t>
  </si>
  <si>
    <t>PUPP patenkinamo pasiekimų lygio lietuvių k. ir matematikos nepasiekusių mokinių dalis</t>
  </si>
  <si>
    <t>dalis priešmokyklinio amžiaus vaikų išvykę į kitą šalį</t>
  </si>
  <si>
    <t>Ikimokyklinį ir priešmokyklinį ugdymą lankančių vaikų dalis</t>
  </si>
  <si>
    <t xml:space="preserve">Pagerinti švietimo paslaugų kokybę </t>
  </si>
  <si>
    <t>Mažai aukštesniuoju lygiu išlaikiųsių VBE abiturientų dalis</t>
  </si>
  <si>
    <t>228/3</t>
  </si>
  <si>
    <t>rodiklis / vieta</t>
  </si>
  <si>
    <t>Valstybinių brandos egzaminų (VBE) rodiklis ir vieta šalies miestų savivaldybių kontekste, VBE</t>
  </si>
  <si>
    <t>skelbia tik 2022 metus</t>
  </si>
  <si>
    <t>https://osp.stat.gov.lt/</t>
  </si>
  <si>
    <t>Aukštąjį išsilavinimą įgiję asmenys (25–64 m. amžiaus grupė)</t>
  </si>
  <si>
    <t xml:space="preserve">Didinti švietimo sistemos prieinamumą ir kokybę  </t>
  </si>
  <si>
    <t xml:space="preserve">ŠVIETIMO IR UGDYMO PROGRAMA (NR. 13)                                                                                             
</t>
  </si>
  <si>
    <t>Finansuoti projektus neigiamų socialinių veiksnių prevencijai įgyvendinti</t>
  </si>
  <si>
    <t>Buvo pateikta daugiau projektų ir finansuota daugiau.</t>
  </si>
  <si>
    <t>Finansuotus projektus įgyvendino Labdaros ir paramos fondas „Nauja viltis“, Asociacija „Panevėžio šeimos“, Panevėžio jaunimo organizacijų sąjunga „Apskritasis stalas“, Lietuvos agentūros „SOS vaikai“ Panevėžio skyrius, VšĮ „Septynios akimirkos“, Labdaros ir paramos fondas „Vilties arka“, VšĮ „Naujieji projektai“,  Asociacija Regionų krepšinio lyga, Panevėžio apskrities vyriausiojo policijos komisariato Panevėžio miesto ir rajono policijos komisariatas, Socialinių paslaugų centras, Panevėžio sporto centras, Panevėžio kolegija,  Panevėžio švietimo centras, Panevėžio mokymo centras,  24 bendrojo ugdymo mokyklų.</t>
  </si>
  <si>
    <t>Finansuotų projektų skaičius</t>
  </si>
  <si>
    <t>1.3.1.</t>
  </si>
  <si>
    <t>Sekti ir analizuoti alkoholio, tabako, narkotinių ir kitų psichiką veikiančių medžiagų, nusikaltimų, prekybos žmonėmis ir prostitucijos, savižudybių ir vaiko teisių apsaugos prevencijos situaciją Panevėžyje, numatyti gaires ir prioritetus projektams, skatinantiems  neigiamų socialinių veiksnių prevencijos įgyvendinimą  mieste</t>
  </si>
  <si>
    <t>Įvairiose projekto "Pabėgėlių iš Ukrainos priėmimas ir ankstyva integracija" veiklose dalyvavo per 1000 karo pabėgėlių</t>
  </si>
  <si>
    <t xml:space="preserve">Įvairiapusės pagalbos teikimas </t>
  </si>
  <si>
    <t>Pagalbos teikimas užsieniečiams, pasitraukusiems iš Ukrainos dėl karo veiksmų</t>
  </si>
  <si>
    <t>Sausio mėnesį buvo išvežta parama į Ukrainą. Paramą pavyko suderinti iš dviejų įmonių – UAB RFX Care Lithuania vienkartinėmis dezinfekcinėmis servetėlėmis, bei AB Naujoji Ringuva įvairiomis asmens higienos, skalbimo priemonėmis. Tai pat buvo vežami generatoriai, bei dovanotas autobusas, su kuriuo buvo vežama parama.</t>
  </si>
  <si>
    <t>Išvežimų į  Ukrainą skaičius</t>
  </si>
  <si>
    <t xml:space="preserve">Humanitarinės pagalbos teikimas  Ukrainai
</t>
  </si>
  <si>
    <t>Pagalbos priemonių nukentėjusiems subjektams užtikrinimas</t>
  </si>
  <si>
    <t>Gyventojų bendruomeniškumo ir pilietiškumo skatinimas</t>
  </si>
  <si>
    <t>Nėra duomenų, balsavimas vyks 2024 m.kovo mėnesį.</t>
  </si>
  <si>
    <t>Balsavusių gyventojų procentas nuo visų miesto gyventojų</t>
  </si>
  <si>
    <t>Gyventojų/jaunimo dalyvavusių lyderystės renginiuose skaičius.</t>
  </si>
  <si>
    <t>30/22</t>
  </si>
  <si>
    <t>30/10</t>
  </si>
  <si>
    <t>Gyventojų/jaunimo dalyvavusių lyderystės skatinimo veiklose, skaičius</t>
  </si>
  <si>
    <t>Gyventojų dalyvavusių bendruomeninių organizacijų veiklose vykdytose per projektines veiklas.</t>
  </si>
  <si>
    <t>2480/5</t>
  </si>
  <si>
    <t>3000/5</t>
  </si>
  <si>
    <t>asm./proc./metus</t>
  </si>
  <si>
    <t>Gyventojų, dalyvaujančių bendruomeninių organizacijų veiklose, skaičius per metus (jaunimo proc.)</t>
  </si>
  <si>
    <t xml:space="preserve">Atsisakyta šios idėjos , nes Savivaldybė bendradarbiauja su nevyriausybinėmis organizacijomis, kurios turi savo savanorių komandas, todėl visada galima kreiptis dėl pagalbos ar bendradarbiavimo. Kurti atskirą savanorių bazę būtų netikslinga, nes savanoriai tiesiog dubliuotųsi. </t>
  </si>
  <si>
    <t>Savanorių bazės savivaldybėje sukūrimas</t>
  </si>
  <si>
    <t>Savanoriškose veiklose dalyvavusių gyventojų skaičius</t>
  </si>
  <si>
    <t xml:space="preserve">Gyventojų, dalyvaujančių savanorystės veiklose viešoje sektoriaus įstaigose, skaičius  </t>
  </si>
  <si>
    <t>Šventiniai socialiniai pusryčiai 2023 m. gruodžio mėnesį</t>
  </si>
  <si>
    <r>
      <t xml:space="preserve">Suorganizuotų priemonių, skirtų </t>
    </r>
    <r>
      <rPr>
        <sz val="10"/>
        <rFont val="Times New Roman"/>
        <family val="1"/>
        <charset val="186"/>
      </rPr>
      <t xml:space="preserve">bendruomeninių ir nevyriausybinių organizacijų bendradarbiavimui skatinti, skaičius per metus </t>
    </r>
  </si>
  <si>
    <t>Jau kasmetiniais tapę nevyriausybinių organizacijų apdovanojimai "SOCIAL'ilngas", kurių metu pagerbiamos ir apdovanojamos aktyviausios, socialiai atsakingos nevyriausybinės organizacijos, savanoriai, vrslas remiantis NVO sektorių ir kt.</t>
  </si>
  <si>
    <t xml:space="preserve">Nevyriausybinių ir bendruomeninių organizacijų veiklos skatinimo priemonių skaičius per metus </t>
  </si>
  <si>
    <t>Nevyriausybinių ir bendruomeninių organizacijų veiklos skatinimo priemonių įgyvendinimas</t>
  </si>
  <si>
    <t xml:space="preserve">2023 m. gruodžio 8 d. buvo organizuojami mokymai NVO vadovams ir aktyvui „Vadovavimo kodas“, kurių metu buvo analizuojamos tokios temos kaip asmeninė lyderystė, asmeniniai resursai ir kaip juos stiprinti, perdegimo rizika ir prevencija, vadovavimas žmonėms, darbas su komanda, vadovo vaidmuo inicijuojant pokyčius, bendruomeniškumo stiprinimas bei pilietiškumo skatinimas. Mokymuose dalyvavo 25 dalyviai iš 24 organizacijų. </t>
  </si>
  <si>
    <t>24/25</t>
  </si>
  <si>
    <t>20/30</t>
  </si>
  <si>
    <r>
      <t>Nevyriausybinių ir bendruomeninių organizacijų lyderių, narių kvalifikacijos kėlimas</t>
    </r>
    <r>
      <rPr>
        <u/>
        <sz val="10"/>
        <rFont val="Times New Roman"/>
        <family val="1"/>
        <charset val="186"/>
      </rPr>
      <t xml:space="preserve"> </t>
    </r>
    <r>
      <rPr>
        <sz val="10"/>
        <rFont val="Times New Roman"/>
        <family val="1"/>
        <charset val="186"/>
      </rPr>
      <t>(dalyvavusių organizacijų / asmenų skaičius)</t>
    </r>
  </si>
  <si>
    <t>Nevyriausybinių ir bendruomeninių organizacijų lyderių, narių kvalifikacijos kėlimas</t>
  </si>
  <si>
    <t>Per 2023 metus įstatus pasikeitė 3 nevyriausybinės organizacijos</t>
  </si>
  <si>
    <t>Nevyriausybinių organizacijų pasikeitusių savo įstatus skaičius</t>
  </si>
  <si>
    <t>Kompensuoti nevyriausybinių organizacijų įstatų keitimo išlaidas</t>
  </si>
  <si>
    <t>Veikiančių tautinių mažumų organizacijų skaičius.</t>
  </si>
  <si>
    <t xml:space="preserve">Organizacijų, atstovaujančių tautines mažumas, skaičius   </t>
  </si>
  <si>
    <t>Paraiškas teikė ir finansavimą gavo 2 religinės bendruomenės</t>
  </si>
  <si>
    <t>Finansuoti religinių bendruomenių ir bendrijų projektai</t>
  </si>
  <si>
    <t>Finansuoti religinių bendruomenių ir bendrijų projektus</t>
  </si>
  <si>
    <t>Iš valstybės biudžeto lėšų finansavimą gavo 7 bendruomeninės organizacijos ir 2 nevyriausybinės organizacijos.</t>
  </si>
  <si>
    <t>Finansuoti bendruomeninių organizacijų projektai</t>
  </si>
  <si>
    <t>Savivaldybei paraiškas teikė 7, tačiau finansavimą gavo 3 bendruomeninės organizacijos, kitos neatitiko konkurso reikalavimų.</t>
  </si>
  <si>
    <t>Finansuoti bendruomeninių organizacijų projektus</t>
  </si>
  <si>
    <t>Finansavimą gavusių ir įgyvendintų projektų skaičius.</t>
  </si>
  <si>
    <t xml:space="preserve">NVO ir bendruomeninių organizacijų įgyvendintų projektų skaičius </t>
  </si>
  <si>
    <t>Viešai pasiekiamų nevyriausybinių organizacijų procentas nuo veikiančių NVO.</t>
  </si>
  <si>
    <t xml:space="preserve">Viešai pasiekiamų NVO dalis nuo veikiančių NVO </t>
  </si>
  <si>
    <t>Buvo finansuota 16 nevyriausybinių organizacijų projektų</t>
  </si>
  <si>
    <t>Fnansuoti nevyriausybinių organizacijų projektai</t>
  </si>
  <si>
    <t>Finansuoti nevyriausybinių organizacijų projektus</t>
  </si>
  <si>
    <t xml:space="preserve">Įgyvendinti Panevėžio nevyriausybinių organizacijų plėtros politikos priemones </t>
  </si>
  <si>
    <t>Pateiktų projektų skaičius iš savivaldybės biudžeto finansuojamoms programoms</t>
  </si>
  <si>
    <t>Veikiančių vietos veiklos grupių, nevyriausybinių, bendruomeninių organizacijų pateiktų projektų / paraiškų finansavimui gauti skaičius per metus</t>
  </si>
  <si>
    <t>Veiklą vykdančių organizacijų skaičius</t>
  </si>
  <si>
    <t>Veikiančių vietos veiklos grupių, nevyriausybinių, bendruomeninių organizacijų skaičius</t>
  </si>
  <si>
    <t>Išplėtoti NVO ir bendruomeninių organizacijų veiklą bei paskatinti jų iniciatyvas, paskatinti gyventojų bendruomeniškumą ir pilietiškumą</t>
  </si>
  <si>
    <t>Savanorystę baigė savanoriai šiose organizacijose: VšĮ Panevėžio Respublikinė ligoninė - 2, Panevėžio apskrities Gabrielės Petkevičaitės-Bitės viešosios bibliotekos atvira jaunimo erdvė - 3, Maisto bankas - 1, Lietuvos Raudonojo kryžiaus Panevėžio skyrius - 2, Panevėžio lopšelis-darželis „Sigutė“ - 1, Juozo Miltinio dramos teatras - 2, Stasio Eidrigevičiaus menų centras / Pragiedruliai - 3,  Panevėžio atviras jaunimo centras - 1, Užimtumo tarnyba - 2, Ramygalos kultūros centras - 1</t>
  </si>
  <si>
    <t>Jaunimo savanorišką tarnybą baigusių asmenų skaičius</t>
  </si>
  <si>
    <t>Įgyvendinti jaunimo savanorišką tarnybą Panevėžio miesto savivaldybėje</t>
  </si>
  <si>
    <t xml:space="preserve">2023 m. sausio 27 – 29 d. Kaune vyko Lietuvos moksleivių sąjungos (toliau – LMS) Žiemos forumas’23, kurio metu vyko LMS Asamblėja. Šiomis dienomis vyko darbo grupės ir pasiruošimas socializacijai (12 dalyvių).
2023 m. liepos 10-14 d. vyko LMS Vasaros forumas ,,O kas toliau?", kurio metu buvo užtikrinama, kad LMS savanoriai iš visos Lietuvos įgytų kompetencijų, reikalingų darbui organizacijoje, ir taip prisidėtų prie kryptingai vykdomos Lietuvos moksleivių sąjungos
veiklos (5 dalyviai).
2023 m. balandžio 14 – 16 d. Vilniuje vyko LMS Pavasario forumas’23, kurio metu vyko LMS Asamblėja, darbo grupės, kandidatų į LMS Prezidento, Valdybos ir Revizijos narių pozicijas debatai (14 dalyvių).
2023 m. spalio 20-22 d. vyko LMS Rudens forumas ,,Ateitis mano akimis", kurio metu vyko metinės programos pristatymas, darbo grupės (7 dalyviai). 
</t>
  </si>
  <si>
    <t>Jaunuolių, dalyvavusių kompetencijų kėlimo renginiuose skaičius</t>
  </si>
  <si>
    <t>Aktyvinti jaunimo ir su jaunimu dirbančių organizacijų veiklumą ir bendradarbiavimą</t>
  </si>
  <si>
    <t>Organizacija nesikreipė į Savivaldybę dėl steigimosi išlaidų kompensacijos.</t>
  </si>
  <si>
    <t xml:space="preserve">Savivaldybėje įsiregistravo Panevėžio „Diabeto IQ“ klubas dirbantis su jaunimu, sergančiu 1 tipo cukriniu diabetu. </t>
  </si>
  <si>
    <t>Naujai įsisteigusių jaunimo organizacijų skaičius</t>
  </si>
  <si>
    <t xml:space="preserve">Su jaunimu dirbančių organizacijų pasikeitusių savo įstatus buvo, tačiau jos nepateikė prašymo kompensuoti steigimosi išlaidas. </t>
  </si>
  <si>
    <t>Jaunimo ar su jaunimu dirbančių organizacijų pasikeitusių savo įstatus skaičius</t>
  </si>
  <si>
    <t>Skatinti jaunimą dalyvauti nevyriausybinių jaunimo organizacijų veiklose</t>
  </si>
  <si>
    <t xml:space="preserve"> 2023 m. rugpjūčio 26 d. Jaunimo pikniko suorganizuotas ,,Jaunimo festivalis".
2023 m. gruodžio 7 d. Apskritojo stalo suorganizuoti ,,Panevėžio jaunimo apdovanojimai 2023“.</t>
  </si>
  <si>
    <t xml:space="preserve">Jaunimo organizacijų veiklos skatinimo priemonių skaičius per metus  </t>
  </si>
  <si>
    <t>2023 m. gegužės 13 d. PAS suorganizuoti mokymai ,,Panevėžio jaunimo organizacijų pavasario mokymų sesija" 
2023 m. lapkričio 23 d. PAS suorganizuoti mokymai ,,Panevėžio jaunimo organizacijų rudens mokymų sesija"</t>
  </si>
  <si>
    <t>Jaunimui ir jaunimo organizacijoms suorganizuotų kompetencijų kėlimo renginių/mokymų skaičius</t>
  </si>
  <si>
    <t>Organizuoti mokymus jaunimo ir su jaunimu dirbančioms organizacijoms</t>
  </si>
  <si>
    <t xml:space="preserve">Nefinansuoti: 1 iniciatyva ir 2 projektai, nes pareiškėjai neatitiko reikalavimų </t>
  </si>
  <si>
    <t>Finansuotos 5 jaunimo iniciatyvos, 2 veiklos programos ir 9 projektai</t>
  </si>
  <si>
    <t xml:space="preserve">Finansuotų jaunimo ir su jaunimu dirbančių organizacijų projektų, veiklos programų, iniciatyvų skaičius per metus </t>
  </si>
  <si>
    <t xml:space="preserve">Finansuoti jaunimo projektus, iniciatyvas ir programas </t>
  </si>
  <si>
    <t xml:space="preserve">Įgyvendinta jaunimo problemų sprendimo 2022–2024 m. priemonių plane numatytų priemonių </t>
  </si>
  <si>
    <t>Įgyvendinti jaunimo problemų sprendimo 2022–2024 m. priemonių plane numatytas priemones</t>
  </si>
  <si>
    <t>2023 m. kovo 31 d. Panevėžio atviro jaunimo centro 6-tasis gimtadienis. 
2023 m. rugpjūčio 26 d. Jaunimo piknikas suorganizavo ,,Jaunimo festivalį" Perkant paslaugą iš jaunimo organizacijos Panevėžio miesto savivaldybė (toliau - Savivaldybė) renginio organizavimui skyrė 1500 Eur.
2023 m. lapkričio 10 d. Jaunųjų konservatorių lyga kartu su Panevėžio jaunimo organizacijų sąjunga „Apskritasis stalas“ (toliau – PAS suoganizavo savivaldybės darbo simuliaciją ,,Pilietiškumo mokykla“.
2023 m. gruodžio 2 d. Atviros jaunimo erdvės ,,7 akimirkos" 1-asis gimtadienis
2023 m. gruodžio 7 d. Panevėžio miesto dailės galerijoje surengti ,,Panevėžio jaunimo apdovanojimai 2023“ perkant paslaugą iš PAS Savivaldybė renginio organizavimui skyrė - 4500 Eur.</t>
  </si>
  <si>
    <t xml:space="preserve"> Jaunimui skirtų renginių sk.</t>
  </si>
  <si>
    <t>1.1.3.</t>
  </si>
  <si>
    <t xml:space="preserve">Įgyvendinti jaunimo poreikius atitinkančią jaunimo politiką Panevėžio mieste </t>
  </si>
  <si>
    <t>2023 m. jaunimo situacijos tyrimui neužteko SB lėšų iš 14 programos.</t>
  </si>
  <si>
    <t>Savivaldybėje atliktų mažos apimties jaunimo problematikos, situacijos, poreikio analizių, apklausų buvo - 4 (Apskritasis stalas kas ketvirtį atlieka vidines organizacijų vadovų apklausas elektoriniu formatu, individualiai bei vadovų klubo metu).
Mišrios metodikos jaunimo situacijos Panevėžio mieste tyrimas bus atliekamas 2024 m.</t>
  </si>
  <si>
    <t>Atliktų jaunimo situacijos tyrimų skaičius</t>
  </si>
  <si>
    <t>Jauni žmonės dalyvavo jaunimo reikalų taryboje - 5, Švietimo taryboje - 1, NVO taryboje - 2, Panevėžio miesto moksleivių fotografijos konkurso ,,Panevėžys - mano miestas" vertinimo komisijoje - 1, Jaunimo vasaros užimtumo ir integracijos į darbo rinką paraiškų vertinimo komisijoje - 1, jaunimo apdovanojimų vertinimo komisijoje - 2, jaunimo ir su jaunimu dirbančių organizacijų projektų, veiklos programų ir iniciatyvų paraiškų vertinimo komisijoje - 2</t>
  </si>
  <si>
    <t>Jaunimo dalyvaujančio jaunimo reikalų taryboje ir kitose savivaldybės darbo grupėse skaičius</t>
  </si>
  <si>
    <t>Jaunimo poreikius atitinkančios jaunimo politikos įgyvendinimas</t>
  </si>
  <si>
    <t>Įgyvendinti jaunimo vasaros užimtumo ir integracijos į darbo rinką programą</t>
  </si>
  <si>
    <t>Gautos 46 paraiškos iš jaunuolių kartu su 24 darbdaviais, tačiau kompensuotas 27 jaunuolių įdarbinimas, kurie dirbo 14 įmonių / įstaigų</t>
  </si>
  <si>
    <t>12 UAB, 1 IĮ, 2 BĮ, 1 VšĮ, 3 AB, 4 MB, 1 Caritas pateikė paraiškas dalyvauti programoje. Jaunuoliai dirbo: 8 UAB, 1 IĮ, 1 BĮ, 1 VšĮ, 2 AB</t>
  </si>
  <si>
    <t>Į programą įsitraukusių darbdavių skaičius</t>
  </si>
  <si>
    <t xml:space="preserve">46 jaunuoliai norėjo įsidarbinti pagal šią programą, tačiau SB lėšų užteko tik 27. Programoje norėjo dalyvauti tokio amžiaus  jaunuoliai: 15 metų – 3, 16 metų – 11, 17 metų – 17, 18 metų – 7, 19 metų – 4, 21 metų – 2, 23 metų – 1, 27 metų – 1 </t>
  </si>
  <si>
    <t xml:space="preserve">Programą baigė 27 jaunuoliai: 15 metų – 1, 16 metų – 7, 17 metų – 10, 18 metų – 4, 19 metų – 2, 21 metų – 2, 27 metų – 1 </t>
  </si>
  <si>
    <t xml:space="preserve"> vnt/metus</t>
  </si>
  <si>
    <t>Jaunimo dalyvavusio integracijos į darbo rinką programoje skaičius per metus</t>
  </si>
  <si>
    <t xml:space="preserve">Darbo su jaunimu formų įvairovės užtikrinimas  </t>
  </si>
  <si>
    <t>Klientų, gavusių šias paslaugas – 38, jiems suteiktų konsultacijų skaičius – 75.</t>
  </si>
  <si>
    <t>Jaunimo informavimo ir konsultavimo taškas veikia Panevėžio atvirame jaunimo centre.</t>
  </si>
  <si>
    <t xml:space="preserve">Jaunimo informavimo ir konsultavimo taško klientų skaičius  </t>
  </si>
  <si>
    <t>Parko gatvė ir Rožyno mikrorajono teritorijos</t>
  </si>
  <si>
    <t xml:space="preserve">Teritorijų, kuriose vyksta darbas su jaunimu gatvėje, skaičius </t>
  </si>
  <si>
    <t>Panevėžio atviras jaunimo centras, atvira jaunimo erdvė „7 akimirkos“, atvira jaunimo erdvė Panevėžio apskrities Gabrielės Petkevičaitės-Bitės viešojoje bibliotekoje</t>
  </si>
  <si>
    <t>Veikiančių atvirų jaunimo centrų ir erdvių skaičius</t>
  </si>
  <si>
    <t>Atvirame jaunimo centre lankėsi 2566 unikalūs lankytojai, Panevėžio apskrities Gabrielės Petkevičaitės-Bitės viešosios bibliotekos atviroje jaunimo erdvėje – 929, atviroje jaunimo erdvėje „7 akimirkos“ – 377.</t>
  </si>
  <si>
    <t>Atvirųjų jaunimo centrų ir atvirųjų jaunimo erdvių unikalių lankytojų skaičius</t>
  </si>
  <si>
    <t>Įgyvendinti jaunimo politiką</t>
  </si>
  <si>
    <t xml:space="preserve">1.Kasmet vykdoma gyventojų apklausa apie savivaldybės suteiktas paslaugas; 2. Organizuota gyventojų apklausa dėl bendruomeninių organizacijų veiklos skatinimo ir stiprinimo bei seniūnaitijų atsisakymo; 3. Panevėžio miesto darbdaviai kviesti dalyvauti apklausoje apie jaunimo vasaros užimtumo ir integracijos į darbo rinką; 4. Gyventojų apklausa dėl eismo organizavimo Aido g.; 5. Gyventojų apklausa dėl  Panevėžio miesto kultūros ir meno įstaigų teikiamų paslaugų kokybę bei lūkesčius paslaugoms tobulinti. ; 6. Panevėžio miesto savivaldybė kvietė gyventojus, Tarybos narius, darbuotojus užpildyti Europos Tarybos aprobuotą klausimyną apie demokratinį dalyvavimą, atstovavimą, sąžiningų rinkimų organizavimą, savivaldybės skaidrumą, efektyvumą ir t. t.
</t>
  </si>
  <si>
    <t>Savivaldybės administracijos organizuotų apklausų per metus skaičius</t>
  </si>
  <si>
    <t>Savivaldybės tarybos rinkimuose dalyvavusio jaunimo skaičius, palyginti su visų rinkėjų skaičiumi</t>
  </si>
  <si>
    <t>Savivaldybės tarybos rinkimuose dalyvavusių rinkėjų skaičius, palyginti su visų rinkėjų skaičiumi</t>
  </si>
  <si>
    <t>Mato vnt.</t>
  </si>
  <si>
    <t xml:space="preserve">VISUOMENĖS INICIATYVŲ SKATINIMO IR SAUGUMO UŽTIKRINIMO  PROGRAMA (NR. 14)                                                                                              
</t>
  </si>
  <si>
    <t xml:space="preserve">Asmenų, gavusių kompleksines paslaugas, skaičius </t>
  </si>
  <si>
    <t>Užimtumo modelio vykdymas</t>
  </si>
  <si>
    <t xml:space="preserve">Asmenų, parengtų integruotis į darbo rinką, skaičius </t>
  </si>
  <si>
    <t>Vykdyti laikinuosius darbus Panevėžio mieste</t>
  </si>
  <si>
    <t>0; 1; 9</t>
  </si>
  <si>
    <t>Kompleksinės ir individualizuotos socialinės paramos teikimo, derinant finansinę paramą, socialines paslaugas ir užimtumo didinimo priemones, plėtra</t>
  </si>
  <si>
    <t>Ekonominiai, socialiniai veiksniai</t>
  </si>
  <si>
    <t>Asmenų, patiriančių socialinės rizikos veiksnius, skaičius (asmenų skaičiaus pasikeitimas per laikotarpį)</t>
  </si>
  <si>
    <t>Vystyti socialinės paramos individualizuoto kompleksiškumo teikimo modelį</t>
  </si>
  <si>
    <t>Renginių skaičius</t>
  </si>
  <si>
    <t>1.1.11.</t>
  </si>
  <si>
    <t>Organizuoti Socialinio darbuotojo, Neįgaliųjų dienos ir Globėjų dienos renginius</t>
  </si>
  <si>
    <t>Gavėjų skaičius</t>
  </si>
  <si>
    <t>Akredituotų vaikų dienos centrų finansavimas</t>
  </si>
  <si>
    <t xml:space="preserve"> vnt</t>
  </si>
  <si>
    <t xml:space="preserve">Suteiktų socialinės integracijos bendruomenėje paslaugų rūšių skaičius </t>
  </si>
  <si>
    <t>Socialinės globos paslaugų finansavimas</t>
  </si>
  <si>
    <t>Lėšų poreikis padidėjo dėl išaugusių socialinės globos paslaugas teikiančių įstaigų kainų.</t>
  </si>
  <si>
    <t>Socialinę riziką patiriančių asmenų, dalyvavusių socialinei integracijai skirtose veiklose, dalis nuo nustatytų / besikreipiančių asmenų skaičiaus</t>
  </si>
  <si>
    <t>Socialinių paslaugų integracijos bendruomenėje plėtra</t>
  </si>
  <si>
    <t>1.1.9</t>
  </si>
  <si>
    <t>Prevencinių paslaugų finansavimas</t>
  </si>
  <si>
    <t>Atviro darbo su jaunimu paslaugų finansavimas</t>
  </si>
  <si>
    <t>Paramai skirtos lėšos</t>
  </si>
  <si>
    <t>Parama higienos prekėmis</t>
  </si>
  <si>
    <t>Parama maisto produktais</t>
  </si>
  <si>
    <t xml:space="preserve">Organizacijų, teikiančių sociokultūrines paslaugas vyresnio amžiaus žmonėms, skaičius </t>
  </si>
  <si>
    <t>Bendrųjų socialinių paslaugų programos finansavimas</t>
  </si>
  <si>
    <t>32</t>
  </si>
  <si>
    <t>30</t>
  </si>
  <si>
    <t>Asmeninės pagalbos teikimas</t>
  </si>
  <si>
    <t>40</t>
  </si>
  <si>
    <t>Organizuoti būsto pritaikymą neįgaliesiems</t>
  </si>
  <si>
    <t>Planuojamas parengti 2024-2025 m.</t>
  </si>
  <si>
    <t>Sukurtas planas dėl ilgalaikės (trumpalaikės) socialinės globos paslaugų plėtros suaugusiems asmenims</t>
  </si>
  <si>
    <t xml:space="preserve">Planuojamas įkurti 2024-2025 m. </t>
  </si>
  <si>
    <t>Įkurtas dienos centras senyvo amžiaus asmenims</t>
  </si>
  <si>
    <t>Suteiktų nestacionarių paslaugų asmenims (šeimoms) bendruomenėje ir šeimoje dalis nuo Socialinių paslaugų kataloge nurodytų nestacionarių paslaugų skaičiaus</t>
  </si>
  <si>
    <t>Socialinių paslaugų spektro įvairovė ir dalis nuo Socialinio paslaugų kataloge nurodytų paslaugų skaičiaus</t>
  </si>
  <si>
    <t>Šeimoje ir bendruomenėje teikiamų paslaugų infrastruktūros plėtra</t>
  </si>
  <si>
    <t>Kompleksinių paslaugų šeimoms ir vaikams teikimas</t>
  </si>
  <si>
    <t>Įkurtas kompleksinių paslaugų centras vaikams su negalia ir jų šeimos nariams</t>
  </si>
  <si>
    <t>Šeimų ir vaikų, gavusių kompleksines paslaugas, skaičius</t>
  </si>
  <si>
    <t>1.1.8</t>
  </si>
  <si>
    <t xml:space="preserve">NVO teikiančių socialines paslaugas, skaičius </t>
  </si>
  <si>
    <t>1.1.7</t>
  </si>
  <si>
    <t>Socialinės priežiūros paslaugų finansavimas</t>
  </si>
  <si>
    <t>639</t>
  </si>
  <si>
    <t>540</t>
  </si>
  <si>
    <t>Socialinės reabilitacijos paslaugų neįgaliesiems bendruomenėje finansavimas</t>
  </si>
  <si>
    <t>Pagalba į namus, vaikų dienos socialinė priežiūra, psichosocialinė pagalba, intencyvi krizių pagalba, palydimoji paslauga jaunuoliams.</t>
  </si>
  <si>
    <t>Suteiktų paslaugų rūšys</t>
  </si>
  <si>
    <t>Vykdyti Panevėžio miesto savivaldybės ir Lietuvos agentūros "SOS vaikai" Panevėžio skyriaus bendradarbiavimo sutartį</t>
  </si>
  <si>
    <t>Iš NVO perkamų socialinių paslaugų skaičius</t>
  </si>
  <si>
    <t>Nuo 2022 m. socialinės priežiūros paslaugas pradėjo teikti licenzijuotos įstaigos, paslaugų gavėjų skaičius didėja kiekvieną mėnesį.</t>
  </si>
  <si>
    <t>66</t>
  </si>
  <si>
    <t>64</t>
  </si>
  <si>
    <t>NVO teikiamų socialinių paslaugų dalis nuo Socialinių paslaugų kataloge nurodytų paslaugų skaičiaus</t>
  </si>
  <si>
    <t>Glaudus bendradarbiavimas su NVO skatinant jų įtrauktį teikti socialines paslaugas ir plėsti teikiamų socialinių paslaugų spektrą</t>
  </si>
  <si>
    <t>1852,8</t>
  </si>
  <si>
    <t>1500</t>
  </si>
  <si>
    <t>tūkst. vnt</t>
  </si>
  <si>
    <t xml:space="preserve">parduotų autobuso bilietų skaičius </t>
  </si>
  <si>
    <t>Kompensuoti transporto išlaidas teisę į transporto lengvatas turintiems asmenims</t>
  </si>
  <si>
    <t>150</t>
  </si>
  <si>
    <t>165</t>
  </si>
  <si>
    <t>Pagalbos pinigų skyrimas ir mokėjimas</t>
  </si>
  <si>
    <t>12574</t>
  </si>
  <si>
    <t>13160</t>
  </si>
  <si>
    <t>Kompensacijų už būsto šildymą ir vandenį skyrimas ir mokėjimas</t>
  </si>
  <si>
    <t>1709</t>
  </si>
  <si>
    <t>625</t>
  </si>
  <si>
    <t>Socialinės paramos pašalpų skyrimas ir mokėjimas</t>
  </si>
  <si>
    <t>2200</t>
  </si>
  <si>
    <t>2050</t>
  </si>
  <si>
    <t>Socialinių pašalpų skyrimas ir mokėjimas</t>
  </si>
  <si>
    <t>Lėšų poreikis padidėjo dėl 2022 m. pradėtų mokėti išmokų Ukrainos piliečiams bei nuo 2023-01-01 padidėjusios bazinės socialinės išmokos ir valstybės remiamų pajamų.</t>
  </si>
  <si>
    <t>Pašalpų ir kompensacijų skyrimas ir mokėjimas iš savivaldybės biudžeto lėšų</t>
  </si>
  <si>
    <t>156</t>
  </si>
  <si>
    <t>120</t>
  </si>
  <si>
    <t>VBN</t>
  </si>
  <si>
    <t>Pažangos priemonė šeimos politikos stiprinimui</t>
  </si>
  <si>
    <t>Finansuoti papildomų lengvatų gavėjų lengvatinį kreditą</t>
  </si>
  <si>
    <t>5339</t>
  </si>
  <si>
    <t>5104</t>
  </si>
  <si>
    <t>Socialinės paramos mokiniams skyrimas ir mokėjimas</t>
  </si>
  <si>
    <t>811</t>
  </si>
  <si>
    <t>185</t>
  </si>
  <si>
    <t>Būsto nuomos kompensacijų skyrimas ir mokėjimas</t>
  </si>
  <si>
    <t>Kompensacijų nepriklausomybės  gynėjams skyrimas ir mokėjimas</t>
  </si>
  <si>
    <t>Išmokų neįgaliesiems, auginantiems vaikus, skyrimas ir mokėjimas</t>
  </si>
  <si>
    <t>Išmokų kariams savanoriams skyrimas ir mokėjimas</t>
  </si>
  <si>
    <t>17987</t>
  </si>
  <si>
    <t>17118</t>
  </si>
  <si>
    <t>Išmokų vaikams skyrimas ir mokėjimas</t>
  </si>
  <si>
    <t>Administruojančių darbuotojų skaičius</t>
  </si>
  <si>
    <t>Asmens savarankiškumo vertinimas</t>
  </si>
  <si>
    <t>2989</t>
  </si>
  <si>
    <t>3014</t>
  </si>
  <si>
    <t>Tikslinių kompensacijų skyrimas ir mokėjimas</t>
  </si>
  <si>
    <t>1404</t>
  </si>
  <si>
    <t>1296</t>
  </si>
  <si>
    <t>Paramos mirties atveju skyrimas ir mokėjimas</t>
  </si>
  <si>
    <t xml:space="preserve">Lėšų poreikis padidėjo dėl 2022 m. pradėtų mokėti išmokų Ukrainos piliečiams bei nuo 2023-01-01 padidėjusios bazinės socialinės išmokos bei tikslinės kompensacijos bazės dydžio. </t>
  </si>
  <si>
    <t>Išmokų, kompensacijų ir socialinės paramos mokiniams skyrimas ir mokėjimas iš valstybės biudžeto lėšų</t>
  </si>
  <si>
    <t xml:space="preserve">Gyventojų poreikius atitinkančių socialinių paslaugų  dalis nuo Socialinio paslaugų kataloge nurodytų paslaugų skaičiaus </t>
  </si>
  <si>
    <t>Užtikrinti kokybišką ir efektyvią socialinę paramą bendruomenėje</t>
  </si>
  <si>
    <t xml:space="preserve">Socialinių paslaugų poreikio patenkinimas </t>
  </si>
  <si>
    <r>
      <t>Skatinti socialinės atskirties mažėjimą ir socialinį saugumą</t>
    </r>
    <r>
      <rPr>
        <sz val="11"/>
        <rFont val="Times New Roman"/>
        <family val="1"/>
        <charset val="186"/>
      </rPr>
      <t xml:space="preserve">     </t>
    </r>
  </si>
  <si>
    <t xml:space="preserve"> SOCIALINĖS PARAMOS ĮGYVENDINIMO PROGRAMA (NR.15)                                                                                              
</t>
  </si>
  <si>
    <r>
      <t>Praėjusių metų lėšų likutis (</t>
    </r>
    <r>
      <rPr>
        <b/>
        <sz val="9"/>
        <rFont val="Times New Roman"/>
        <family val="1"/>
        <charset val="186"/>
      </rPr>
      <t>L)</t>
    </r>
  </si>
  <si>
    <r>
      <t>Užkrečiamųjų ligų prevencijos ir kontrolės stiprinimas</t>
    </r>
    <r>
      <rPr>
        <u/>
        <sz val="10"/>
        <rFont val="Times New Roman"/>
        <family val="1"/>
        <charset val="186"/>
      </rPr>
      <t xml:space="preserve"> </t>
    </r>
    <r>
      <rPr>
        <sz val="10"/>
        <rFont val="Times New Roman"/>
        <family val="1"/>
        <charset val="186"/>
      </rPr>
      <t xml:space="preserve">
</t>
    </r>
  </si>
  <si>
    <t>Vykdomas nuolatinis sergamumo ir kitų, su COVID-19 liga susijusių, rodiklių stebėjimas</t>
  </si>
  <si>
    <t xml:space="preserve">Vykdomos COVID-19 ligos valdymo priemonės </t>
  </si>
  <si>
    <t>COVID-19 ligos testavimas vykdomas asmens sveikatos priežiūros įstaigose, mobilaus punkto veikla sustabdyta.</t>
  </si>
  <si>
    <t>Užtikrinama mobiliojo punkto veikla</t>
  </si>
  <si>
    <r>
      <t>Užkrečiamųjų ligų prevencijos veiklose dalyvavusių asmenų skaičius</t>
    </r>
    <r>
      <rPr>
        <b/>
        <sz val="10"/>
        <rFont val="Times New Roman"/>
        <family val="1"/>
        <charset val="186"/>
      </rPr>
      <t xml:space="preserve"> </t>
    </r>
  </si>
  <si>
    <t>1.1.4.</t>
  </si>
  <si>
    <r>
      <t>Užkrečiamųjų ligų prevencijos ir kontrolės stiprinimas</t>
    </r>
    <r>
      <rPr>
        <b/>
        <u/>
        <sz val="11"/>
        <rFont val="Times New Roman"/>
        <family val="1"/>
        <charset val="186"/>
      </rPr>
      <t xml:space="preserve"> </t>
    </r>
    <r>
      <rPr>
        <b/>
        <sz val="11"/>
        <rFont val="Times New Roman"/>
        <family val="1"/>
        <charset val="186"/>
      </rPr>
      <t xml:space="preserve">
</t>
    </r>
  </si>
  <si>
    <r>
      <rPr>
        <sz val="10"/>
        <rFont val="Times New Roman"/>
        <family val="1"/>
        <charset val="186"/>
      </rPr>
      <t xml:space="preserve">Vykdyti neveiksnių asmenų būklės peržiūrėjimą </t>
    </r>
    <r>
      <rPr>
        <sz val="10"/>
        <color rgb="FFFF0000"/>
        <rFont val="Times New Roman"/>
        <family val="1"/>
        <charset val="186"/>
      </rPr>
      <t xml:space="preserve">  </t>
    </r>
  </si>
  <si>
    <t xml:space="preserve">33 asmenys mirė, 24 asmenys pakeitė gyvenamąją vietą, 6 asmenims vertinimas neatliktas, dėl neveiksnumo skričių nustatymo trūkumo, 1 asmuo yra neegzistuojantis (duomenų teikimo klaida).  </t>
  </si>
  <si>
    <t>2023 m. faktinis žinomų neveiksnių asmenų skaičius – 278</t>
  </si>
  <si>
    <t>Asmenų, kuriems peržiūrėtas neveiksnumas, skaičius</t>
  </si>
  <si>
    <r>
      <rPr>
        <b/>
        <sz val="11"/>
        <rFont val="Times New Roman"/>
        <family val="1"/>
        <charset val="186"/>
      </rPr>
      <t xml:space="preserve">Vykdyti neveiksnių asmenų būklės peržiūrėjimą </t>
    </r>
    <r>
      <rPr>
        <b/>
        <sz val="11"/>
        <color rgb="FFFF0000"/>
        <rFont val="Times New Roman"/>
        <family val="1"/>
        <charset val="186"/>
      </rPr>
      <t xml:space="preserve">  </t>
    </r>
  </si>
  <si>
    <t xml:space="preserve">Ligotumas (sergantys asmenys) – asmenų, kuriems ambulatorinėse ar stacionarinėse asmens sveikatos priežiūros įstaigose yra užregistruota bent viena liga ar trauma iš atskirų ligų ar ligų grupių, skaičius (pagal TLK kodus), tenkantis 10 000 gyventojų.
</t>
  </si>
  <si>
    <t>Bendro gyventojų sergamumo duomenų Higienos institutas nebeteikia. Rodiklis keičiamas gyventojų ligotumu, tenkančiu 10 000 gyventojų (asm). rodikliu. Rodiklis rodo, kad Panevėžio mieste ligotumas 8 proc. buvo didesnis už Lietuvos ligotumą. Patekiami naujausi turimi duomenys (2022 m.)</t>
  </si>
  <si>
    <t>Bendrasis gyventojų sergamumas, tenkantis 1 000-iui gyventojų (asm.), ir santykis su šalies vidurkiu</t>
  </si>
  <si>
    <r>
      <t xml:space="preserve">Išvengiamas mirtingumas – tai mirusiųjų nuo ligų ar būklių, kurių galima išvengti taikant žinomas efektyvias prevencijos ir / ar diagnostikos priemones ir / ar gydymo priemones, dalis procentais nuo visų gyventojų mirčių. Rodiklio reikšmė pateikiama </t>
    </r>
    <r>
      <rPr>
        <b/>
        <sz val="10"/>
        <color theme="1"/>
        <rFont val="Times New Roman"/>
        <family val="1"/>
        <charset val="186"/>
      </rPr>
      <t xml:space="preserve">SANTYKIU (PROC.) </t>
    </r>
    <r>
      <rPr>
        <sz val="10"/>
        <color theme="1"/>
        <rFont val="Times New Roman"/>
        <family val="1"/>
        <charset val="186"/>
      </rPr>
      <t>rodiklis mažesnis už Lietuvos. Patekiami naujausi turimi duomenys (2022 m.)</t>
    </r>
  </si>
  <si>
    <t>proc. punktai</t>
  </si>
  <si>
    <t>Išvengiamas mirtingumo skirtumas su šalies rodikliu</t>
  </si>
  <si>
    <r>
      <t>Užtikrinti kokybišką ir efektyvią sveikatos priežiūrą</t>
    </r>
    <r>
      <rPr>
        <u/>
        <sz val="11"/>
        <rFont val="Times New Roman"/>
        <family val="1"/>
        <charset val="186"/>
      </rPr>
      <t xml:space="preserve"> </t>
    </r>
  </si>
  <si>
    <t>Panevėžio miesto gyventojų vidutinė gyvenimo trukmė yra 3 proc. ilgesnė už Lietuvos. Patekiami naujausi turimi duomenys (2022 m.)</t>
  </si>
  <si>
    <r>
      <t>Vidutinės tikėtinos gyvenimo trukmės savivaldybėje</t>
    </r>
    <r>
      <rPr>
        <sz val="10"/>
        <rFont val="Calibri"/>
        <family val="2"/>
        <charset val="186"/>
      </rPr>
      <t xml:space="preserve"> </t>
    </r>
    <r>
      <rPr>
        <sz val="10"/>
        <rFont val="Times New Roman"/>
        <family val="1"/>
        <charset val="186"/>
      </rPr>
      <t xml:space="preserve"> santykis su šalies rodikliu </t>
    </r>
  </si>
  <si>
    <t>Pateikiami turimi naujausi duomenys (2022 m.)</t>
  </si>
  <si>
    <t>metai</t>
  </si>
  <si>
    <t>Vidutinė tikėtina gyvenimo trukmė</t>
  </si>
  <si>
    <t xml:space="preserve">Stiprinti gyventojų sveikatą ir skatinti fizinį aktyvumą siekiant aukšto  sporto meistriškumo </t>
  </si>
  <si>
    <t xml:space="preserve">VISUOMENĖS SVEIKATOS RĖMIMO PROGRAMA (NR. 16)                                                                                              
</t>
  </si>
  <si>
    <t>Viešosios tvarkos skyrius</t>
  </si>
  <si>
    <t>Viešųjų pirkimų skyrius</t>
  </si>
  <si>
    <t>Vidaus administravimo skyrius</t>
  </si>
  <si>
    <t>Investicijų projektų skyrius</t>
  </si>
  <si>
    <t>Teritorijų planavimo ir architektūros skyrius</t>
  </si>
  <si>
    <t>Teisės skyrius</t>
  </si>
  <si>
    <t>Švietimo skyrius</t>
  </si>
  <si>
    <t>Strateginio planavimo ir finansų skyrius</t>
  </si>
  <si>
    <t>Sporto skyrius</t>
  </si>
  <si>
    <t>Socialinių reikalų skyrius</t>
  </si>
  <si>
    <t>Miesto plėtros skyrius</t>
  </si>
  <si>
    <t>Miesto infrastruktūros skyrius</t>
  </si>
  <si>
    <t>Kultūros ir meno skyrius</t>
  </si>
  <si>
    <t>Komunikacijos skyrius</t>
  </si>
  <si>
    <t>E. plėtros skyrius</t>
  </si>
  <si>
    <t>Civilinės metrikacijos skyrius</t>
  </si>
  <si>
    <t>Centralizuoto vidaus audito skyrius</t>
  </si>
  <si>
    <t>Apskaitos skyrius</t>
  </si>
  <si>
    <t>Panevėžio miesto savivaldybės administracija</t>
  </si>
  <si>
    <t xml:space="preserve">                              Pavadinimas</t>
  </si>
  <si>
    <t>Vykdytojo kodas</t>
  </si>
  <si>
    <t>Priemonių vykdytojų kodų klasifikatorius</t>
  </si>
  <si>
    <t>Atlikta teikiamų paslaugų kokybės ir poreikių analizė.</t>
  </si>
  <si>
    <t>Atlikta kultūros įstaigų teikiamų paslaugų kokybės ir poreikių analizė</t>
  </si>
  <si>
    <t>Atlikti kultūros įstaigų teikiamų paslaugų kokybės ir poreikių  analizę</t>
  </si>
  <si>
    <t>Parengtas optimizavimo planas</t>
  </si>
  <si>
    <t>Parengti kultūros ir meno įstaigų optimizavimo planą</t>
  </si>
  <si>
    <t>Išanalizuota viena iš kultūros plėtros galimybių studijos dalių – Panevėžio miesto kultūros sektoriaus esamos situacijos analizė bei suformuluotos išvados ir rekomendacijos dėl tolimesnės miesto kultūrinės raidos galimybių.</t>
  </si>
  <si>
    <t>Parengta kultūros plėtros galimybių studija</t>
  </si>
  <si>
    <t>Parengti kultūros plėtros galimybių studiją</t>
  </si>
  <si>
    <t>1.3.3.</t>
  </si>
  <si>
    <t>Panevėžio miesto kultūros ir meno įstaigų tinklo optimizavimas</t>
  </si>
  <si>
    <t>Kultūros sektoriaus tarptautiškumą stiprinančių veiklų skatinimas ir plėtra</t>
  </si>
  <si>
    <t xml:space="preserve">1. Tarptautinis mažosios scenos festivalis "Baltic Small",  2. Rimanto Bagdono XXI tarptautinis vaikų ir jaunimo džiazo muzikos festivalis "JAZZ fontanas", 3.XIV- asis tarptautinis vaikų tautinių šokių festivalis „Mes nupinsim šokių pynę 2023“; 4. XXI tarptauttinis tapytojų pleneras „Panevėžys 2023“, skirtas K. Naruševičiui atminti; 5. XIX tarptautinis filmų festivalis "Europos kinas dieną ir naktį", 5. XXV Panevėžio tarptautinis keramikos simpoziumas, 6. Spektaklio "Pykšt pokšt tratata" sklaida užsienyje. 7. Panevėžio menininko Vytauto Tallat-Kelpšos pristatymas tarptautinėje šiuolaikinio meno mugėje "ArtVilnius'23", 8. "Galerija XX" dalyvavimas tarptautinėje meno mugėje "ARTVilnius 2023", 9. Stasio Eidrigevičiaus menų centro dalyvavimas tarptautinėje meno mugėje "ARTVilnius 2023". </t>
  </si>
  <si>
    <t>Finansuotų tarptautinių profesionaliojo meno renginių atskleidžiančių Panevėžio miesto identitetą, skaičius per metus</t>
  </si>
  <si>
    <t>1.3.2.</t>
  </si>
  <si>
    <t>Kultūros paslaugų prieinamumo ir patrauklumo didinimas, modernizuojant kultūros įstaigų infrastruktūrą ir pritaikant daugiafunkcinėms ir daugiakultūrinėms paslaugoms</t>
  </si>
  <si>
    <t>Priemonė planuojama 2021-2027 metų strateginiame plėtros plane, todėl rodikliai bus vertinami kada darbams bus skirtas finansavimas.</t>
  </si>
  <si>
    <t>teigiamas</t>
  </si>
  <si>
    <t>teigiamas, nepakitęs, neigiamas</t>
  </si>
  <si>
    <t xml:space="preserve">Savivaldybės kultūros ir meno įstaigų paslaugas naudojančių lankytojų skaičiaus pokytis  </t>
  </si>
  <si>
    <r>
      <t>Užtikrinti Panevėžio miesto savivaldybės kultūros įstaigų veiklos kokybės ir paslaugų prieinamumo gerinimą</t>
    </r>
    <r>
      <rPr>
        <u/>
        <sz val="11"/>
        <rFont val="Times New Roman"/>
        <family val="1"/>
        <charset val="186"/>
      </rPr>
      <t xml:space="preserve"> </t>
    </r>
  </si>
  <si>
    <r>
      <t>Meno rezidencijų kūrimas</t>
    </r>
    <r>
      <rPr>
        <u/>
        <sz val="10"/>
        <color rgb="FF000000"/>
        <rFont val="Times New Roman"/>
        <family val="1"/>
        <charset val="186"/>
      </rPr>
      <t xml:space="preserve"> </t>
    </r>
  </si>
  <si>
    <t>Stasio Eidrigevičiaus menų centre rezidavo 4 rezidentai: Makarena Marambio de la Fuente, Nazaret Arranz Aparico, Ignas Pavliukevičius (rezidencijų programos projekto „Ar tai menas? Rezidencija” rezidentas), Agnė Bagdžiūnaitė (rezidencijų programos projekto „Ar tai menas? Rezidencija” rezidentė).</t>
  </si>
  <si>
    <t>Pritrauktų rezidentų skaičius per metus</t>
  </si>
  <si>
    <r>
      <t>Meno rezidencijų kūrimas</t>
    </r>
    <r>
      <rPr>
        <b/>
        <u/>
        <sz val="11"/>
        <color rgb="FF000000"/>
        <rFont val="Times New Roman"/>
        <family val="1"/>
        <charset val="186"/>
      </rPr>
      <t xml:space="preserve"> </t>
    </r>
  </si>
  <si>
    <t xml:space="preserve">10 menininkų skirta Kultūros ir meno stipendija meno projektams įgyvendinti. Vieno mėnesio stipendija – 500 Eur. Penkiems menininkams skirta 5 mėn., dviem menininkams – 4 mėn. stipendija, vienam – 3 mėn.  ir  dviem menininkams  skirtos 2 mėnesių stipendijos. Paremti 2 dailės, 3 fotografijos, 1 literatūros meno ir 4 tarpdisciplininio meno projektai. </t>
  </si>
  <si>
    <t>Kultūros ir meno stipendiją gavusių menininkų skaičius per metus</t>
  </si>
  <si>
    <t>Skirti stipendijas menininkams</t>
  </si>
  <si>
    <t>Kultūros ir meno premijos skirtos Irenai Giedraitienei, Antanui Markuckiui, Arūnui Astramskui.</t>
  </si>
  <si>
    <t>Kultūros ir meno premijų nominacijų skaičius</t>
  </si>
  <si>
    <t xml:space="preserve"> Įsteigti kasmetines Panevėžio miesto kultūros ir meno premijas</t>
  </si>
  <si>
    <t xml:space="preserve">2023 m. Seimas buvo paskelbęs Aukštaitijos metais, todėl didėjo etnokultūrinių renginių poreikis. </t>
  </si>
  <si>
    <t>Finansuotų profesionalaus meno projektų dalis nuo viso finansuotų kultūros ir meno projektų skaičiaus</t>
  </si>
  <si>
    <t>Profesionalaus meno skatinimas ir plėtra</t>
  </si>
  <si>
    <r>
      <rPr>
        <sz val="10"/>
        <rFont val="Times New Roman"/>
        <family val="1"/>
        <charset val="186"/>
      </rPr>
      <t>2023 m. profesionalaus meno renginiai- 745,</t>
    </r>
    <r>
      <rPr>
        <sz val="10"/>
        <color rgb="FF00000A"/>
        <rFont val="Times New Roman"/>
        <family val="1"/>
        <charset val="186"/>
      </rPr>
      <t xml:space="preserve">  2022 m. - 405. Renginių skaičiaus pokytis išaugęs dėl pasibaigusių pandemijos apribojimų ir renginių poreikio.</t>
    </r>
  </si>
  <si>
    <r>
      <t>Profesionalaus meno ir kultūros renginių skaičiaus pokytis</t>
    </r>
    <r>
      <rPr>
        <sz val="10"/>
        <color rgb="FF000000"/>
        <rFont val="Times New Roman"/>
        <family val="1"/>
        <charset val="186"/>
      </rPr>
      <t xml:space="preserve"> </t>
    </r>
  </si>
  <si>
    <r>
      <t>Sudaryti palankias sąlygas profesionalaus meno ir kultūros vystymuisi</t>
    </r>
    <r>
      <rPr>
        <i/>
        <sz val="11"/>
        <color rgb="FF000000"/>
        <rFont val="Times New Roman"/>
        <family val="1"/>
        <charset val="186"/>
      </rPr>
      <t xml:space="preserve">  </t>
    </r>
  </si>
  <si>
    <t>Valstybinio choro „Vilnius“ sakralinės muzikos koncertas.</t>
  </si>
  <si>
    <t>Finansuotų įvairių renginių skaičius</t>
  </si>
  <si>
    <t>Finansuoti įvairius renginius</t>
  </si>
  <si>
    <t>Iš Savivaldybės biudžeto buvo skirta 60,300 tūkst.Eur. Kofinansuota 20 projektų, iš jų 1 projektas nebuvo įgyvendintas, todėl grąžinta 3.0 tūkst. Eur į Savivaldybės biudžetą.  Šių projektų kofinansavimui iš Lietuvos kultūros tarybos programų, rėmėjų lėšų ir įstaigų prisidėjimo šių projektų įgyvendinimui skirtas 140,50 tūkst. Eur finansavimas.</t>
  </si>
  <si>
    <t>Kofinansuotų kultūros ir meno projektų skaičius per metus</t>
  </si>
  <si>
    <t>Kofinansuoti kultūros ir meno projektus</t>
  </si>
  <si>
    <t xml:space="preserve">Iš Savivaldybės biudžeto buvo skirta 55,0 tūkst. Eur., panaudota 51,9 tūkst.eurų. Dalinai finansuoti 29 kultūros ir meno projektai. Iš jų 2 finansuoti projektai neįgyvendinti, negavus rėmimo iš Lietuvos kultūros tarybos ir nepakankamo finansavimo iš Savivaldybės biudžeto. Šių projektų įgyvendinimui skirtos ir nepanaudotos lėšos grąžintos į Savivaldybės biudžetą (3000 Eur). Bendra projektų įgyvendinimo išlaidų vertė 103,489 tūkst.Eur, iš jų 51,748 tūkst.Eur įvairių fondų, rėmėjų ir projekto vykdytojų lėšos. Savivaldybės biudžeto lėšos, skirtos projektams įgyvendinti, sudaro 43 proc. </t>
  </si>
  <si>
    <t>Iš dalies finansuotų kultūros ir meno projektų skaičius per metus</t>
  </si>
  <si>
    <t>Iš dalies finansuoti kultūros ir meno projektus</t>
  </si>
  <si>
    <t>Tradicinių ir unikalių (inovatyvių) kultūros projektų rėmimas</t>
  </si>
  <si>
    <t>Sąlygų miesto gyventojams dalyvauti kultūros ir meno veikloje, ugdyti kūrybiškumą ir plėsti meninę veiklą sudarymas</t>
  </si>
  <si>
    <t>Dalinai finansuota 10 meno mėgėjų kolektyvų: 6 choreografijos, 3 folkloro ansambliai ir 1 vokalinės muzikos kolektyvas.</t>
  </si>
  <si>
    <t>Iš dalies finansuotų mėgėjų meno kolektyvų veiklos projektų skaičius per metus</t>
  </si>
  <si>
    <t>Kultūros renginių rinkodaros priemonių įgyvendinimas</t>
  </si>
  <si>
    <t>Įgyvendintų renginių rinkodaros priemonių skaičius</t>
  </si>
  <si>
    <t>Išaugęs renginių lankytojų skaičius rodo augantį miesto bendruomenės susidomėjimą teikiamomis  kultūrinėmis paslaugomis ir įsitraukimą į kultūrinę veiklą.</t>
  </si>
  <si>
    <r>
      <t>Miesto bendruomenės įtraukties pokytis lyginant su praėjusiais metais</t>
    </r>
    <r>
      <rPr>
        <sz val="10"/>
        <color rgb="FF000000"/>
        <rFont val="Times New Roman"/>
        <family val="1"/>
        <charset val="186"/>
      </rPr>
      <t xml:space="preserve"> </t>
    </r>
  </si>
  <si>
    <t>Padidinti miesto bendruomenės įtrauktį į kultūros kūrimą ir naudojimąsi kultūros produktais bei paslaugomis</t>
  </si>
  <si>
    <t xml:space="preserve">Padidėjo renginių lankytojų skaičius dėl Stasio Eidrigevičiaus menų centro veiklos.  </t>
  </si>
  <si>
    <t>padidėjęs</t>
  </si>
  <si>
    <t>padidėjęs, nepakitęs, sumažėjęs</t>
  </si>
  <si>
    <r>
      <t>Kultūros paslaugas naudojančių gyventojų skaičiaus pokyčio vertinimas</t>
    </r>
    <r>
      <rPr>
        <sz val="10"/>
        <rFont val="Calibri"/>
        <family val="2"/>
        <charset val="186"/>
      </rPr>
      <t xml:space="preserve"> </t>
    </r>
  </si>
  <si>
    <t>2023 m. kultūros paslaugomis naudojosi 605537 gyventojai, 2022 m. –  522704 gyventojai.</t>
  </si>
  <si>
    <t>Kultūros paslaugas naudojančių gyventojų skaičiaus pokytis</t>
  </si>
  <si>
    <t xml:space="preserve">Kurti tvarią socialinę ir ekonominę kultūros vertę Panevėžyje </t>
  </si>
  <si>
    <t xml:space="preserve">KULTŪROS IR MENO PROGRAMA (NR. 11)                                                                                              
</t>
  </si>
  <si>
    <t xml:space="preserve">PATVIRTINTA                                                                Panevėžio miesto savivaldybės 
administracijos direktoriaus                                                                                  2024 m. 03.01 d. įsakymu Nr. AF-41                                                                            
</t>
  </si>
</sst>
</file>

<file path=xl/styles.xml><?xml version="1.0" encoding="utf-8"?>
<styleSheet xmlns="http://schemas.openxmlformats.org/spreadsheetml/2006/main" xmlns:mc="http://schemas.openxmlformats.org/markup-compatibility/2006" xmlns:x14ac="http://schemas.microsoft.com/office/spreadsheetml/2009/9/ac" mc:Ignorable="x14ac">
  <numFmts count="9">
    <numFmt numFmtId="41" formatCode="_-* #,##0\ _€_-;\-* #,##0\ _€_-;_-* &quot;-&quot;\ _€_-;_-@_-"/>
    <numFmt numFmtId="43" formatCode="_-* #,##0.00\ _€_-;\-* #,##0.00\ _€_-;_-* &quot;-&quot;??\ _€_-;_-@_-"/>
    <numFmt numFmtId="164" formatCode="0.0"/>
    <numFmt numFmtId="165" formatCode="#,##0.0"/>
    <numFmt numFmtId="166" formatCode="0.000"/>
    <numFmt numFmtId="167" formatCode="_-* #,##0.0\ _€_-;\-* #,##0.0\ _€_-;_-* &quot;-&quot;??\ _€_-;_-@_-"/>
    <numFmt numFmtId="168" formatCode="_-* #,##0.0\ _€_-;\-* #,##0.0\ _€_-;_-* &quot;-&quot;??\ _€_-;_-@"/>
    <numFmt numFmtId="169" formatCode="_-* #,##0.00\ _€_-;\-* #,##0.00\ _€_-;_-* &quot;-&quot;??\ _€_-;_-@"/>
    <numFmt numFmtId="170" formatCode="yyyy\-mm\-dd"/>
  </numFmts>
  <fonts count="114">
    <font>
      <sz val="11"/>
      <color theme="1"/>
      <name val="Calibri"/>
      <family val="2"/>
      <charset val="186"/>
      <scheme val="minor"/>
    </font>
    <font>
      <sz val="11"/>
      <color theme="1"/>
      <name val="Calibri"/>
      <family val="2"/>
      <charset val="186"/>
      <scheme val="minor"/>
    </font>
    <font>
      <sz val="11"/>
      <color rgb="FFFF0000"/>
      <name val="Calibri"/>
      <family val="2"/>
      <charset val="186"/>
      <scheme val="minor"/>
    </font>
    <font>
      <sz val="10"/>
      <name val="Arial"/>
      <family val="2"/>
      <charset val="186"/>
    </font>
    <font>
      <sz val="10"/>
      <name val="Times New Roman"/>
      <family val="1"/>
      <charset val="186"/>
    </font>
    <font>
      <b/>
      <sz val="10"/>
      <name val="Times New Roman"/>
      <family val="1"/>
      <charset val="186"/>
    </font>
    <font>
      <sz val="9"/>
      <name val="Times New Roman"/>
      <family val="1"/>
    </font>
    <font>
      <b/>
      <sz val="9"/>
      <name val="Times New Roman"/>
      <family val="1"/>
      <charset val="186"/>
    </font>
    <font>
      <sz val="9"/>
      <name val="Times New Roman"/>
      <family val="1"/>
      <charset val="186"/>
    </font>
    <font>
      <b/>
      <sz val="10"/>
      <color rgb="FFFF0000"/>
      <name val="Times New Roman"/>
      <family val="1"/>
      <charset val="186"/>
    </font>
    <font>
      <sz val="10"/>
      <name val="Times New Roman"/>
      <family val="1"/>
    </font>
    <font>
      <b/>
      <sz val="10"/>
      <name val="Times New Roman"/>
      <family val="1"/>
    </font>
    <font>
      <sz val="11"/>
      <name val="Times New Roman"/>
      <family val="1"/>
      <charset val="186"/>
    </font>
    <font>
      <sz val="10"/>
      <color rgb="FFFF0000"/>
      <name val="Times New Roman"/>
      <family val="1"/>
    </font>
    <font>
      <b/>
      <sz val="9"/>
      <name val="Times New Roman"/>
      <family val="1"/>
    </font>
    <font>
      <sz val="8"/>
      <name val="Times New Roman"/>
      <family val="1"/>
    </font>
    <font>
      <sz val="10"/>
      <name val="Arial"/>
      <family val="2"/>
    </font>
    <font>
      <sz val="10"/>
      <color theme="1"/>
      <name val="Times New Roman"/>
      <family val="1"/>
      <charset val="186"/>
    </font>
    <font>
      <sz val="10"/>
      <color rgb="FF000000"/>
      <name val="Times New Roman"/>
      <family val="1"/>
      <charset val="186"/>
    </font>
    <font>
      <sz val="11"/>
      <name val="Calibri"/>
      <family val="2"/>
      <charset val="186"/>
      <scheme val="minor"/>
    </font>
    <font>
      <b/>
      <sz val="10"/>
      <color rgb="FFFF0000"/>
      <name val="Times New Roman"/>
      <family val="1"/>
    </font>
    <font>
      <sz val="11"/>
      <name val="Calibri"/>
      <family val="2"/>
      <charset val="186"/>
    </font>
    <font>
      <sz val="8"/>
      <name val="Times New Roman"/>
      <family val="1"/>
      <charset val="186"/>
    </font>
    <font>
      <b/>
      <sz val="11"/>
      <name val="Times New Roman"/>
      <family val="1"/>
    </font>
    <font>
      <sz val="11"/>
      <name val="Times New Roman"/>
      <family val="1"/>
    </font>
    <font>
      <b/>
      <sz val="12"/>
      <name val="Times New Roman"/>
      <family val="1"/>
      <charset val="186"/>
    </font>
    <font>
      <b/>
      <sz val="11"/>
      <name val="Times New Roman"/>
      <family val="1"/>
      <charset val="186"/>
    </font>
    <font>
      <sz val="12"/>
      <color rgb="FFFF0000"/>
      <name val="Times New Roman"/>
      <family val="1"/>
      <charset val="186"/>
    </font>
    <font>
      <sz val="12"/>
      <name val="Times New Roman"/>
      <family val="1"/>
      <charset val="186"/>
    </font>
    <font>
      <b/>
      <sz val="9"/>
      <color indexed="81"/>
      <name val="Tahoma"/>
      <family val="2"/>
      <charset val="186"/>
    </font>
    <font>
      <sz val="9"/>
      <color indexed="81"/>
      <name val="Tahoma"/>
      <family val="2"/>
      <charset val="186"/>
    </font>
    <font>
      <sz val="10"/>
      <color rgb="FF0070C0"/>
      <name val="Arial"/>
      <family val="2"/>
      <charset val="186"/>
    </font>
    <font>
      <sz val="10"/>
      <color rgb="FFFF0000"/>
      <name val="Arial"/>
      <family val="2"/>
      <charset val="186"/>
    </font>
    <font>
      <b/>
      <sz val="11"/>
      <name val="Arial"/>
      <family val="2"/>
    </font>
    <font>
      <sz val="11"/>
      <name val="Arial"/>
      <family val="2"/>
      <charset val="186"/>
    </font>
    <font>
      <sz val="10"/>
      <color rgb="FF0070C0"/>
      <name val="Times New Roman"/>
      <family val="1"/>
      <charset val="186"/>
    </font>
    <font>
      <sz val="8"/>
      <name val="Arial"/>
      <family val="2"/>
      <charset val="186"/>
    </font>
    <font>
      <sz val="11"/>
      <color theme="1"/>
      <name val="Times New Roman"/>
      <family val="1"/>
      <charset val="186"/>
    </font>
    <font>
      <b/>
      <sz val="11"/>
      <color theme="1"/>
      <name val="Times New Roman"/>
      <family val="1"/>
      <charset val="186"/>
    </font>
    <font>
      <sz val="10"/>
      <color rgb="FFFF0000"/>
      <name val="Times New Roman"/>
      <family val="1"/>
      <charset val="186"/>
    </font>
    <font>
      <b/>
      <sz val="11"/>
      <color rgb="FF7030A0"/>
      <name val="Times New Roman"/>
      <family val="1"/>
      <charset val="186"/>
    </font>
    <font>
      <sz val="11"/>
      <color rgb="FF7030A0"/>
      <name val="Times New Roman"/>
      <family val="1"/>
      <charset val="186"/>
    </font>
    <font>
      <sz val="11"/>
      <color rgb="FFFF0000"/>
      <name val="Times New Roman"/>
      <family val="1"/>
      <charset val="186"/>
    </font>
    <font>
      <b/>
      <sz val="11"/>
      <color rgb="FFFF0000"/>
      <name val="Times New Roman"/>
      <family val="1"/>
      <charset val="186"/>
    </font>
    <font>
      <sz val="11"/>
      <color rgb="FFFF0000"/>
      <name val="Arial"/>
      <family val="2"/>
      <charset val="186"/>
    </font>
    <font>
      <b/>
      <sz val="10"/>
      <color theme="1"/>
      <name val="Times New Roman"/>
      <family val="1"/>
      <charset val="186"/>
    </font>
    <font>
      <sz val="11"/>
      <color rgb="FF0070C0"/>
      <name val="Times New Roman"/>
      <family val="1"/>
      <charset val="186"/>
    </font>
    <font>
      <sz val="11"/>
      <color rgb="FFFF0000"/>
      <name val="Times New Roman"/>
      <family val="1"/>
    </font>
    <font>
      <sz val="11"/>
      <name val="Arial"/>
      <family val="2"/>
    </font>
    <font>
      <sz val="10"/>
      <color rgb="FF7030A0"/>
      <name val="Times New Roman"/>
      <family val="1"/>
    </font>
    <font>
      <sz val="11"/>
      <color rgb="FFFF0000"/>
      <name val="Arial"/>
      <family val="2"/>
    </font>
    <font>
      <b/>
      <sz val="11"/>
      <color rgb="FFFF0000"/>
      <name val="Times New Roman"/>
      <family val="1"/>
    </font>
    <font>
      <sz val="10"/>
      <color rgb="FF7030A0"/>
      <name val="Times New Roman"/>
      <family val="1"/>
      <charset val="186"/>
    </font>
    <font>
      <b/>
      <sz val="11"/>
      <name val="Arial"/>
      <family val="2"/>
      <charset val="186"/>
    </font>
    <font>
      <sz val="11"/>
      <color rgb="FF0070C0"/>
      <name val="Times New Roman"/>
      <family val="1"/>
    </font>
    <font>
      <b/>
      <sz val="10"/>
      <color theme="1"/>
      <name val="Times New Roman"/>
      <family val="1"/>
    </font>
    <font>
      <i/>
      <sz val="11"/>
      <name val="Times New Roman"/>
      <family val="1"/>
      <charset val="186"/>
    </font>
    <font>
      <sz val="10"/>
      <color rgb="FF00B050"/>
      <name val="Times New Roman"/>
      <family val="1"/>
      <charset val="186"/>
    </font>
    <font>
      <b/>
      <sz val="10"/>
      <name val="Arial"/>
      <family val="2"/>
    </font>
    <font>
      <sz val="9"/>
      <name val="Arial"/>
      <family val="2"/>
    </font>
    <font>
      <b/>
      <sz val="9"/>
      <name val="Arial"/>
      <family val="2"/>
    </font>
    <font>
      <sz val="8"/>
      <color rgb="FFFF0000"/>
      <name val="Times New Roman"/>
      <family val="1"/>
      <charset val="186"/>
    </font>
    <font>
      <sz val="8"/>
      <color rgb="FFFF0000"/>
      <name val="Times New Roman"/>
      <family val="1"/>
    </font>
    <font>
      <sz val="9"/>
      <color rgb="FFFF0000"/>
      <name val="Times New Roman"/>
      <family val="1"/>
    </font>
    <font>
      <b/>
      <sz val="12"/>
      <name val="Times New Roman"/>
      <family val="1"/>
    </font>
    <font>
      <b/>
      <sz val="10"/>
      <name val="Arial"/>
      <family val="2"/>
      <charset val="186"/>
    </font>
    <font>
      <sz val="10"/>
      <name val="Arial"/>
    </font>
    <font>
      <sz val="9"/>
      <color rgb="FFFF0000"/>
      <name val="Times New Roman"/>
      <family val="1"/>
      <charset val="186"/>
    </font>
    <font>
      <sz val="10"/>
      <color rgb="FF00B050"/>
      <name val="Times New Roman"/>
      <family val="1"/>
    </font>
    <font>
      <sz val="10"/>
      <color theme="1"/>
      <name val="Times New Roman"/>
      <family val="1"/>
    </font>
    <font>
      <sz val="9"/>
      <color rgb="FF000000"/>
      <name val="Arial"/>
      <family val="2"/>
      <charset val="186"/>
    </font>
    <font>
      <sz val="11"/>
      <color rgb="FF00B050"/>
      <name val="Times New Roman"/>
      <family val="1"/>
      <charset val="186"/>
    </font>
    <font>
      <sz val="11"/>
      <color theme="1"/>
      <name val="Calibri"/>
      <scheme val="minor"/>
    </font>
    <font>
      <sz val="8"/>
      <color theme="1"/>
      <name val="Times New Roman"/>
      <family val="1"/>
      <charset val="186"/>
    </font>
    <font>
      <sz val="9"/>
      <color theme="1"/>
      <name val="Times New Roman"/>
      <family val="1"/>
      <charset val="186"/>
    </font>
    <font>
      <b/>
      <sz val="8"/>
      <color theme="1"/>
      <name val="Times New Roman"/>
      <family val="1"/>
      <charset val="186"/>
    </font>
    <font>
      <b/>
      <sz val="9"/>
      <color theme="1"/>
      <name val="Times New Roman"/>
      <family val="1"/>
      <charset val="186"/>
    </font>
    <font>
      <sz val="10"/>
      <color theme="1"/>
      <name val="Arial"/>
      <family val="2"/>
      <charset val="186"/>
    </font>
    <font>
      <b/>
      <sz val="9"/>
      <color rgb="FFFF0000"/>
      <name val="Times New Roman"/>
      <family val="1"/>
      <charset val="186"/>
    </font>
    <font>
      <sz val="11"/>
      <color rgb="FF1F497D"/>
      <name val="Calibri"/>
      <family val="2"/>
      <charset val="186"/>
    </font>
    <font>
      <b/>
      <sz val="12"/>
      <color theme="1"/>
      <name val="Times New Roman"/>
      <family val="1"/>
      <charset val="186"/>
    </font>
    <font>
      <sz val="12"/>
      <color theme="1"/>
      <name val="Times New Roman"/>
      <family val="1"/>
      <charset val="186"/>
    </font>
    <font>
      <u/>
      <sz val="10"/>
      <color theme="1"/>
      <name val="Times New Roman"/>
      <family val="1"/>
      <charset val="186"/>
    </font>
    <font>
      <sz val="12"/>
      <color theme="1"/>
      <name val="Arial"/>
      <family val="2"/>
      <charset val="186"/>
    </font>
    <font>
      <vertAlign val="superscript"/>
      <sz val="10"/>
      <color theme="1"/>
      <name val="Times New Roman"/>
      <family val="1"/>
      <charset val="186"/>
    </font>
    <font>
      <sz val="11"/>
      <color theme="1"/>
      <name val="Calibri"/>
      <family val="2"/>
      <charset val="186"/>
    </font>
    <font>
      <b/>
      <u/>
      <sz val="10"/>
      <color theme="1"/>
      <name val="Times New Roman"/>
      <family val="1"/>
      <charset val="186"/>
    </font>
    <font>
      <u/>
      <sz val="11"/>
      <color theme="1"/>
      <name val="Times New Roman"/>
      <family val="1"/>
      <charset val="186"/>
    </font>
    <font>
      <b/>
      <sz val="12"/>
      <color theme="1"/>
      <name val="Arial"/>
      <family val="2"/>
      <charset val="186"/>
    </font>
    <font>
      <b/>
      <sz val="11"/>
      <color theme="1"/>
      <name val="Arial"/>
      <family val="2"/>
      <charset val="186"/>
    </font>
    <font>
      <sz val="9"/>
      <color rgb="FF1F1F1F"/>
      <name val="Roboto"/>
    </font>
    <font>
      <sz val="10"/>
      <color rgb="FF1F1F1F"/>
      <name val="Times New Roman"/>
      <family val="1"/>
      <charset val="186"/>
    </font>
    <font>
      <sz val="10"/>
      <name val="Calibri"/>
      <family val="2"/>
      <charset val="186"/>
    </font>
    <font>
      <b/>
      <sz val="10"/>
      <color rgb="FF000000"/>
      <name val="Times New Roman"/>
      <family val="1"/>
      <charset val="186"/>
    </font>
    <font>
      <b/>
      <sz val="11"/>
      <color rgb="FF000000"/>
      <name val="Times New Roman"/>
      <family val="1"/>
      <charset val="186"/>
    </font>
    <font>
      <i/>
      <sz val="10"/>
      <color theme="1"/>
      <name val="Times New Roman"/>
      <family val="1"/>
      <charset val="186"/>
    </font>
    <font>
      <b/>
      <i/>
      <sz val="10"/>
      <color theme="1"/>
      <name val="Times New Roman"/>
      <family val="1"/>
      <charset val="186"/>
    </font>
    <font>
      <strike/>
      <sz val="10"/>
      <color theme="1"/>
      <name val="Times New Roman"/>
      <family val="1"/>
      <charset val="186"/>
    </font>
    <font>
      <sz val="10"/>
      <color rgb="FF333333"/>
      <name val="Times New Roman"/>
      <family val="1"/>
      <charset val="186"/>
    </font>
    <font>
      <u/>
      <sz val="10"/>
      <name val="Times New Roman"/>
      <family val="1"/>
      <charset val="186"/>
    </font>
    <font>
      <b/>
      <sz val="8"/>
      <name val="Times New Roman"/>
      <family val="1"/>
    </font>
    <font>
      <sz val="10"/>
      <name val="Times"/>
      <family val="1"/>
    </font>
    <font>
      <sz val="10"/>
      <name val="Times"/>
      <family val="1"/>
      <charset val="186"/>
    </font>
    <font>
      <sz val="11"/>
      <color rgb="FF000000"/>
      <name val="Times New Roman"/>
      <family val="1"/>
      <charset val="186"/>
    </font>
    <font>
      <b/>
      <u/>
      <sz val="11"/>
      <name val="Times New Roman"/>
      <family val="1"/>
      <charset val="186"/>
    </font>
    <font>
      <sz val="9"/>
      <name val="Arial"/>
      <family val="2"/>
      <charset val="186"/>
    </font>
    <font>
      <b/>
      <sz val="9"/>
      <name val="Arial"/>
      <family val="2"/>
      <charset val="186"/>
    </font>
    <font>
      <u/>
      <sz val="11"/>
      <name val="Times New Roman"/>
      <family val="1"/>
      <charset val="186"/>
    </font>
    <font>
      <sz val="11"/>
      <color indexed="8"/>
      <name val="Times New Roman"/>
      <family val="1"/>
    </font>
    <font>
      <sz val="10"/>
      <color rgb="FF00000A"/>
      <name val="Times New Roman"/>
      <family val="1"/>
      <charset val="186"/>
    </font>
    <font>
      <b/>
      <sz val="10"/>
      <color rgb="FFFF0000"/>
      <name val="Arial"/>
      <family val="2"/>
      <charset val="186"/>
    </font>
    <font>
      <u/>
      <sz val="10"/>
      <color rgb="FF000000"/>
      <name val="Times New Roman"/>
      <family val="1"/>
      <charset val="186"/>
    </font>
    <font>
      <b/>
      <u/>
      <sz val="11"/>
      <color rgb="FF000000"/>
      <name val="Times New Roman"/>
      <family val="1"/>
      <charset val="186"/>
    </font>
    <font>
      <i/>
      <sz val="11"/>
      <color rgb="FF000000"/>
      <name val="Times New Roman"/>
      <family val="1"/>
      <charset val="186"/>
    </font>
  </fonts>
  <fills count="40">
    <fill>
      <patternFill patternType="none"/>
    </fill>
    <fill>
      <patternFill patternType="gray125"/>
    </fill>
    <fill>
      <patternFill patternType="solid">
        <fgColor rgb="FF9999FF"/>
        <bgColor indexed="64"/>
      </patternFill>
    </fill>
    <fill>
      <patternFill patternType="solid">
        <fgColor rgb="FFFFFF00"/>
        <bgColor indexed="64"/>
      </patternFill>
    </fill>
    <fill>
      <patternFill patternType="solid">
        <fgColor theme="0" tint="-0.14999847407452621"/>
        <bgColor indexed="64"/>
      </patternFill>
    </fill>
    <fill>
      <patternFill patternType="solid">
        <fgColor theme="0" tint="-0.249977111117893"/>
        <bgColor indexed="64"/>
      </patternFill>
    </fill>
    <fill>
      <patternFill patternType="solid">
        <fgColor indexed="13"/>
        <bgColor indexed="64"/>
      </patternFill>
    </fill>
    <fill>
      <patternFill patternType="solid">
        <fgColor theme="4" tint="0.59999389629810485"/>
        <bgColor indexed="64"/>
      </patternFill>
    </fill>
    <fill>
      <patternFill patternType="solid">
        <fgColor rgb="FFCCFFCC"/>
        <bgColor indexed="64"/>
      </patternFill>
    </fill>
    <fill>
      <patternFill patternType="solid">
        <fgColor indexed="44"/>
        <bgColor indexed="64"/>
      </patternFill>
    </fill>
    <fill>
      <patternFill patternType="solid">
        <fgColor rgb="FF99CCFF"/>
        <bgColor indexed="64"/>
      </patternFill>
    </fill>
    <fill>
      <patternFill patternType="solid">
        <fgColor theme="0"/>
        <bgColor indexed="64"/>
      </patternFill>
    </fill>
    <fill>
      <patternFill patternType="solid">
        <fgColor rgb="FFFFC000"/>
        <bgColor indexed="64"/>
      </patternFill>
    </fill>
    <fill>
      <patternFill patternType="solid">
        <fgColor rgb="FFFFCCFF"/>
        <bgColor indexed="64"/>
      </patternFill>
    </fill>
    <fill>
      <patternFill patternType="solid">
        <fgColor indexed="42"/>
        <bgColor indexed="64"/>
      </patternFill>
    </fill>
    <fill>
      <patternFill patternType="solid">
        <fgColor indexed="9"/>
        <bgColor indexed="64"/>
      </patternFill>
    </fill>
    <fill>
      <patternFill patternType="solid">
        <fgColor theme="2"/>
        <bgColor indexed="64"/>
      </patternFill>
    </fill>
    <fill>
      <patternFill patternType="solid">
        <fgColor theme="4" tint="0.39997558519241921"/>
        <bgColor indexed="64"/>
      </patternFill>
    </fill>
    <fill>
      <patternFill patternType="solid">
        <fgColor theme="9" tint="0.59999389629810485"/>
        <bgColor indexed="64"/>
      </patternFill>
    </fill>
    <fill>
      <patternFill patternType="solid">
        <fgColor theme="2" tint="-0.249977111117893"/>
        <bgColor indexed="64"/>
      </patternFill>
    </fill>
    <fill>
      <patternFill patternType="solid">
        <fgColor theme="2" tint="-9.9978637043366805E-2"/>
        <bgColor indexed="64"/>
      </patternFill>
    </fill>
    <fill>
      <patternFill patternType="solid">
        <fgColor rgb="FFFF0000"/>
        <bgColor indexed="64"/>
      </patternFill>
    </fill>
    <fill>
      <patternFill patternType="solid">
        <fgColor rgb="FFAEAAAA"/>
        <bgColor indexed="64"/>
      </patternFill>
    </fill>
    <fill>
      <patternFill patternType="solid">
        <fgColor theme="0" tint="-0.34998626667073579"/>
        <bgColor indexed="64"/>
      </patternFill>
    </fill>
    <fill>
      <patternFill patternType="solid">
        <fgColor theme="4" tint="0.79998168889431442"/>
        <bgColor indexed="64"/>
      </patternFill>
    </fill>
    <fill>
      <patternFill patternType="solid">
        <fgColor rgb="FF9999FF"/>
        <bgColor rgb="FF9999FF"/>
      </patternFill>
    </fill>
    <fill>
      <patternFill patternType="solid">
        <fgColor rgb="FFFFFF00"/>
        <bgColor rgb="FFFFFF00"/>
      </patternFill>
    </fill>
    <fill>
      <patternFill patternType="solid">
        <fgColor rgb="FFD8D8D8"/>
        <bgColor rgb="FFD8D8D8"/>
      </patternFill>
    </fill>
    <fill>
      <patternFill patternType="solid">
        <fgColor rgb="FFBFBFBF"/>
        <bgColor rgb="FFBFBFBF"/>
      </patternFill>
    </fill>
    <fill>
      <patternFill patternType="solid">
        <fgColor rgb="FFB3EBFF"/>
        <bgColor rgb="FFB3EBFF"/>
      </patternFill>
    </fill>
    <fill>
      <patternFill patternType="solid">
        <fgColor rgb="FFCCFFCC"/>
        <bgColor rgb="FFCCFFCC"/>
      </patternFill>
    </fill>
    <fill>
      <patternFill patternType="solid">
        <fgColor rgb="FFFFC000"/>
        <bgColor rgb="FFFFC000"/>
      </patternFill>
    </fill>
    <fill>
      <patternFill patternType="solid">
        <fgColor rgb="FFFFCCFF"/>
        <bgColor rgb="FFFFCCFF"/>
      </patternFill>
    </fill>
    <fill>
      <patternFill patternType="solid">
        <fgColor theme="0"/>
        <bgColor theme="0"/>
      </patternFill>
    </fill>
    <fill>
      <patternFill patternType="solid">
        <fgColor rgb="FFFFFFFF"/>
        <bgColor rgb="FFFFFFFF"/>
      </patternFill>
    </fill>
    <fill>
      <patternFill patternType="solid">
        <fgColor rgb="FFC0C0C0"/>
        <bgColor rgb="FFC0C0C0"/>
      </patternFill>
    </fill>
    <fill>
      <patternFill patternType="solid">
        <fgColor rgb="FFB3EBFF"/>
        <bgColor indexed="64"/>
      </patternFill>
    </fill>
    <fill>
      <patternFill patternType="solid">
        <fgColor indexed="22"/>
        <bgColor indexed="64"/>
      </patternFill>
    </fill>
    <fill>
      <patternFill patternType="solid">
        <fgColor rgb="FF99CCFF"/>
        <bgColor rgb="FF99CCFF"/>
      </patternFill>
    </fill>
    <fill>
      <patternFill patternType="solid">
        <fgColor rgb="FFC0C0C0"/>
        <bgColor indexed="64"/>
      </patternFill>
    </fill>
  </fills>
  <borders count="261">
    <border>
      <left/>
      <right/>
      <top/>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top style="medium">
        <color indexed="64"/>
      </top>
      <bottom style="medium">
        <color indexed="64"/>
      </bottom>
      <diagonal/>
    </border>
    <border>
      <left style="medium">
        <color indexed="64"/>
      </left>
      <right style="medium">
        <color indexed="64"/>
      </right>
      <top/>
      <bottom style="medium">
        <color indexed="64"/>
      </bottom>
      <diagonal/>
    </border>
    <border>
      <left style="medium">
        <color indexed="64"/>
      </left>
      <right/>
      <top/>
      <bottom/>
      <diagonal/>
    </border>
    <border>
      <left/>
      <right style="medium">
        <color indexed="64"/>
      </right>
      <top/>
      <bottom style="thin">
        <color indexed="64"/>
      </bottom>
      <diagonal/>
    </border>
    <border>
      <left/>
      <right/>
      <top/>
      <bottom style="thin">
        <color indexed="64"/>
      </bottom>
      <diagonal/>
    </border>
    <border>
      <left style="medium">
        <color indexed="64"/>
      </left>
      <right/>
      <top/>
      <bottom style="thin">
        <color indexed="64"/>
      </bottom>
      <diagonal/>
    </border>
    <border>
      <left style="medium">
        <color indexed="64"/>
      </left>
      <right style="medium">
        <color indexed="64"/>
      </right>
      <top style="thin">
        <color indexed="64"/>
      </top>
      <bottom/>
      <diagonal/>
    </border>
    <border>
      <left style="medium">
        <color indexed="64"/>
      </left>
      <right/>
      <top style="thin">
        <color indexed="64"/>
      </top>
      <bottom/>
      <diagonal/>
    </border>
    <border>
      <left/>
      <right style="medium">
        <color indexed="64"/>
      </right>
      <top style="thin">
        <color indexed="64"/>
      </top>
      <bottom/>
      <diagonal/>
    </border>
    <border>
      <left/>
      <right/>
      <top style="thin">
        <color indexed="64"/>
      </top>
      <bottom/>
      <diagonal/>
    </border>
    <border>
      <left style="medium">
        <color indexed="64"/>
      </left>
      <right style="medium">
        <color indexed="64"/>
      </right>
      <top style="thin">
        <color indexed="64"/>
      </top>
      <bottom style="thin">
        <color indexed="64"/>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right/>
      <top style="thin">
        <color indexed="64"/>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top style="medium">
        <color indexed="64"/>
      </top>
      <bottom/>
      <diagonal/>
    </border>
    <border>
      <left/>
      <right/>
      <top/>
      <bottom style="medium">
        <color indexed="64"/>
      </bottom>
      <diagonal/>
    </border>
    <border>
      <left/>
      <right/>
      <top style="medium">
        <color indexed="64"/>
      </top>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right style="medium">
        <color indexed="64"/>
      </right>
      <top/>
      <bottom style="medium">
        <color indexed="64"/>
      </bottom>
      <diagonal/>
    </border>
    <border>
      <left/>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top/>
      <bottom style="medium">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thin">
        <color indexed="64"/>
      </top>
      <bottom/>
      <diagonal/>
    </border>
    <border>
      <left style="medium">
        <color indexed="64"/>
      </left>
      <right style="medium">
        <color indexed="64"/>
      </right>
      <top/>
      <bottom/>
      <diagonal/>
    </border>
    <border>
      <left/>
      <right style="medium">
        <color indexed="64"/>
      </right>
      <top style="medium">
        <color indexed="64"/>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top style="thin">
        <color indexed="64"/>
      </top>
      <bottom style="medium">
        <color indexed="64"/>
      </bottom>
      <diagonal/>
    </border>
    <border>
      <left/>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right style="medium">
        <color indexed="64"/>
      </right>
      <top style="thin">
        <color indexed="64"/>
      </top>
      <bottom style="medium">
        <color indexed="64"/>
      </bottom>
      <diagonal/>
    </border>
    <border>
      <left/>
      <right style="medium">
        <color indexed="64"/>
      </right>
      <top style="medium">
        <color indexed="64"/>
      </top>
      <bottom style="thin">
        <color indexed="64"/>
      </bottom>
      <diagonal/>
    </border>
    <border>
      <left style="thin">
        <color indexed="64"/>
      </left>
      <right style="thin">
        <color indexed="64"/>
      </right>
      <top/>
      <bottom style="medium">
        <color indexed="64"/>
      </bottom>
      <diagonal/>
    </border>
    <border>
      <left/>
      <right style="thin">
        <color indexed="64"/>
      </right>
      <top/>
      <bottom style="medium">
        <color indexed="64"/>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diagonal/>
    </border>
    <border>
      <left/>
      <right style="thin">
        <color indexed="64"/>
      </right>
      <top style="medium">
        <color indexed="64"/>
      </top>
      <bottom/>
      <diagonal/>
    </border>
    <border>
      <left style="medium">
        <color indexed="64"/>
      </left>
      <right style="thin">
        <color indexed="64"/>
      </right>
      <top style="medium">
        <color indexed="64"/>
      </top>
      <bottom/>
      <diagonal/>
    </border>
    <border>
      <left style="thin">
        <color indexed="64"/>
      </left>
      <right style="thin">
        <color indexed="64"/>
      </right>
      <top/>
      <bottom/>
      <diagonal/>
    </border>
    <border>
      <left/>
      <right style="thin">
        <color indexed="64"/>
      </right>
      <top/>
      <bottom/>
      <diagonal/>
    </border>
    <border>
      <left style="medium">
        <color indexed="64"/>
      </left>
      <right style="thin">
        <color indexed="64"/>
      </right>
      <top/>
      <bottom/>
      <diagonal/>
    </border>
    <border>
      <left style="medium">
        <color indexed="64"/>
      </left>
      <right style="medium">
        <color indexed="64"/>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right style="thin">
        <color indexed="64"/>
      </right>
      <top style="medium">
        <color indexed="64"/>
      </top>
      <bottom style="medium">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thin">
        <color indexed="64"/>
      </bottom>
      <diagonal/>
    </border>
    <border>
      <left/>
      <right style="medium">
        <color indexed="64"/>
      </right>
      <top/>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medium">
        <color indexed="64"/>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thin">
        <color indexed="64"/>
      </left>
      <right/>
      <top/>
      <bottom/>
      <diagonal/>
    </border>
    <border>
      <left style="thin">
        <color indexed="64"/>
      </left>
      <right style="medium">
        <color indexed="64"/>
      </right>
      <top/>
      <bottom/>
      <diagonal/>
    </border>
    <border>
      <left style="thin">
        <color indexed="64"/>
      </left>
      <right/>
      <top style="thin">
        <color indexed="64"/>
      </top>
      <bottom style="medium">
        <color indexed="64"/>
      </bottom>
      <diagonal/>
    </border>
    <border>
      <left style="thin">
        <color indexed="64"/>
      </left>
      <right/>
      <top style="thin">
        <color indexed="64"/>
      </top>
      <bottom style="thin">
        <color indexed="64"/>
      </bottom>
      <diagonal/>
    </border>
    <border>
      <left style="thin">
        <color indexed="64"/>
      </left>
      <right/>
      <top style="medium">
        <color indexed="64"/>
      </top>
      <bottom style="thin">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diagonal/>
    </border>
    <border>
      <left style="thin">
        <color indexed="64"/>
      </left>
      <right/>
      <top/>
      <bottom style="thin">
        <color indexed="64"/>
      </bottom>
      <diagonal/>
    </border>
    <border>
      <left/>
      <right style="thin">
        <color indexed="64"/>
      </right>
      <top style="thin">
        <color indexed="64"/>
      </top>
      <bottom/>
      <diagonal/>
    </border>
    <border>
      <left style="thin">
        <color indexed="64"/>
      </left>
      <right/>
      <top style="thin">
        <color indexed="64"/>
      </top>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medium">
        <color indexed="64"/>
      </left>
      <right/>
      <top/>
      <bottom style="medium">
        <color rgb="FF808080"/>
      </bottom>
      <diagonal/>
    </border>
    <border>
      <left style="medium">
        <color indexed="64"/>
      </left>
      <right/>
      <top style="medium">
        <color indexed="64"/>
      </top>
      <bottom style="medium">
        <color rgb="FF808080"/>
      </bottom>
      <diagonal/>
    </border>
    <border>
      <left style="medium">
        <color indexed="64"/>
      </left>
      <right style="medium">
        <color rgb="FF808080"/>
      </right>
      <top style="medium">
        <color indexed="64"/>
      </top>
      <bottom style="thin">
        <color indexed="64"/>
      </bottom>
      <diagonal/>
    </border>
    <border>
      <left style="medium">
        <color indexed="64"/>
      </left>
      <right style="medium">
        <color rgb="FF808080"/>
      </right>
      <top/>
      <bottom style="thin">
        <color indexed="64"/>
      </bottom>
      <diagonal/>
    </border>
    <border>
      <left style="medium">
        <color indexed="64"/>
      </left>
      <right style="medium">
        <color indexed="64"/>
      </right>
      <top style="medium">
        <color rgb="FF000000"/>
      </top>
      <bottom style="medium">
        <color indexed="64"/>
      </bottom>
      <diagonal/>
    </border>
    <border>
      <left style="medium">
        <color rgb="FF000000"/>
      </left>
      <right/>
      <top style="medium">
        <color rgb="FF000000"/>
      </top>
      <bottom style="medium">
        <color rgb="FF000000"/>
      </bottom>
      <diagonal/>
    </border>
    <border>
      <left/>
      <right style="medium">
        <color rgb="FF000000"/>
      </right>
      <top style="medium">
        <color rgb="FF000000"/>
      </top>
      <bottom style="medium">
        <color rgb="FF000000"/>
      </bottom>
      <diagonal/>
    </border>
    <border>
      <left/>
      <right/>
      <top style="medium">
        <color rgb="FF000000"/>
      </top>
      <bottom style="medium">
        <color rgb="FF000000"/>
      </bottom>
      <diagonal/>
    </border>
    <border>
      <left style="medium">
        <color rgb="FF000000"/>
      </left>
      <right/>
      <top/>
      <bottom style="medium">
        <color rgb="FF000000"/>
      </bottom>
      <diagonal/>
    </border>
    <border>
      <left/>
      <right style="medium">
        <color rgb="FF000000"/>
      </right>
      <top/>
      <bottom/>
      <diagonal/>
    </border>
    <border>
      <left/>
      <right style="medium">
        <color rgb="FF000000"/>
      </right>
      <top/>
      <bottom style="thin">
        <color rgb="FF000000"/>
      </bottom>
      <diagonal/>
    </border>
    <border>
      <left/>
      <right/>
      <top/>
      <bottom style="thin">
        <color rgb="FF000000"/>
      </bottom>
      <diagonal/>
    </border>
    <border>
      <left style="medium">
        <color rgb="FF000000"/>
      </left>
      <right/>
      <top/>
      <bottom style="thin">
        <color rgb="FF000000"/>
      </bottom>
      <diagonal/>
    </border>
    <border>
      <left style="medium">
        <color indexed="64"/>
      </left>
      <right style="medium">
        <color indexed="64"/>
      </right>
      <top style="medium">
        <color rgb="FF000000"/>
      </top>
      <bottom style="medium">
        <color rgb="FF000000"/>
      </bottom>
      <diagonal/>
    </border>
    <border>
      <left style="medium">
        <color indexed="64"/>
      </left>
      <right style="medium">
        <color indexed="64"/>
      </right>
      <top style="thin">
        <color rgb="FF000000"/>
      </top>
      <bottom style="medium">
        <color rgb="FF000000"/>
      </bottom>
      <diagonal/>
    </border>
    <border>
      <left style="medium">
        <color rgb="FF000000"/>
      </left>
      <right/>
      <top style="thin">
        <color rgb="FF000000"/>
      </top>
      <bottom style="thin">
        <color rgb="FF000000"/>
      </bottom>
      <diagonal/>
    </border>
    <border>
      <left/>
      <right style="medium">
        <color rgb="FF000000"/>
      </right>
      <top style="thin">
        <color rgb="FF000000"/>
      </top>
      <bottom/>
      <diagonal/>
    </border>
    <border>
      <left/>
      <right/>
      <top style="thin">
        <color rgb="FF000000"/>
      </top>
      <bottom/>
      <diagonal/>
    </border>
    <border>
      <left style="medium">
        <color rgb="FF000000"/>
      </left>
      <right/>
      <top style="thin">
        <color rgb="FF000000"/>
      </top>
      <bottom/>
      <diagonal/>
    </border>
    <border>
      <left style="medium">
        <color indexed="64"/>
      </left>
      <right style="medium">
        <color indexed="64"/>
      </right>
      <top style="thin">
        <color rgb="FF000000"/>
      </top>
      <bottom style="thin">
        <color rgb="FF000000"/>
      </bottom>
      <diagonal/>
    </border>
    <border>
      <left/>
      <right style="medium">
        <color rgb="FF000000"/>
      </right>
      <top style="thin">
        <color rgb="FF000000"/>
      </top>
      <bottom style="thin">
        <color rgb="FF000000"/>
      </bottom>
      <diagonal/>
    </border>
    <border>
      <left/>
      <right/>
      <top style="thin">
        <color rgb="FF000000"/>
      </top>
      <bottom style="thin">
        <color rgb="FF000000"/>
      </bottom>
      <diagonal/>
    </border>
    <border>
      <left style="medium">
        <color indexed="64"/>
      </left>
      <right style="medium">
        <color indexed="64"/>
      </right>
      <top/>
      <bottom style="thin">
        <color rgb="FF000000"/>
      </bottom>
      <diagonal/>
    </border>
    <border>
      <left style="medium">
        <color indexed="64"/>
      </left>
      <right style="medium">
        <color indexed="64"/>
      </right>
      <top/>
      <bottom style="medium">
        <color rgb="FF000000"/>
      </bottom>
      <diagonal/>
    </border>
    <border>
      <left style="medium">
        <color indexed="64"/>
      </left>
      <right style="medium">
        <color indexed="64"/>
      </right>
      <top style="medium">
        <color indexed="64"/>
      </top>
      <bottom style="medium">
        <color rgb="FF000000"/>
      </bottom>
      <diagonal/>
    </border>
    <border>
      <left style="medium">
        <color rgb="FF000000"/>
      </left>
      <right style="medium">
        <color rgb="FF000000"/>
      </right>
      <top style="medium">
        <color rgb="FF000000"/>
      </top>
      <bottom style="medium">
        <color rgb="FF000000"/>
      </bottom>
      <diagonal/>
    </border>
    <border>
      <left style="medium">
        <color rgb="FF000000"/>
      </left>
      <right style="medium">
        <color rgb="FF000000"/>
      </right>
      <top style="medium">
        <color rgb="FF000000"/>
      </top>
      <bottom/>
      <diagonal/>
    </border>
    <border>
      <left style="medium">
        <color rgb="FF000000"/>
      </left>
      <right/>
      <top style="medium">
        <color rgb="FF000000"/>
      </top>
      <bottom/>
      <diagonal/>
    </border>
    <border>
      <left/>
      <right/>
      <top style="medium">
        <color rgb="FF000000"/>
      </top>
      <bottom/>
      <diagonal/>
    </border>
    <border>
      <left style="thin">
        <color rgb="FF000000"/>
      </left>
      <right style="medium">
        <color indexed="64"/>
      </right>
      <top style="thin">
        <color rgb="FF000000"/>
      </top>
      <bottom style="medium">
        <color indexed="64"/>
      </bottom>
      <diagonal/>
    </border>
    <border>
      <left style="medium">
        <color indexed="64"/>
      </left>
      <right style="thin">
        <color rgb="FF000000"/>
      </right>
      <top style="thin">
        <color rgb="FF000000"/>
      </top>
      <bottom style="medium">
        <color indexed="64"/>
      </bottom>
      <diagonal/>
    </border>
    <border>
      <left style="medium">
        <color rgb="FF000000"/>
      </left>
      <right style="thin">
        <color rgb="FF000000"/>
      </right>
      <top style="medium">
        <color rgb="FF000000"/>
      </top>
      <bottom style="medium">
        <color rgb="FF000000"/>
      </bottom>
      <diagonal/>
    </border>
    <border>
      <left style="thin">
        <color rgb="FF000000"/>
      </left>
      <right/>
      <top style="medium">
        <color rgb="FF000000"/>
      </top>
      <bottom style="medium">
        <color rgb="FF000000"/>
      </bottom>
      <diagonal/>
    </border>
    <border>
      <left style="thin">
        <color rgb="FF000000"/>
      </left>
      <right style="medium">
        <color indexed="64"/>
      </right>
      <top style="thin">
        <color rgb="FF000000"/>
      </top>
      <bottom style="thin">
        <color rgb="FF000000"/>
      </bottom>
      <diagonal/>
    </border>
    <border>
      <left style="medium">
        <color indexed="64"/>
      </left>
      <right style="thin">
        <color rgb="FF000000"/>
      </right>
      <top style="thin">
        <color rgb="FF000000"/>
      </top>
      <bottom style="thin">
        <color rgb="FF000000"/>
      </bottom>
      <diagonal/>
    </border>
    <border>
      <left style="thin">
        <color rgb="FF000000"/>
      </left>
      <right style="medium">
        <color indexed="64"/>
      </right>
      <top/>
      <bottom style="thin">
        <color rgb="FF000000"/>
      </bottom>
      <diagonal/>
    </border>
    <border>
      <left style="medium">
        <color indexed="64"/>
      </left>
      <right style="thin">
        <color rgb="FF000000"/>
      </right>
      <top/>
      <bottom style="thin">
        <color rgb="FF000000"/>
      </bottom>
      <diagonal/>
    </border>
    <border>
      <left/>
      <right style="thin">
        <color rgb="FF000000"/>
      </right>
      <top style="medium">
        <color rgb="FF000000"/>
      </top>
      <bottom style="medium">
        <color rgb="FF000000"/>
      </bottom>
      <diagonal/>
    </border>
    <border>
      <left style="thin">
        <color rgb="FF000000"/>
      </left>
      <right style="medium">
        <color indexed="64"/>
      </right>
      <top/>
      <bottom style="medium">
        <color indexed="64"/>
      </bottom>
      <diagonal/>
    </border>
    <border>
      <left style="medium">
        <color indexed="64"/>
      </left>
      <right style="thin">
        <color rgb="FF000000"/>
      </right>
      <top/>
      <bottom style="medium">
        <color indexed="64"/>
      </bottom>
      <diagonal/>
    </border>
    <border>
      <left style="thin">
        <color rgb="FF000000"/>
      </left>
      <right/>
      <top style="thin">
        <color rgb="FF000000"/>
      </top>
      <bottom style="medium">
        <color rgb="FF000000"/>
      </bottom>
      <diagonal/>
    </border>
    <border>
      <left style="thin">
        <color rgb="FF000000"/>
      </left>
      <right style="thin">
        <color rgb="FF000000"/>
      </right>
      <top style="thin">
        <color rgb="FF000000"/>
      </top>
      <bottom style="medium">
        <color rgb="FF000000"/>
      </bottom>
      <diagonal/>
    </border>
    <border>
      <left style="medium">
        <color rgb="FF000000"/>
      </left>
      <right style="thin">
        <color rgb="FF000000"/>
      </right>
      <top style="thin">
        <color rgb="FF000000"/>
      </top>
      <bottom style="medium">
        <color rgb="FF000000"/>
      </bottom>
      <diagonal/>
    </border>
    <border>
      <left style="medium">
        <color rgb="FF000000"/>
      </left>
      <right style="medium">
        <color rgb="FF000000"/>
      </right>
      <top/>
      <bottom style="medium">
        <color rgb="FF000000"/>
      </bottom>
      <diagonal/>
    </border>
    <border>
      <left style="thin">
        <color rgb="FF000000"/>
      </left>
      <right style="medium">
        <color indexed="64"/>
      </right>
      <top/>
      <bottom/>
      <diagonal/>
    </border>
    <border>
      <left style="medium">
        <color indexed="64"/>
      </left>
      <right style="thin">
        <color rgb="FF000000"/>
      </right>
      <top/>
      <bottom/>
      <diagonal/>
    </border>
    <border>
      <left style="thin">
        <color rgb="FF000000"/>
      </left>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style="medium">
        <color rgb="FF000000"/>
      </left>
      <right style="thin">
        <color rgb="FF000000"/>
      </right>
      <top style="thin">
        <color rgb="FF000000"/>
      </top>
      <bottom style="thin">
        <color rgb="FF000000"/>
      </bottom>
      <diagonal/>
    </border>
    <border>
      <left style="medium">
        <color rgb="FF000000"/>
      </left>
      <right style="medium">
        <color rgb="FF000000"/>
      </right>
      <top/>
      <bottom/>
      <diagonal/>
    </border>
    <border>
      <left style="medium">
        <color rgb="FF000000"/>
      </left>
      <right/>
      <top/>
      <bottom/>
      <diagonal/>
    </border>
    <border>
      <left style="thin">
        <color rgb="FF000000"/>
      </left>
      <right style="medium">
        <color indexed="64"/>
      </right>
      <top style="thin">
        <color rgb="FF000000"/>
      </top>
      <bottom/>
      <diagonal/>
    </border>
    <border>
      <left style="medium">
        <color indexed="64"/>
      </left>
      <right style="thin">
        <color rgb="FF000000"/>
      </right>
      <top style="thin">
        <color rgb="FF000000"/>
      </top>
      <bottom/>
      <diagonal/>
    </border>
    <border>
      <left/>
      <right/>
      <top style="medium">
        <color rgb="FF000000"/>
      </top>
      <bottom style="thin">
        <color rgb="FF000000"/>
      </bottom>
      <diagonal/>
    </border>
    <border>
      <left style="thin">
        <color rgb="FF000000"/>
      </left>
      <right style="thin">
        <color rgb="FF000000"/>
      </right>
      <top style="medium">
        <color rgb="FF000000"/>
      </top>
      <bottom style="thin">
        <color rgb="FF000000"/>
      </bottom>
      <diagonal/>
    </border>
    <border>
      <left style="medium">
        <color rgb="FF000000"/>
      </left>
      <right style="thin">
        <color rgb="FF000000"/>
      </right>
      <top style="medium">
        <color rgb="FF000000"/>
      </top>
      <bottom style="thin">
        <color rgb="FF000000"/>
      </bottom>
      <diagonal/>
    </border>
    <border>
      <left style="medium">
        <color rgb="FF000000"/>
      </left>
      <right style="medium">
        <color rgb="FF000000"/>
      </right>
      <top style="medium">
        <color rgb="FF000000"/>
      </top>
      <bottom style="thin">
        <color rgb="FF000000"/>
      </bottom>
      <diagonal/>
    </border>
    <border>
      <left style="medium">
        <color rgb="FF000000"/>
      </left>
      <right/>
      <top style="medium">
        <color rgb="FF000000"/>
      </top>
      <bottom style="thin">
        <color rgb="FF000000"/>
      </bottom>
      <diagonal/>
    </border>
    <border>
      <left style="medium">
        <color rgb="FF000000"/>
      </left>
      <right style="medium">
        <color rgb="FF000000"/>
      </right>
      <top style="thin">
        <color rgb="FF000000"/>
      </top>
      <bottom/>
      <diagonal/>
    </border>
    <border>
      <left/>
      <right/>
      <top/>
      <bottom style="medium">
        <color rgb="FF000000"/>
      </bottom>
      <diagonal/>
    </border>
    <border>
      <left style="thin">
        <color rgb="FF000000"/>
      </left>
      <right style="thin">
        <color rgb="FF000000"/>
      </right>
      <top/>
      <bottom style="medium">
        <color rgb="FF000000"/>
      </bottom>
      <diagonal/>
    </border>
    <border>
      <left style="medium">
        <color rgb="FF000000"/>
      </left>
      <right style="thin">
        <color rgb="FF000000"/>
      </right>
      <top/>
      <bottom style="medium">
        <color rgb="FF000000"/>
      </bottom>
      <diagonal/>
    </border>
    <border>
      <left style="medium">
        <color rgb="FF000000"/>
      </left>
      <right style="medium">
        <color rgb="FF000000"/>
      </right>
      <top/>
      <bottom style="thin">
        <color rgb="FF000000"/>
      </bottom>
      <diagonal/>
    </border>
    <border>
      <left style="medium">
        <color rgb="FF000000"/>
      </left>
      <right style="thin">
        <color rgb="FF000000"/>
      </right>
      <top/>
      <bottom style="thin">
        <color rgb="FF000000"/>
      </bottom>
      <diagonal/>
    </border>
    <border>
      <left style="medium">
        <color rgb="FF000000"/>
      </left>
      <right style="thin">
        <color rgb="FF000000"/>
      </right>
      <top style="medium">
        <color rgb="FF000000"/>
      </top>
      <bottom/>
      <diagonal/>
    </border>
    <border>
      <left style="thin">
        <color rgb="FF000000"/>
      </left>
      <right style="medium">
        <color rgb="FF000000"/>
      </right>
      <top/>
      <bottom style="medium">
        <color rgb="FF000000"/>
      </bottom>
      <diagonal/>
    </border>
    <border>
      <left/>
      <right style="thin">
        <color rgb="FF000000"/>
      </right>
      <top/>
      <bottom style="medium">
        <color rgb="FF000000"/>
      </bottom>
      <diagonal/>
    </border>
    <border>
      <left style="thin">
        <color rgb="FF000000"/>
      </left>
      <right style="medium">
        <color rgb="FF000000"/>
      </right>
      <top style="medium">
        <color rgb="FF000000"/>
      </top>
      <bottom/>
      <diagonal/>
    </border>
    <border>
      <left/>
      <right style="thin">
        <color rgb="FF000000"/>
      </right>
      <top style="medium">
        <color rgb="FF000000"/>
      </top>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medium">
        <color rgb="FF000000"/>
      </left>
      <right style="thin">
        <color rgb="FF000000"/>
      </right>
      <top style="thin">
        <color rgb="FF000000"/>
      </top>
      <bottom/>
      <diagonal/>
    </border>
    <border>
      <left style="thin">
        <color rgb="FF000000"/>
      </left>
      <right style="medium">
        <color rgb="FF000000"/>
      </right>
      <top/>
      <bottom/>
      <diagonal/>
    </border>
    <border>
      <left style="medium">
        <color rgb="FF000000"/>
      </left>
      <right style="thin">
        <color rgb="FF000000"/>
      </right>
      <top/>
      <bottom/>
      <diagonal/>
    </border>
    <border>
      <left style="thin">
        <color rgb="FF000000"/>
      </left>
      <right style="thin">
        <color rgb="FF000000"/>
      </right>
      <top style="medium">
        <color rgb="FF000000"/>
      </top>
      <bottom/>
      <diagonal/>
    </border>
    <border>
      <left style="thin">
        <color rgb="FF000000"/>
      </left>
      <right/>
      <top/>
      <bottom style="medium">
        <color rgb="FF000000"/>
      </bottom>
      <diagonal/>
    </border>
    <border>
      <left style="thin">
        <color rgb="FF000000"/>
      </left>
      <right/>
      <top style="medium">
        <color rgb="FF000000"/>
      </top>
      <bottom/>
      <diagonal/>
    </border>
    <border>
      <left/>
      <right style="medium">
        <color rgb="FF000000"/>
      </right>
      <top/>
      <bottom style="medium">
        <color rgb="FF000000"/>
      </bottom>
      <diagonal/>
    </border>
    <border>
      <left style="thin">
        <color rgb="FF000000"/>
      </left>
      <right/>
      <top style="medium">
        <color rgb="FF000000"/>
      </top>
      <bottom style="thin">
        <color rgb="FF000000"/>
      </bottom>
      <diagonal/>
    </border>
    <border>
      <left/>
      <right style="medium">
        <color indexed="64"/>
      </right>
      <top/>
      <bottom style="thin">
        <color rgb="FF000000"/>
      </bottom>
      <diagonal/>
    </border>
    <border>
      <left style="medium">
        <color indexed="64"/>
      </left>
      <right/>
      <top/>
      <bottom style="thin">
        <color rgb="FF000000"/>
      </bottom>
      <diagonal/>
    </border>
    <border>
      <left/>
      <right style="medium">
        <color indexed="64"/>
      </right>
      <top style="thin">
        <color rgb="FF000000"/>
      </top>
      <bottom/>
      <diagonal/>
    </border>
    <border>
      <left style="medium">
        <color indexed="64"/>
      </left>
      <right/>
      <top style="thin">
        <color rgb="FF000000"/>
      </top>
      <bottom/>
      <diagonal/>
    </border>
    <border>
      <left style="thin">
        <color rgb="FF000000"/>
      </left>
      <right/>
      <top/>
      <bottom style="thin">
        <color rgb="FF000000"/>
      </bottom>
      <diagonal/>
    </border>
    <border>
      <left style="thin">
        <color rgb="FF000000"/>
      </left>
      <right/>
      <top/>
      <bottom/>
      <diagonal/>
    </border>
    <border>
      <left style="thin">
        <color rgb="FF000000"/>
      </left>
      <right style="thin">
        <color rgb="FF000000"/>
      </right>
      <top/>
      <bottom/>
      <diagonal/>
    </border>
    <border>
      <left style="thin">
        <color rgb="FF000000"/>
      </left>
      <right/>
      <top style="thin">
        <color rgb="FF000000"/>
      </top>
      <bottom/>
      <diagonal/>
    </border>
    <border>
      <left style="medium">
        <color rgb="FF000000"/>
      </left>
      <right style="medium">
        <color rgb="FF000000"/>
      </right>
      <top style="thin">
        <color rgb="FF000000"/>
      </top>
      <bottom style="medium">
        <color rgb="FF000000"/>
      </bottom>
      <diagonal/>
    </border>
    <border>
      <left/>
      <right style="thin">
        <color rgb="FF000000"/>
      </right>
      <top/>
      <bottom/>
      <diagonal/>
    </border>
    <border>
      <left/>
      <right style="medium">
        <color rgb="FF000000"/>
      </right>
      <top style="medium">
        <color rgb="FF000000"/>
      </top>
      <bottom/>
      <diagonal/>
    </border>
    <border>
      <left/>
      <right style="thin">
        <color rgb="FF000000"/>
      </right>
      <top style="thin">
        <color rgb="FF000000"/>
      </top>
      <bottom style="medium">
        <color rgb="FF000000"/>
      </bottom>
      <diagonal/>
    </border>
    <border>
      <left/>
      <right style="thin">
        <color rgb="FF000000"/>
      </right>
      <top style="thin">
        <color rgb="FF000000"/>
      </top>
      <bottom/>
      <diagonal/>
    </border>
    <border>
      <left/>
      <right style="thin">
        <color rgb="FF000000"/>
      </right>
      <top/>
      <bottom style="thin">
        <color rgb="FF000000"/>
      </bottom>
      <diagonal/>
    </border>
    <border>
      <left/>
      <right style="thin">
        <color rgb="FF000000"/>
      </right>
      <top style="thin">
        <color rgb="FF000000"/>
      </top>
      <bottom style="thin">
        <color rgb="FF000000"/>
      </bottom>
      <diagonal/>
    </border>
    <border>
      <left/>
      <right style="thin">
        <color rgb="FF000000"/>
      </right>
      <top style="medium">
        <color rgb="FF000000"/>
      </top>
      <bottom style="thin">
        <color rgb="FF000000"/>
      </bottom>
      <diagonal/>
    </border>
    <border>
      <left style="thin">
        <color rgb="FF000000"/>
      </left>
      <right style="thin">
        <color rgb="FF000000"/>
      </right>
      <top style="thin">
        <color rgb="FF000000"/>
      </top>
      <bottom style="thin">
        <color indexed="64"/>
      </bottom>
      <diagonal/>
    </border>
    <border>
      <left style="medium">
        <color rgb="FF000000"/>
      </left>
      <right style="thin">
        <color rgb="FF000000"/>
      </right>
      <top style="thin">
        <color rgb="FF000000"/>
      </top>
      <bottom style="thin">
        <color indexed="64"/>
      </bottom>
      <diagonal/>
    </border>
    <border>
      <left style="thin">
        <color rgb="FF000000"/>
      </left>
      <right style="medium">
        <color indexed="64"/>
      </right>
      <top style="medium">
        <color indexed="64"/>
      </top>
      <bottom style="medium">
        <color indexed="64"/>
      </bottom>
      <diagonal/>
    </border>
    <border>
      <left style="thin">
        <color rgb="FF000000"/>
      </left>
      <right/>
      <top style="medium">
        <color indexed="64"/>
      </top>
      <bottom style="medium">
        <color indexed="64"/>
      </bottom>
      <diagonal/>
    </border>
    <border>
      <left style="thin">
        <color rgb="FF000000"/>
      </left>
      <right style="thin">
        <color rgb="FF000000"/>
      </right>
      <top style="medium">
        <color indexed="64"/>
      </top>
      <bottom style="medium">
        <color indexed="64"/>
      </bottom>
      <diagonal/>
    </border>
    <border>
      <left/>
      <right/>
      <top style="medium">
        <color rgb="FF000000"/>
      </top>
      <bottom style="medium">
        <color indexed="64"/>
      </bottom>
      <diagonal/>
    </border>
    <border>
      <left style="medium">
        <color rgb="FF000000"/>
      </left>
      <right/>
      <top style="medium">
        <color rgb="FF000000"/>
      </top>
      <bottom style="medium">
        <color indexed="64"/>
      </bottom>
      <diagonal/>
    </border>
    <border>
      <left style="medium">
        <color rgb="FF000000"/>
      </left>
      <right style="medium">
        <color rgb="FF000000"/>
      </right>
      <top style="medium">
        <color rgb="FF000000"/>
      </top>
      <bottom style="medium">
        <color indexed="64"/>
      </bottom>
      <diagonal/>
    </border>
    <border>
      <left style="medium">
        <color rgb="FF000000"/>
      </left>
      <right style="medium">
        <color rgb="FF000000"/>
      </right>
      <top style="thin">
        <color rgb="FF000000"/>
      </top>
      <bottom style="thin">
        <color rgb="FF000000"/>
      </bottom>
      <diagonal/>
    </border>
    <border>
      <left style="thin">
        <color rgb="FF000000"/>
      </left>
      <right/>
      <top style="thin">
        <color rgb="FF000000"/>
      </top>
      <bottom style="medium">
        <color indexed="64"/>
      </bottom>
      <diagonal/>
    </border>
    <border>
      <left style="thin">
        <color rgb="FF000000"/>
      </left>
      <right style="thin">
        <color rgb="FF000000"/>
      </right>
      <top style="thin">
        <color rgb="FF000000"/>
      </top>
      <bottom style="medium">
        <color indexed="64"/>
      </bottom>
      <diagonal/>
    </border>
    <border>
      <left style="medium">
        <color rgb="FF000000"/>
      </left>
      <right style="thin">
        <color rgb="FF000000"/>
      </right>
      <top style="thin">
        <color rgb="FF000000"/>
      </top>
      <bottom style="medium">
        <color indexed="64"/>
      </bottom>
      <diagonal/>
    </border>
    <border>
      <left style="medium">
        <color rgb="FF000000"/>
      </left>
      <right/>
      <top/>
      <bottom style="medium">
        <color indexed="64"/>
      </bottom>
      <diagonal/>
    </border>
    <border>
      <left style="medium">
        <color indexed="64"/>
      </left>
      <right style="medium">
        <color rgb="FF000000"/>
      </right>
      <top style="medium">
        <color rgb="FF000000"/>
      </top>
      <bottom style="medium">
        <color indexed="64"/>
      </bottom>
      <diagonal/>
    </border>
    <border>
      <left style="medium">
        <color indexed="64"/>
      </left>
      <right style="medium">
        <color rgb="FF000000"/>
      </right>
      <top/>
      <bottom/>
      <diagonal/>
    </border>
    <border>
      <left style="medium">
        <color indexed="64"/>
      </left>
      <right style="medium">
        <color rgb="FF000000"/>
      </right>
      <top style="thin">
        <color rgb="FF000000"/>
      </top>
      <bottom style="thin">
        <color rgb="FF000000"/>
      </bottom>
      <diagonal/>
    </border>
    <border>
      <left style="medium">
        <color indexed="64"/>
      </left>
      <right style="medium">
        <color rgb="FF000000"/>
      </right>
      <top style="medium">
        <color rgb="FF000000"/>
      </top>
      <bottom style="thin">
        <color rgb="FF000000"/>
      </bottom>
      <diagonal/>
    </border>
    <border>
      <left style="medium">
        <color indexed="64"/>
      </left>
      <right style="medium">
        <color rgb="FF000000"/>
      </right>
      <top style="medium">
        <color rgb="FF000000"/>
      </top>
      <bottom style="medium">
        <color rgb="FF000000"/>
      </bottom>
      <diagonal/>
    </border>
    <border>
      <left style="thin">
        <color rgb="FF000000"/>
      </left>
      <right/>
      <top/>
      <bottom style="thin">
        <color indexed="64"/>
      </bottom>
      <diagonal/>
    </border>
    <border>
      <left style="thin">
        <color rgb="FF000000"/>
      </left>
      <right style="thin">
        <color rgb="FF000000"/>
      </right>
      <top/>
      <bottom style="thin">
        <color indexed="64"/>
      </bottom>
      <diagonal/>
    </border>
    <border>
      <left style="medium">
        <color rgb="FF000000"/>
      </left>
      <right style="thin">
        <color rgb="FF000000"/>
      </right>
      <top/>
      <bottom style="thin">
        <color indexed="64"/>
      </bottom>
      <diagonal/>
    </border>
    <border>
      <left style="thin">
        <color rgb="FF000000"/>
      </left>
      <right/>
      <top style="medium">
        <color indexed="64"/>
      </top>
      <bottom style="thin">
        <color indexed="64"/>
      </bottom>
      <diagonal/>
    </border>
    <border>
      <left/>
      <right style="thin">
        <color rgb="FF000000"/>
      </right>
      <top style="medium">
        <color indexed="64"/>
      </top>
      <bottom style="thin">
        <color indexed="64"/>
      </bottom>
      <diagonal/>
    </border>
    <border>
      <left style="medium">
        <color rgb="FF000000"/>
      </left>
      <right style="thin">
        <color rgb="FF000000"/>
      </right>
      <top style="medium">
        <color indexed="64"/>
      </top>
      <bottom style="thin">
        <color indexed="64"/>
      </bottom>
      <diagonal/>
    </border>
    <border>
      <left style="medium">
        <color rgb="FF000000"/>
      </left>
      <right style="medium">
        <color rgb="FF000000"/>
      </right>
      <top style="medium">
        <color indexed="64"/>
      </top>
      <bottom style="thin">
        <color rgb="FF000000"/>
      </bottom>
      <diagonal/>
    </border>
    <border>
      <left style="medium">
        <color rgb="FF000000"/>
      </left>
      <right/>
      <top style="medium">
        <color indexed="64"/>
      </top>
      <bottom style="thin">
        <color rgb="FF000000"/>
      </bottom>
      <diagonal/>
    </border>
    <border>
      <left style="medium">
        <color indexed="64"/>
      </left>
      <right style="medium">
        <color rgb="FF000000"/>
      </right>
      <top style="medium">
        <color indexed="64"/>
      </top>
      <bottom style="thin">
        <color rgb="FF000000"/>
      </bottom>
      <diagonal/>
    </border>
    <border>
      <left style="thin">
        <color rgb="FF000000"/>
      </left>
      <right/>
      <top style="thin">
        <color rgb="FF000000"/>
      </top>
      <bottom style="thin">
        <color indexed="64"/>
      </bottom>
      <diagonal/>
    </border>
    <border>
      <left style="medium">
        <color indexed="64"/>
      </left>
      <right style="medium">
        <color rgb="FF000000"/>
      </right>
      <top style="thin">
        <color rgb="FF000000"/>
      </top>
      <bottom style="medium">
        <color rgb="FF000000"/>
      </bottom>
      <diagonal/>
    </border>
    <border>
      <left style="thin">
        <color rgb="FF000000"/>
      </left>
      <right style="medium">
        <color indexed="64"/>
      </right>
      <top style="medium">
        <color indexed="64"/>
      </top>
      <bottom style="thin">
        <color rgb="FF000000"/>
      </bottom>
      <diagonal/>
    </border>
    <border>
      <left style="medium">
        <color indexed="64"/>
      </left>
      <right style="thin">
        <color rgb="FF000000"/>
      </right>
      <top style="medium">
        <color indexed="64"/>
      </top>
      <bottom style="thin">
        <color rgb="FF000000"/>
      </bottom>
      <diagonal/>
    </border>
    <border>
      <left style="thin">
        <color rgb="FF000000"/>
      </left>
      <right/>
      <top style="medium">
        <color indexed="64"/>
      </top>
      <bottom style="thin">
        <color rgb="FF000000"/>
      </bottom>
      <diagonal/>
    </border>
    <border>
      <left style="thin">
        <color rgb="FF000000"/>
      </left>
      <right style="thin">
        <color rgb="FF000000"/>
      </right>
      <top style="medium">
        <color indexed="64"/>
      </top>
      <bottom style="thin">
        <color rgb="FF000000"/>
      </bottom>
      <diagonal/>
    </border>
    <border>
      <left style="medium">
        <color rgb="FF000000"/>
      </left>
      <right style="thin">
        <color rgb="FF000000"/>
      </right>
      <top style="medium">
        <color indexed="64"/>
      </top>
      <bottom style="thin">
        <color rgb="FF000000"/>
      </bottom>
      <diagonal/>
    </border>
    <border>
      <left style="medium">
        <color rgb="FF000000"/>
      </left>
      <right/>
      <top style="medium">
        <color indexed="64"/>
      </top>
      <bottom style="medium">
        <color rgb="FF000000"/>
      </bottom>
      <diagonal/>
    </border>
    <border>
      <left/>
      <right style="medium">
        <color indexed="64"/>
      </right>
      <top style="thin">
        <color rgb="FF000000"/>
      </top>
      <bottom style="thin">
        <color rgb="FF000000"/>
      </bottom>
      <diagonal/>
    </border>
    <border>
      <left style="medium">
        <color indexed="64"/>
      </left>
      <right style="thin">
        <color indexed="64"/>
      </right>
      <top/>
      <bottom style="thin">
        <color rgb="FF000000"/>
      </bottom>
      <diagonal/>
    </border>
    <border>
      <left style="medium">
        <color indexed="64"/>
      </left>
      <right style="thin">
        <color indexed="64"/>
      </right>
      <top style="thin">
        <color rgb="FF000000"/>
      </top>
      <bottom/>
      <diagonal/>
    </border>
    <border>
      <left style="medium">
        <color indexed="64"/>
      </left>
      <right style="thin">
        <color indexed="64"/>
      </right>
      <top style="thin">
        <color rgb="FF000000"/>
      </top>
      <bottom style="thin">
        <color rgb="FF000000"/>
      </bottom>
      <diagonal/>
    </border>
    <border>
      <left/>
      <right/>
      <top style="thin">
        <color rgb="FF000000"/>
      </top>
      <bottom style="medium">
        <color indexed="64"/>
      </bottom>
      <diagonal/>
    </border>
    <border>
      <left/>
      <right style="thin">
        <color rgb="FF000000"/>
      </right>
      <top style="thin">
        <color rgb="FF000000"/>
      </top>
      <bottom style="medium">
        <color indexed="64"/>
      </bottom>
      <diagonal/>
    </border>
    <border>
      <left style="medium">
        <color indexed="64"/>
      </left>
      <right style="thin">
        <color rgb="FF000000"/>
      </right>
      <top style="medium">
        <color rgb="FF000000"/>
      </top>
      <bottom style="thin">
        <color rgb="FF000000"/>
      </bottom>
      <diagonal/>
    </border>
    <border>
      <left style="medium">
        <color indexed="64"/>
      </left>
      <right/>
      <top style="medium">
        <color rgb="FF000000"/>
      </top>
      <bottom/>
      <diagonal/>
    </border>
    <border>
      <left/>
      <right/>
      <top style="thin">
        <color rgb="FF000000"/>
      </top>
      <bottom style="medium">
        <color rgb="FF000000"/>
      </bottom>
      <diagonal/>
    </border>
    <border>
      <left style="medium">
        <color indexed="64"/>
      </left>
      <right/>
      <top style="thin">
        <color rgb="FF000000"/>
      </top>
      <bottom style="medium">
        <color rgb="FF000000"/>
      </bottom>
      <diagonal/>
    </border>
    <border>
      <left style="medium">
        <color indexed="64"/>
      </left>
      <right/>
      <top style="thin">
        <color rgb="FF000000"/>
      </top>
      <bottom style="thin">
        <color rgb="FF000000"/>
      </bottom>
      <diagonal/>
    </border>
    <border>
      <left style="thin">
        <color rgb="FF000000"/>
      </left>
      <right style="thin">
        <color rgb="FF000000"/>
      </right>
      <top/>
      <bottom style="medium">
        <color indexed="64"/>
      </bottom>
      <diagonal/>
    </border>
    <border>
      <left style="medium">
        <color rgb="FF000000"/>
      </left>
      <right style="medium">
        <color rgb="FF000000"/>
      </right>
      <top/>
      <bottom style="medium">
        <color indexed="64"/>
      </bottom>
      <diagonal/>
    </border>
    <border>
      <left style="medium">
        <color indexed="64"/>
      </left>
      <right style="medium">
        <color rgb="FF000000"/>
      </right>
      <top/>
      <bottom style="medium">
        <color indexed="64"/>
      </bottom>
      <diagonal/>
    </border>
    <border>
      <left style="medium">
        <color indexed="64"/>
      </left>
      <right style="medium">
        <color rgb="FF000000"/>
      </right>
      <top/>
      <bottom style="medium">
        <color rgb="FF000000"/>
      </bottom>
      <diagonal/>
    </border>
    <border>
      <left style="thin">
        <color rgb="FF000000"/>
      </left>
      <right style="medium">
        <color indexed="64"/>
      </right>
      <top style="medium">
        <color indexed="64"/>
      </top>
      <bottom/>
      <diagonal/>
    </border>
    <border>
      <left style="medium">
        <color indexed="64"/>
      </left>
      <right style="thin">
        <color rgb="FF000000"/>
      </right>
      <top style="medium">
        <color indexed="64"/>
      </top>
      <bottom/>
      <diagonal/>
    </border>
    <border>
      <left/>
      <right/>
      <top style="medium">
        <color indexed="64"/>
      </top>
      <bottom style="thin">
        <color rgb="FF000000"/>
      </bottom>
      <diagonal/>
    </border>
    <border>
      <left/>
      <right style="thin">
        <color rgb="FF000000"/>
      </right>
      <top style="medium">
        <color indexed="64"/>
      </top>
      <bottom style="thin">
        <color rgb="FF000000"/>
      </bottom>
      <diagonal/>
    </border>
    <border>
      <left style="medium">
        <color indexed="64"/>
      </left>
      <right style="thin">
        <color rgb="FF000000"/>
      </right>
      <top/>
      <bottom style="medium">
        <color rgb="FF000000"/>
      </bottom>
      <diagonal/>
    </border>
    <border>
      <left style="medium">
        <color indexed="64"/>
      </left>
      <right style="thin">
        <color rgb="FF000000"/>
      </right>
      <top style="thin">
        <color rgb="FF000000"/>
      </top>
      <bottom style="medium">
        <color rgb="FF000000"/>
      </bottom>
      <diagonal/>
    </border>
    <border>
      <left style="medium">
        <color indexed="64"/>
      </left>
      <right style="thin">
        <color rgb="FF000000"/>
      </right>
      <top style="medium">
        <color rgb="FF000000"/>
      </top>
      <bottom/>
      <diagonal/>
    </border>
    <border>
      <left style="medium">
        <color indexed="64"/>
      </left>
      <right style="medium">
        <color rgb="FF000000"/>
      </right>
      <top style="thin">
        <color rgb="FF000000"/>
      </top>
      <bottom/>
      <diagonal/>
    </border>
    <border>
      <left style="medium">
        <color indexed="64"/>
      </left>
      <right style="thin">
        <color rgb="FF000000"/>
      </right>
      <top/>
      <bottom style="thin">
        <color indexed="64"/>
      </bottom>
      <diagonal/>
    </border>
    <border>
      <left/>
      <right/>
      <top style="medium">
        <color rgb="FF000000"/>
      </top>
      <bottom style="thin">
        <color indexed="64"/>
      </bottom>
      <diagonal/>
    </border>
    <border>
      <left style="thin">
        <color rgb="FF000000"/>
      </left>
      <right style="thin">
        <color rgb="FF000000"/>
      </right>
      <top style="medium">
        <color rgb="FF000000"/>
      </top>
      <bottom style="thin">
        <color indexed="64"/>
      </bottom>
      <diagonal/>
    </border>
    <border>
      <left style="thin">
        <color rgb="FF000000"/>
      </left>
      <right style="thin">
        <color rgb="FF000000"/>
      </right>
      <top style="medium">
        <color rgb="FF000000"/>
      </top>
      <bottom style="medium">
        <color rgb="FF000000"/>
      </bottom>
      <diagonal/>
    </border>
    <border>
      <left style="thin">
        <color rgb="FF000000"/>
      </left>
      <right/>
      <top style="medium">
        <color indexed="64"/>
      </top>
      <bottom/>
      <diagonal/>
    </border>
    <border>
      <left style="thin">
        <color rgb="FF000000"/>
      </left>
      <right style="thin">
        <color rgb="FF000000"/>
      </right>
      <top style="medium">
        <color indexed="64"/>
      </top>
      <bottom/>
      <diagonal/>
    </border>
    <border>
      <left style="thin">
        <color rgb="FF000000"/>
      </left>
      <right/>
      <top style="medium">
        <color rgb="FF000000"/>
      </top>
      <bottom style="thin">
        <color indexed="64"/>
      </bottom>
      <diagonal/>
    </border>
    <border>
      <left style="medium">
        <color rgb="FF000000"/>
      </left>
      <right/>
      <top style="thin">
        <color rgb="FF000000"/>
      </top>
      <bottom style="medium">
        <color rgb="FF000000"/>
      </bottom>
      <diagonal/>
    </border>
    <border>
      <left/>
      <right style="medium">
        <color rgb="FF000000"/>
      </right>
      <top style="medium">
        <color indexed="64"/>
      </top>
      <bottom/>
      <diagonal/>
    </border>
    <border>
      <left style="medium">
        <color rgb="FF000000"/>
      </left>
      <right/>
      <top style="medium">
        <color indexed="64"/>
      </top>
      <bottom/>
      <diagonal/>
    </border>
    <border>
      <left style="medium">
        <color rgb="FF000000"/>
      </left>
      <right style="medium">
        <color rgb="FF000000"/>
      </right>
      <top style="medium">
        <color indexed="64"/>
      </top>
      <bottom/>
      <diagonal/>
    </border>
    <border>
      <left/>
      <right style="medium">
        <color rgb="FF000000"/>
      </right>
      <top style="medium">
        <color rgb="FF000000"/>
      </top>
      <bottom style="medium">
        <color indexed="64"/>
      </bottom>
      <diagonal/>
    </border>
    <border>
      <left/>
      <right style="medium">
        <color rgb="FF000000"/>
      </right>
      <top style="medium">
        <color rgb="FF000000"/>
      </top>
      <bottom style="thin">
        <color rgb="FF000000"/>
      </bottom>
      <diagonal/>
    </border>
    <border>
      <left style="thin">
        <color rgb="FF000000"/>
      </left>
      <right style="thin">
        <color rgb="FF000000"/>
      </right>
      <top style="medium">
        <color rgb="FF000000"/>
      </top>
      <bottom style="medium">
        <color indexed="64"/>
      </bottom>
      <diagonal/>
    </border>
    <border>
      <left style="medium">
        <color indexed="64"/>
      </left>
      <right/>
      <top style="medium">
        <color rgb="FF000000"/>
      </top>
      <bottom style="medium">
        <color indexed="64"/>
      </bottom>
      <diagonal/>
    </border>
    <border>
      <left style="medium">
        <color indexed="64"/>
      </left>
      <right/>
      <top/>
      <bottom style="medium">
        <color rgb="FF000000"/>
      </bottom>
      <diagonal/>
    </border>
    <border>
      <left style="medium">
        <color indexed="64"/>
      </left>
      <right/>
      <top style="medium">
        <color indexed="64"/>
      </top>
      <bottom style="thin">
        <color rgb="FF000000"/>
      </bottom>
      <diagonal/>
    </border>
    <border>
      <left/>
      <right style="medium">
        <color indexed="64"/>
      </right>
      <top style="medium">
        <color rgb="FF000000"/>
      </top>
      <bottom style="thin">
        <color rgb="FF000000"/>
      </bottom>
      <diagonal/>
    </border>
    <border>
      <left/>
      <right style="medium">
        <color indexed="64"/>
      </right>
      <top style="medium">
        <color indexed="64"/>
      </top>
      <bottom style="medium">
        <color rgb="FF000000"/>
      </bottom>
      <diagonal/>
    </border>
    <border>
      <left style="medium">
        <color indexed="64"/>
      </left>
      <right style="thin">
        <color rgb="FF000000"/>
      </right>
      <top style="medium">
        <color indexed="64"/>
      </top>
      <bottom style="medium">
        <color rgb="FF000000"/>
      </bottom>
      <diagonal/>
    </border>
    <border>
      <left/>
      <right style="medium">
        <color rgb="FF000000"/>
      </right>
      <top style="thin">
        <color rgb="FF000000"/>
      </top>
      <bottom style="medium">
        <color rgb="FF000000"/>
      </bottom>
      <diagonal/>
    </border>
    <border>
      <left style="medium">
        <color indexed="64"/>
      </left>
      <right style="medium">
        <color indexed="64"/>
      </right>
      <top style="thin">
        <color rgb="FF000000"/>
      </top>
      <bottom style="medium">
        <color indexed="64"/>
      </bottom>
      <diagonal/>
    </border>
    <border>
      <left style="medium">
        <color indexed="64"/>
      </left>
      <right style="medium">
        <color indexed="64"/>
      </right>
      <top style="thin">
        <color rgb="FF000000"/>
      </top>
      <bottom/>
      <diagonal/>
    </border>
    <border>
      <left style="medium">
        <color indexed="64"/>
      </left>
      <right style="medium">
        <color indexed="64"/>
      </right>
      <top style="medium">
        <color rgb="FF000000"/>
      </top>
      <bottom style="thin">
        <color rgb="FF000000"/>
      </bottom>
      <diagonal/>
    </border>
    <border>
      <left style="medium">
        <color indexed="64"/>
      </left>
      <right style="medium">
        <color indexed="64"/>
      </right>
      <top style="medium">
        <color rgb="FF000000"/>
      </top>
      <bottom/>
      <diagonal/>
    </border>
    <border>
      <left style="medium">
        <color indexed="64"/>
      </left>
      <right style="medium">
        <color indexed="64"/>
      </right>
      <top style="medium">
        <color indexed="64"/>
      </top>
      <bottom style="thin">
        <color rgb="FF000000"/>
      </bottom>
      <diagonal/>
    </border>
    <border>
      <left style="thin">
        <color rgb="FF000000"/>
      </left>
      <right style="medium">
        <color indexed="64"/>
      </right>
      <top style="medium">
        <color rgb="FF000000"/>
      </top>
      <bottom style="thin">
        <color rgb="FF000000"/>
      </bottom>
      <diagonal/>
    </border>
  </borders>
  <cellStyleXfs count="15">
    <xf numFmtId="0" fontId="0" fillId="0" borderId="0"/>
    <xf numFmtId="43" fontId="1" fillId="0" borderId="0" applyFont="0" applyFill="0" applyBorder="0" applyAlignment="0" applyProtection="0"/>
    <xf numFmtId="0" fontId="3" fillId="0" borderId="0"/>
    <xf numFmtId="0" fontId="3" fillId="0" borderId="0"/>
    <xf numFmtId="0" fontId="3" fillId="0" borderId="0"/>
    <xf numFmtId="0" fontId="1" fillId="0" borderId="0"/>
    <xf numFmtId="0" fontId="3" fillId="0" borderId="0"/>
    <xf numFmtId="0" fontId="3" fillId="0" borderId="0"/>
    <xf numFmtId="0" fontId="3" fillId="0" borderId="0"/>
    <xf numFmtId="0" fontId="66" fillId="0" borderId="0"/>
    <xf numFmtId="0" fontId="1" fillId="0" borderId="0"/>
    <xf numFmtId="0" fontId="3" fillId="0" borderId="0"/>
    <xf numFmtId="0" fontId="72" fillId="0" borderId="0"/>
    <xf numFmtId="43" fontId="1" fillId="0" borderId="0" applyFont="0" applyFill="0" applyBorder="0" applyAlignment="0" applyProtection="0"/>
    <xf numFmtId="0" fontId="16" fillId="0" borderId="0"/>
  </cellStyleXfs>
  <cellXfs count="8168">
    <xf numFmtId="0" fontId="0" fillId="0" borderId="0" xfId="0"/>
    <xf numFmtId="164" fontId="4" fillId="0" borderId="0" xfId="2" applyNumberFormat="1" applyFont="1" applyAlignment="1">
      <alignment vertical="top"/>
    </xf>
    <xf numFmtId="0" fontId="4" fillId="0" borderId="0" xfId="2" applyFont="1" applyFill="1" applyBorder="1" applyAlignment="1">
      <alignment vertical="top"/>
    </xf>
    <xf numFmtId="164" fontId="5" fillId="2" borderId="1" xfId="2" applyNumberFormat="1" applyFont="1" applyFill="1" applyBorder="1" applyAlignment="1">
      <alignment horizontal="center" vertical="top" wrapText="1"/>
    </xf>
    <xf numFmtId="164" fontId="5" fillId="2" borderId="2" xfId="2" applyNumberFormat="1" applyFont="1" applyFill="1" applyBorder="1" applyAlignment="1">
      <alignment horizontal="center" vertical="top" wrapText="1"/>
    </xf>
    <xf numFmtId="164" fontId="4" fillId="0" borderId="5" xfId="2" applyNumberFormat="1" applyFont="1" applyBorder="1" applyAlignment="1">
      <alignment horizontal="center" vertical="top" wrapText="1"/>
    </xf>
    <xf numFmtId="164" fontId="4" fillId="0" borderId="6" xfId="2" applyNumberFormat="1" applyFont="1" applyBorder="1" applyAlignment="1">
      <alignment horizontal="center" vertical="top" wrapText="1"/>
    </xf>
    <xf numFmtId="0" fontId="4" fillId="0" borderId="0" xfId="2" applyFont="1" applyAlignment="1">
      <alignment vertical="top"/>
    </xf>
    <xf numFmtId="164" fontId="4" fillId="3" borderId="1" xfId="2" applyNumberFormat="1" applyFont="1" applyFill="1" applyBorder="1" applyAlignment="1">
      <alignment horizontal="center" vertical="top" wrapText="1"/>
    </xf>
    <xf numFmtId="164" fontId="4" fillId="3" borderId="2" xfId="2" applyNumberFormat="1" applyFont="1" applyFill="1" applyBorder="1" applyAlignment="1">
      <alignment horizontal="center" vertical="top" wrapText="1"/>
    </xf>
    <xf numFmtId="0" fontId="4" fillId="3" borderId="4" xfId="2" applyFont="1" applyFill="1" applyBorder="1" applyAlignment="1">
      <alignment vertical="top"/>
    </xf>
    <xf numFmtId="0" fontId="4" fillId="3" borderId="2" xfId="2" applyFont="1" applyFill="1" applyBorder="1" applyAlignment="1">
      <alignment vertical="top"/>
    </xf>
    <xf numFmtId="164" fontId="5" fillId="0" borderId="10" xfId="2" applyNumberFormat="1" applyFont="1" applyFill="1" applyBorder="1" applyAlignment="1">
      <alignment horizontal="center" vertical="top" wrapText="1"/>
    </xf>
    <xf numFmtId="164" fontId="5" fillId="0" borderId="11" xfId="2" applyNumberFormat="1" applyFont="1" applyFill="1" applyBorder="1" applyAlignment="1">
      <alignment horizontal="center" vertical="top" wrapText="1"/>
    </xf>
    <xf numFmtId="165" fontId="8" fillId="0" borderId="0" xfId="2" applyNumberFormat="1" applyFont="1" applyFill="1" applyBorder="1" applyAlignment="1">
      <alignment horizontal="center" vertical="top" wrapText="1"/>
    </xf>
    <xf numFmtId="164" fontId="4" fillId="0" borderId="14" xfId="2" applyNumberFormat="1" applyFont="1" applyBorder="1" applyAlignment="1">
      <alignment horizontal="center" vertical="top" wrapText="1"/>
    </xf>
    <xf numFmtId="164" fontId="4" fillId="0" borderId="15" xfId="2" applyNumberFormat="1" applyFont="1" applyBorder="1" applyAlignment="1">
      <alignment horizontal="center" vertical="top" wrapText="1"/>
    </xf>
    <xf numFmtId="0" fontId="4" fillId="0" borderId="0" xfId="2" applyFont="1" applyBorder="1" applyAlignment="1">
      <alignment vertical="top"/>
    </xf>
    <xf numFmtId="165" fontId="7" fillId="0" borderId="0" xfId="2" applyNumberFormat="1" applyFont="1" applyFill="1" applyBorder="1" applyAlignment="1">
      <alignment horizontal="center" vertical="top" wrapText="1"/>
    </xf>
    <xf numFmtId="164" fontId="4" fillId="0" borderId="0" xfId="2" applyNumberFormat="1" applyFont="1" applyBorder="1" applyAlignment="1">
      <alignment vertical="top"/>
    </xf>
    <xf numFmtId="164" fontId="4" fillId="4" borderId="18" xfId="2" applyNumberFormat="1" applyFont="1" applyFill="1" applyBorder="1" applyAlignment="1">
      <alignment horizontal="center" vertical="top" wrapText="1"/>
    </xf>
    <xf numFmtId="164" fontId="4" fillId="4" borderId="9" xfId="2" applyNumberFormat="1" applyFont="1" applyFill="1" applyBorder="1" applyAlignment="1">
      <alignment horizontal="center" vertical="top" wrapText="1"/>
    </xf>
    <xf numFmtId="0" fontId="4" fillId="5" borderId="8" xfId="2" applyFont="1" applyFill="1" applyBorder="1" applyAlignment="1">
      <alignment vertical="top"/>
    </xf>
    <xf numFmtId="0" fontId="4" fillId="5" borderId="9" xfId="2" applyFont="1" applyFill="1" applyBorder="1" applyAlignment="1">
      <alignment vertical="top"/>
    </xf>
    <xf numFmtId="164" fontId="5" fillId="6" borderId="1" xfId="2" applyNumberFormat="1" applyFont="1" applyFill="1" applyBorder="1" applyAlignment="1">
      <alignment horizontal="center" vertical="top" wrapText="1"/>
    </xf>
    <xf numFmtId="164" fontId="5" fillId="6" borderId="2" xfId="2" applyNumberFormat="1" applyFont="1" applyFill="1" applyBorder="1" applyAlignment="1">
      <alignment horizontal="center" vertical="top" wrapText="1"/>
    </xf>
    <xf numFmtId="165" fontId="5" fillId="0" borderId="0" xfId="2" applyNumberFormat="1" applyFont="1" applyFill="1" applyBorder="1" applyAlignment="1">
      <alignment horizontal="center" vertical="center" wrapText="1"/>
    </xf>
    <xf numFmtId="165" fontId="5" fillId="0" borderId="19" xfId="0" applyNumberFormat="1" applyFont="1" applyFill="1" applyBorder="1" applyAlignment="1">
      <alignment horizontal="center" vertical="center" wrapText="1"/>
    </xf>
    <xf numFmtId="165" fontId="5" fillId="0" borderId="20" xfId="0" applyNumberFormat="1" applyFont="1" applyFill="1" applyBorder="1" applyAlignment="1">
      <alignment horizontal="center" vertical="center" wrapText="1"/>
    </xf>
    <xf numFmtId="0" fontId="5" fillId="0" borderId="19" xfId="0" applyFont="1" applyBorder="1" applyAlignment="1">
      <alignment vertical="center" wrapText="1"/>
    </xf>
    <xf numFmtId="0" fontId="4" fillId="0" borderId="4" xfId="2" applyFont="1" applyBorder="1" applyAlignment="1">
      <alignment vertical="top"/>
    </xf>
    <xf numFmtId="0" fontId="4" fillId="0" borderId="2" xfId="2" applyFont="1" applyBorder="1" applyAlignment="1">
      <alignment vertical="top"/>
    </xf>
    <xf numFmtId="164" fontId="4" fillId="0" borderId="0" xfId="2" applyNumberFormat="1" applyFont="1" applyFill="1" applyBorder="1" applyAlignment="1">
      <alignment horizontal="right" vertical="top" wrapText="1"/>
    </xf>
    <xf numFmtId="164" fontId="4" fillId="0" borderId="21" xfId="2" applyNumberFormat="1" applyFont="1" applyFill="1" applyBorder="1" applyAlignment="1">
      <alignment horizontal="right" vertical="top" wrapText="1"/>
    </xf>
    <xf numFmtId="49" fontId="4" fillId="0" borderId="0" xfId="2" applyNumberFormat="1" applyFont="1" applyFill="1" applyBorder="1" applyAlignment="1">
      <alignment horizontal="right" vertical="top"/>
    </xf>
    <xf numFmtId="49" fontId="8" fillId="0" borderId="0" xfId="2" applyNumberFormat="1" applyFont="1" applyFill="1" applyBorder="1" applyAlignment="1">
      <alignment horizontal="right" vertical="top"/>
    </xf>
    <xf numFmtId="49" fontId="4" fillId="0" borderId="0" xfId="2" applyNumberFormat="1" applyFont="1" applyFill="1" applyBorder="1" applyAlignment="1">
      <alignment vertical="top"/>
    </xf>
    <xf numFmtId="49" fontId="5" fillId="0" borderId="0" xfId="2" applyNumberFormat="1" applyFont="1" applyFill="1" applyBorder="1" applyAlignment="1">
      <alignment horizontal="right" vertical="top"/>
    </xf>
    <xf numFmtId="0" fontId="10" fillId="0" borderId="0" xfId="0" applyFont="1" applyFill="1" applyBorder="1" applyAlignment="1">
      <alignment horizontal="center" vertical="top"/>
    </xf>
    <xf numFmtId="2" fontId="11" fillId="0" borderId="0" xfId="0" applyNumberFormat="1" applyFont="1" applyFill="1" applyBorder="1" applyAlignment="1">
      <alignment horizontal="center" vertical="top"/>
    </xf>
    <xf numFmtId="0" fontId="11" fillId="0" borderId="0" xfId="0" applyFont="1" applyFill="1" applyBorder="1" applyAlignment="1">
      <alignment horizontal="center" vertical="top"/>
    </xf>
    <xf numFmtId="49" fontId="12" fillId="0" borderId="22" xfId="4" applyNumberFormat="1" applyFont="1" applyBorder="1" applyAlignment="1">
      <alignment vertical="top"/>
    </xf>
    <xf numFmtId="0" fontId="0" fillId="0" borderId="23" xfId="0" applyBorder="1"/>
    <xf numFmtId="0" fontId="0" fillId="0" borderId="24" xfId="0" applyBorder="1"/>
    <xf numFmtId="164" fontId="5" fillId="3" borderId="1" xfId="0" applyNumberFormat="1" applyFont="1" applyFill="1" applyBorder="1" applyAlignment="1">
      <alignment horizontal="center" vertical="top"/>
    </xf>
    <xf numFmtId="0" fontId="11" fillId="3" borderId="1" xfId="0" applyFont="1" applyFill="1" applyBorder="1" applyAlignment="1">
      <alignment horizontal="center" vertical="top"/>
    </xf>
    <xf numFmtId="0" fontId="0" fillId="0" borderId="25" xfId="0" applyBorder="1"/>
    <xf numFmtId="0" fontId="0" fillId="0" borderId="26" xfId="0" applyBorder="1"/>
    <xf numFmtId="0" fontId="13" fillId="7" borderId="21" xfId="0" applyFont="1" applyFill="1" applyBorder="1" applyAlignment="1">
      <alignment horizontal="center" vertical="top"/>
    </xf>
    <xf numFmtId="164" fontId="5" fillId="7" borderId="21" xfId="0" applyNumberFormat="1" applyFont="1" applyFill="1" applyBorder="1" applyAlignment="1">
      <alignment horizontal="center" vertical="top"/>
    </xf>
    <xf numFmtId="164" fontId="5" fillId="7" borderId="5" xfId="0" applyNumberFormat="1" applyFont="1" applyFill="1" applyBorder="1" applyAlignment="1">
      <alignment horizontal="center" vertical="top"/>
    </xf>
    <xf numFmtId="0" fontId="11" fillId="7" borderId="5" xfId="0" applyFont="1" applyFill="1" applyBorder="1" applyAlignment="1">
      <alignment horizontal="center" vertical="top"/>
    </xf>
    <xf numFmtId="49" fontId="11" fillId="8" borderId="5" xfId="0" applyNumberFormat="1" applyFont="1" applyFill="1" applyBorder="1" applyAlignment="1">
      <alignment horizontal="center" vertical="top"/>
    </xf>
    <xf numFmtId="49" fontId="14" fillId="9" borderId="5" xfId="0" applyNumberFormat="1" applyFont="1" applyFill="1" applyBorder="1" applyAlignment="1">
      <alignment horizontal="center" vertical="top"/>
    </xf>
    <xf numFmtId="0" fontId="13" fillId="10" borderId="21" xfId="0" applyFont="1" applyFill="1" applyBorder="1" applyAlignment="1">
      <alignment horizontal="center" vertical="top"/>
    </xf>
    <xf numFmtId="164" fontId="5" fillId="10" borderId="5" xfId="0" applyNumberFormat="1" applyFont="1" applyFill="1" applyBorder="1" applyAlignment="1">
      <alignment horizontal="center" vertical="top"/>
    </xf>
    <xf numFmtId="0" fontId="11" fillId="10" borderId="5" xfId="0" applyFont="1" applyFill="1" applyBorder="1" applyAlignment="1">
      <alignment horizontal="center" vertical="top"/>
    </xf>
    <xf numFmtId="49" fontId="11" fillId="10" borderId="5" xfId="0" applyNumberFormat="1" applyFont="1" applyFill="1" applyBorder="1" applyAlignment="1">
      <alignment horizontal="center" vertical="top"/>
    </xf>
    <xf numFmtId="49" fontId="14" fillId="10" borderId="5" xfId="0" applyNumberFormat="1" applyFont="1" applyFill="1" applyBorder="1" applyAlignment="1">
      <alignment horizontal="center" vertical="top"/>
    </xf>
    <xf numFmtId="0" fontId="5" fillId="8" borderId="21" xfId="0" applyFont="1" applyFill="1" applyBorder="1" applyAlignment="1">
      <alignment horizontal="left" vertical="top" wrapText="1"/>
    </xf>
    <xf numFmtId="164" fontId="5" fillId="8" borderId="5" xfId="0" applyNumberFormat="1" applyFont="1" applyFill="1" applyBorder="1" applyAlignment="1">
      <alignment horizontal="center" vertical="top" wrapText="1"/>
    </xf>
    <xf numFmtId="0" fontId="11" fillId="8" borderId="5" xfId="0" applyFont="1" applyFill="1" applyBorder="1" applyAlignment="1">
      <alignment horizontal="center" vertical="top"/>
    </xf>
    <xf numFmtId="49" fontId="14" fillId="8" borderId="5" xfId="0" applyNumberFormat="1" applyFont="1" applyFill="1" applyBorder="1" applyAlignment="1">
      <alignment horizontal="center" vertical="top"/>
    </xf>
    <xf numFmtId="9" fontId="13" fillId="11" borderId="28" xfId="0" applyNumberFormat="1" applyFont="1" applyFill="1" applyBorder="1" applyAlignment="1">
      <alignment horizontal="center" vertical="top"/>
    </xf>
    <xf numFmtId="0" fontId="13" fillId="11" borderId="29" xfId="0" applyFont="1" applyFill="1" applyBorder="1" applyAlignment="1">
      <alignment horizontal="center" vertical="center"/>
    </xf>
    <xf numFmtId="0" fontId="13" fillId="11" borderId="30" xfId="0" applyFont="1" applyFill="1" applyBorder="1" applyAlignment="1">
      <alignment horizontal="left" vertical="top" wrapText="1"/>
    </xf>
    <xf numFmtId="164" fontId="11" fillId="4" borderId="5" xfId="0" applyNumberFormat="1" applyFont="1" applyFill="1" applyBorder="1" applyAlignment="1">
      <alignment horizontal="center" vertical="top"/>
    </xf>
    <xf numFmtId="164" fontId="11" fillId="4" borderId="31" xfId="0" applyNumberFormat="1" applyFont="1" applyFill="1" applyBorder="1" applyAlignment="1">
      <alignment horizontal="center" vertical="top"/>
    </xf>
    <xf numFmtId="0" fontId="11" fillId="4" borderId="32" xfId="0" applyFont="1" applyFill="1" applyBorder="1" applyAlignment="1">
      <alignment horizontal="center" vertical="top"/>
    </xf>
    <xf numFmtId="0" fontId="16" fillId="13" borderId="5" xfId="0" applyFont="1" applyFill="1" applyBorder="1" applyAlignment="1">
      <alignment horizontal="center" vertical="top" wrapText="1"/>
    </xf>
    <xf numFmtId="9" fontId="13" fillId="11" borderId="13" xfId="0" applyNumberFormat="1" applyFont="1" applyFill="1" applyBorder="1" applyAlignment="1">
      <alignment horizontal="center" vertical="top"/>
    </xf>
    <xf numFmtId="0" fontId="13" fillId="11" borderId="33" xfId="0" applyFont="1" applyFill="1" applyBorder="1" applyAlignment="1">
      <alignment horizontal="center" vertical="center"/>
    </xf>
    <xf numFmtId="0" fontId="13" fillId="11" borderId="13" xfId="0" applyFont="1" applyFill="1" applyBorder="1" applyAlignment="1">
      <alignment horizontal="left" vertical="top" wrapText="1"/>
    </xf>
    <xf numFmtId="164" fontId="11" fillId="0" borderId="1" xfId="0" applyNumberFormat="1" applyFont="1" applyFill="1" applyBorder="1" applyAlignment="1">
      <alignment horizontal="center" vertical="top"/>
    </xf>
    <xf numFmtId="164" fontId="11" fillId="0" borderId="31" xfId="0" applyNumberFormat="1" applyFont="1" applyFill="1" applyBorder="1" applyAlignment="1">
      <alignment horizontal="center" vertical="top"/>
    </xf>
    <xf numFmtId="0" fontId="10" fillId="11" borderId="18" xfId="0" applyFont="1" applyFill="1" applyBorder="1" applyAlignment="1">
      <alignment horizontal="center" vertical="top"/>
    </xf>
    <xf numFmtId="49" fontId="11" fillId="13" borderId="19" xfId="0" applyNumberFormat="1" applyFont="1" applyFill="1" applyBorder="1" applyAlignment="1">
      <alignment vertical="top" wrapText="1"/>
    </xf>
    <xf numFmtId="9" fontId="13" fillId="11" borderId="17" xfId="0" applyNumberFormat="1" applyFont="1" applyFill="1" applyBorder="1" applyAlignment="1">
      <alignment horizontal="center" vertical="top"/>
    </xf>
    <xf numFmtId="0" fontId="13" fillId="11" borderId="36" xfId="0" applyFont="1" applyFill="1" applyBorder="1" applyAlignment="1">
      <alignment horizontal="center" vertical="center"/>
    </xf>
    <xf numFmtId="0" fontId="13" fillId="11" borderId="37" xfId="0" applyFont="1" applyFill="1" applyBorder="1" applyAlignment="1">
      <alignment horizontal="center" vertical="center"/>
    </xf>
    <xf numFmtId="0" fontId="13" fillId="11" borderId="37" xfId="0" applyFont="1" applyFill="1" applyBorder="1" applyAlignment="1">
      <alignment horizontal="left" vertical="top" wrapText="1"/>
    </xf>
    <xf numFmtId="164" fontId="11" fillId="12" borderId="32" xfId="0" applyNumberFormat="1" applyFont="1" applyFill="1" applyBorder="1" applyAlignment="1">
      <alignment horizontal="center" vertical="top"/>
    </xf>
    <xf numFmtId="164" fontId="11" fillId="12" borderId="38" xfId="0" applyNumberFormat="1" applyFont="1" applyFill="1" applyBorder="1" applyAlignment="1">
      <alignment horizontal="center" vertical="top"/>
    </xf>
    <xf numFmtId="0" fontId="11" fillId="12" borderId="32" xfId="0" applyFont="1" applyFill="1" applyBorder="1" applyAlignment="1">
      <alignment horizontal="center" vertical="top"/>
    </xf>
    <xf numFmtId="0" fontId="16" fillId="11" borderId="21" xfId="0" applyFont="1" applyFill="1" applyBorder="1" applyAlignment="1">
      <alignment horizontal="center" vertical="top" wrapText="1"/>
    </xf>
    <xf numFmtId="0" fontId="10" fillId="11" borderId="39" xfId="0" applyFont="1" applyFill="1" applyBorder="1" applyAlignment="1">
      <alignment horizontal="center" vertical="top"/>
    </xf>
    <xf numFmtId="0" fontId="10" fillId="11" borderId="40" xfId="0" applyFont="1" applyFill="1" applyBorder="1" applyAlignment="1">
      <alignment horizontal="center" vertical="top" wrapText="1"/>
    </xf>
    <xf numFmtId="0" fontId="10" fillId="11" borderId="41" xfId="0" applyFont="1" applyFill="1" applyBorder="1" applyAlignment="1">
      <alignment horizontal="center" vertical="top" wrapText="1"/>
    </xf>
    <xf numFmtId="0" fontId="10" fillId="11" borderId="41" xfId="0" applyFont="1" applyFill="1" applyBorder="1" applyAlignment="1">
      <alignment horizontal="left" vertical="top" wrapText="1"/>
    </xf>
    <xf numFmtId="164" fontId="10" fillId="12" borderId="18" xfId="0" applyNumberFormat="1" applyFont="1" applyFill="1" applyBorder="1" applyAlignment="1">
      <alignment horizontal="center" vertical="top"/>
    </xf>
    <xf numFmtId="164" fontId="10" fillId="12" borderId="42" xfId="0" applyNumberFormat="1" applyFont="1" applyFill="1" applyBorder="1" applyAlignment="1">
      <alignment horizontal="center" vertical="top"/>
    </xf>
    <xf numFmtId="0" fontId="10" fillId="12" borderId="18" xfId="0" applyFont="1" applyFill="1" applyBorder="1" applyAlignment="1">
      <alignment horizontal="center" vertical="top"/>
    </xf>
    <xf numFmtId="49" fontId="11" fillId="13" borderId="19" xfId="0" applyNumberFormat="1" applyFont="1" applyFill="1" applyBorder="1" applyAlignment="1">
      <alignment horizontal="center" vertical="top" wrapText="1"/>
    </xf>
    <xf numFmtId="49" fontId="11" fillId="11" borderId="22" xfId="0" applyNumberFormat="1" applyFont="1" applyFill="1" applyBorder="1" applyAlignment="1">
      <alignment horizontal="center" vertical="top" wrapText="1"/>
    </xf>
    <xf numFmtId="9" fontId="10" fillId="11" borderId="28" xfId="0" applyNumberFormat="1" applyFont="1" applyFill="1" applyBorder="1" applyAlignment="1">
      <alignment horizontal="center" vertical="top"/>
    </xf>
    <xf numFmtId="0" fontId="10" fillId="11" borderId="30" xfId="0" applyFont="1" applyFill="1" applyBorder="1" applyAlignment="1">
      <alignment horizontal="center" vertical="center"/>
    </xf>
    <xf numFmtId="0" fontId="10" fillId="11" borderId="24" xfId="0" applyFont="1" applyFill="1" applyBorder="1" applyAlignment="1">
      <alignment horizontal="left" vertical="top" wrapText="1"/>
    </xf>
    <xf numFmtId="164" fontId="11" fillId="4" borderId="32" xfId="0" applyNumberFormat="1" applyFont="1" applyFill="1" applyBorder="1" applyAlignment="1">
      <alignment horizontal="center" vertical="top"/>
    </xf>
    <xf numFmtId="0" fontId="10" fillId="11" borderId="39" xfId="0" applyFont="1" applyFill="1" applyBorder="1" applyAlignment="1">
      <alignment horizontal="center" vertical="center"/>
    </xf>
    <xf numFmtId="0" fontId="10" fillId="11" borderId="40" xfId="0" applyFont="1" applyFill="1" applyBorder="1" applyAlignment="1">
      <alignment horizontal="center" vertical="center"/>
    </xf>
    <xf numFmtId="0" fontId="10" fillId="11" borderId="41" xfId="0" applyFont="1" applyFill="1" applyBorder="1" applyAlignment="1">
      <alignment horizontal="center" vertical="center" wrapText="1"/>
    </xf>
    <xf numFmtId="0" fontId="10" fillId="0" borderId="43" xfId="5" applyFont="1" applyFill="1" applyBorder="1" applyAlignment="1">
      <alignment wrapText="1"/>
    </xf>
    <xf numFmtId="164" fontId="10" fillId="11" borderId="42" xfId="0" applyNumberFormat="1" applyFont="1" applyFill="1" applyBorder="1" applyAlignment="1">
      <alignment horizontal="center" vertical="top"/>
    </xf>
    <xf numFmtId="164" fontId="10" fillId="11" borderId="18" xfId="0" applyNumberFormat="1" applyFont="1" applyFill="1" applyBorder="1" applyAlignment="1">
      <alignment horizontal="center" vertical="top"/>
    </xf>
    <xf numFmtId="9" fontId="10" fillId="11" borderId="44" xfId="0" applyNumberFormat="1" applyFont="1" applyFill="1" applyBorder="1" applyAlignment="1">
      <alignment horizontal="center" vertical="top"/>
    </xf>
    <xf numFmtId="9" fontId="10" fillId="11" borderId="29" xfId="0" applyNumberFormat="1" applyFont="1" applyFill="1" applyBorder="1" applyAlignment="1">
      <alignment horizontal="center" vertical="top"/>
    </xf>
    <xf numFmtId="0" fontId="10" fillId="0" borderId="45" xfId="0" applyFont="1" applyFill="1" applyBorder="1" applyAlignment="1">
      <alignment horizontal="center" vertical="center"/>
    </xf>
    <xf numFmtId="0" fontId="10" fillId="0" borderId="43" xfId="5" applyFont="1" applyBorder="1" applyAlignment="1">
      <alignment vertical="top" wrapText="1"/>
    </xf>
    <xf numFmtId="0" fontId="0" fillId="0" borderId="0" xfId="0" applyFill="1"/>
    <xf numFmtId="0" fontId="2" fillId="0" borderId="0" xfId="0" applyFont="1" applyFill="1"/>
    <xf numFmtId="0" fontId="2" fillId="0" borderId="25" xfId="0" applyFont="1" applyFill="1" applyBorder="1"/>
    <xf numFmtId="0" fontId="19" fillId="0" borderId="26" xfId="0" applyFont="1" applyFill="1" applyBorder="1"/>
    <xf numFmtId="0" fontId="10" fillId="11" borderId="43" xfId="0" applyFont="1" applyFill="1" applyBorder="1" applyAlignment="1">
      <alignment horizontal="left" vertical="top" wrapText="1"/>
    </xf>
    <xf numFmtId="164" fontId="10" fillId="0" borderId="42" xfId="0" applyNumberFormat="1" applyFont="1" applyFill="1" applyBorder="1" applyAlignment="1">
      <alignment horizontal="center" vertical="top"/>
    </xf>
    <xf numFmtId="164" fontId="10" fillId="0" borderId="18" xfId="0" applyNumberFormat="1" applyFont="1" applyFill="1" applyBorder="1" applyAlignment="1">
      <alignment horizontal="center" vertical="top"/>
    </xf>
    <xf numFmtId="0" fontId="16" fillId="11" borderId="5" xfId="0" applyFont="1" applyFill="1" applyBorder="1" applyAlignment="1">
      <alignment horizontal="center" vertical="top" wrapText="1"/>
    </xf>
    <xf numFmtId="0" fontId="0" fillId="0" borderId="0" xfId="0" applyAlignment="1">
      <alignment wrapText="1"/>
    </xf>
    <xf numFmtId="49" fontId="11" fillId="11" borderId="19" xfId="0" applyNumberFormat="1" applyFont="1" applyFill="1" applyBorder="1" applyAlignment="1">
      <alignment horizontal="center" vertical="top" wrapText="1"/>
    </xf>
    <xf numFmtId="0" fontId="10" fillId="11" borderId="23" xfId="0" applyNumberFormat="1" applyFont="1" applyFill="1" applyBorder="1" applyAlignment="1">
      <alignment horizontal="center" vertical="center"/>
    </xf>
    <xf numFmtId="0" fontId="10" fillId="11" borderId="46" xfId="0" applyNumberFormat="1" applyFont="1" applyFill="1" applyBorder="1" applyAlignment="1">
      <alignment horizontal="center" vertical="center"/>
    </xf>
    <xf numFmtId="0" fontId="10" fillId="11" borderId="47" xfId="0" applyFont="1" applyFill="1" applyBorder="1" applyAlignment="1">
      <alignment horizontal="center" vertical="center"/>
    </xf>
    <xf numFmtId="164" fontId="11" fillId="4" borderId="1" xfId="0" applyNumberFormat="1" applyFont="1" applyFill="1" applyBorder="1" applyAlignment="1">
      <alignment horizontal="center" vertical="top"/>
    </xf>
    <xf numFmtId="0" fontId="11" fillId="4" borderId="1" xfId="0" applyFont="1" applyFill="1" applyBorder="1" applyAlignment="1">
      <alignment horizontal="center" vertical="top"/>
    </xf>
    <xf numFmtId="0" fontId="10" fillId="11" borderId="45" xfId="0" applyFont="1" applyFill="1" applyBorder="1" applyAlignment="1">
      <alignment horizontal="center" vertical="top"/>
    </xf>
    <xf numFmtId="0" fontId="10" fillId="11" borderId="40" xfId="0" applyFont="1" applyFill="1" applyBorder="1" applyAlignment="1">
      <alignment horizontal="center" vertical="top"/>
    </xf>
    <xf numFmtId="164" fontId="10" fillId="11" borderId="19" xfId="0" applyNumberFormat="1" applyFont="1" applyFill="1" applyBorder="1" applyAlignment="1">
      <alignment horizontal="center" vertical="top"/>
    </xf>
    <xf numFmtId="0" fontId="10" fillId="11" borderId="19" xfId="0" applyFont="1" applyFill="1" applyBorder="1" applyAlignment="1">
      <alignment horizontal="center" vertical="top"/>
    </xf>
    <xf numFmtId="9" fontId="10" fillId="11" borderId="21" xfId="0" applyNumberFormat="1" applyFont="1" applyFill="1" applyBorder="1" applyAlignment="1">
      <alignment horizontal="center" vertical="top"/>
    </xf>
    <xf numFmtId="9" fontId="10" fillId="11" borderId="46" xfId="0" applyNumberFormat="1" applyFont="1" applyFill="1" applyBorder="1" applyAlignment="1">
      <alignment horizontal="center" vertical="top"/>
    </xf>
    <xf numFmtId="0" fontId="10" fillId="11" borderId="48" xfId="0" applyFont="1" applyFill="1" applyBorder="1" applyAlignment="1">
      <alignment horizontal="left" vertical="top" wrapText="1"/>
    </xf>
    <xf numFmtId="49" fontId="10" fillId="11" borderId="5" xfId="0" applyNumberFormat="1" applyFont="1" applyFill="1" applyBorder="1" applyAlignment="1">
      <alignment vertical="top"/>
    </xf>
    <xf numFmtId="0" fontId="10" fillId="13" borderId="5" xfId="0" applyFont="1" applyFill="1" applyBorder="1" applyAlignment="1">
      <alignment vertical="top" wrapText="1"/>
    </xf>
    <xf numFmtId="0" fontId="16" fillId="13" borderId="31" xfId="0" applyFont="1" applyFill="1" applyBorder="1" applyAlignment="1">
      <alignment horizontal="center" vertical="top" wrapText="1"/>
    </xf>
    <xf numFmtId="49" fontId="11" fillId="14" borderId="5" xfId="0" applyNumberFormat="1" applyFont="1" applyFill="1" applyBorder="1" applyAlignment="1">
      <alignment horizontal="center" vertical="top"/>
    </xf>
    <xf numFmtId="49" fontId="14" fillId="9" borderId="31" xfId="0" applyNumberFormat="1" applyFont="1" applyFill="1" applyBorder="1" applyAlignment="1">
      <alignment horizontal="center" vertical="top"/>
    </xf>
    <xf numFmtId="9" fontId="10" fillId="11" borderId="0" xfId="0" applyNumberFormat="1" applyFont="1" applyFill="1" applyBorder="1" applyAlignment="1">
      <alignment horizontal="center" vertical="top"/>
    </xf>
    <xf numFmtId="9" fontId="10" fillId="11" borderId="52" xfId="0" applyNumberFormat="1" applyFont="1" applyFill="1" applyBorder="1" applyAlignment="1">
      <alignment horizontal="center" vertical="top"/>
    </xf>
    <xf numFmtId="0" fontId="10" fillId="11" borderId="53" xfId="0" applyFont="1" applyFill="1" applyBorder="1" applyAlignment="1">
      <alignment horizontal="center" vertical="center"/>
    </xf>
    <xf numFmtId="0" fontId="10" fillId="11" borderId="54" xfId="0" applyFont="1" applyFill="1" applyBorder="1" applyAlignment="1">
      <alignment horizontal="left" vertical="top" wrapText="1"/>
    </xf>
    <xf numFmtId="164" fontId="11" fillId="0" borderId="14" xfId="0" applyNumberFormat="1" applyFont="1" applyFill="1" applyBorder="1" applyAlignment="1">
      <alignment horizontal="center" vertical="top"/>
    </xf>
    <xf numFmtId="164" fontId="11" fillId="0" borderId="55" xfId="0" applyNumberFormat="1" applyFont="1" applyFill="1" applyBorder="1" applyAlignment="1">
      <alignment horizontal="center" vertical="top"/>
    </xf>
    <xf numFmtId="49" fontId="10" fillId="11" borderId="34" xfId="0" applyNumberFormat="1" applyFont="1" applyFill="1" applyBorder="1" applyAlignment="1">
      <alignment vertical="top"/>
    </xf>
    <xf numFmtId="0" fontId="10" fillId="13" borderId="14" xfId="0" applyFont="1" applyFill="1" applyBorder="1" applyAlignment="1">
      <alignment vertical="top" wrapText="1"/>
    </xf>
    <xf numFmtId="49" fontId="11" fillId="13" borderId="20" xfId="0" applyNumberFormat="1" applyFont="1" applyFill="1" applyBorder="1" applyAlignment="1">
      <alignment vertical="top" wrapText="1"/>
    </xf>
    <xf numFmtId="0" fontId="16" fillId="11" borderId="34" xfId="0" applyFont="1" applyFill="1" applyBorder="1" applyAlignment="1">
      <alignment horizontal="center" vertical="top" wrapText="1"/>
    </xf>
    <xf numFmtId="49" fontId="11" fillId="14" borderId="34" xfId="0" applyNumberFormat="1" applyFont="1" applyFill="1" applyBorder="1" applyAlignment="1">
      <alignment horizontal="center" vertical="top"/>
    </xf>
    <xf numFmtId="49" fontId="14" fillId="9" borderId="6" xfId="0" applyNumberFormat="1" applyFont="1" applyFill="1" applyBorder="1" applyAlignment="1">
      <alignment horizontal="center" vertical="top"/>
    </xf>
    <xf numFmtId="9" fontId="10" fillId="11" borderId="22" xfId="0" applyNumberFormat="1" applyFont="1" applyFill="1" applyBorder="1" applyAlignment="1">
      <alignment horizontal="center" vertical="top"/>
    </xf>
    <xf numFmtId="9" fontId="10" fillId="11" borderId="49" xfId="0" applyNumberFormat="1" applyFont="1" applyFill="1" applyBorder="1" applyAlignment="1">
      <alignment horizontal="center" vertical="top"/>
    </xf>
    <xf numFmtId="0" fontId="10" fillId="11" borderId="50" xfId="0" applyFont="1" applyFill="1" applyBorder="1" applyAlignment="1">
      <alignment horizontal="center" vertical="center"/>
    </xf>
    <xf numFmtId="0" fontId="10" fillId="11" borderId="51" xfId="0" applyFont="1" applyFill="1" applyBorder="1" applyAlignment="1">
      <alignment horizontal="left" vertical="top" wrapText="1"/>
    </xf>
    <xf numFmtId="164" fontId="11" fillId="11" borderId="18" xfId="0" applyNumberFormat="1" applyFont="1" applyFill="1" applyBorder="1" applyAlignment="1">
      <alignment horizontal="center" vertical="top"/>
    </xf>
    <xf numFmtId="49" fontId="10" fillId="11" borderId="19" xfId="0" applyNumberFormat="1" applyFont="1" applyFill="1" applyBorder="1" applyAlignment="1">
      <alignment vertical="top"/>
    </xf>
    <xf numFmtId="0" fontId="10" fillId="13" borderId="19" xfId="0" applyFont="1" applyFill="1" applyBorder="1" applyAlignment="1">
      <alignment vertical="top" wrapText="1"/>
    </xf>
    <xf numFmtId="0" fontId="16" fillId="11" borderId="19" xfId="0" applyFont="1" applyFill="1" applyBorder="1" applyAlignment="1">
      <alignment horizontal="center" vertical="top" wrapText="1"/>
    </xf>
    <xf numFmtId="49" fontId="11" fillId="14" borderId="19" xfId="0" applyNumberFormat="1" applyFont="1" applyFill="1" applyBorder="1" applyAlignment="1">
      <alignment horizontal="center" vertical="top"/>
    </xf>
    <xf numFmtId="49" fontId="14" fillId="9" borderId="20" xfId="0" applyNumberFormat="1" applyFont="1" applyFill="1" applyBorder="1" applyAlignment="1">
      <alignment horizontal="center" vertical="top"/>
    </xf>
    <xf numFmtId="164" fontId="11" fillId="12" borderId="10" xfId="0" applyNumberFormat="1" applyFont="1" applyFill="1" applyBorder="1" applyAlignment="1">
      <alignment horizontal="center" vertical="top"/>
    </xf>
    <xf numFmtId="0" fontId="11" fillId="12" borderId="10" xfId="0" applyFont="1" applyFill="1" applyBorder="1" applyAlignment="1">
      <alignment horizontal="center" vertical="top"/>
    </xf>
    <xf numFmtId="49" fontId="10" fillId="11" borderId="19" xfId="0" applyNumberFormat="1" applyFont="1" applyFill="1" applyBorder="1" applyAlignment="1">
      <alignment horizontal="center" vertical="top"/>
    </xf>
    <xf numFmtId="0" fontId="10" fillId="11" borderId="46" xfId="0" applyFont="1" applyFill="1" applyBorder="1" applyAlignment="1">
      <alignment horizontal="center" vertical="center"/>
    </xf>
    <xf numFmtId="0" fontId="10" fillId="11" borderId="56" xfId="0" applyFont="1" applyFill="1" applyBorder="1" applyAlignment="1">
      <alignment horizontal="center" vertical="center" wrapText="1"/>
    </xf>
    <xf numFmtId="0" fontId="4" fillId="0" borderId="48" xfId="5" applyFont="1" applyBorder="1" applyAlignment="1">
      <alignment vertical="top" wrapText="1"/>
    </xf>
    <xf numFmtId="0" fontId="0" fillId="0" borderId="57" xfId="0" applyBorder="1"/>
    <xf numFmtId="0" fontId="0" fillId="0" borderId="43" xfId="0" applyBorder="1"/>
    <xf numFmtId="0" fontId="10" fillId="11" borderId="57" xfId="0" applyFont="1" applyFill="1" applyBorder="1" applyAlignment="1">
      <alignment horizontal="center" vertical="center"/>
    </xf>
    <xf numFmtId="0" fontId="10" fillId="0" borderId="43" xfId="5" applyFont="1" applyFill="1" applyBorder="1" applyAlignment="1">
      <alignment vertical="top" wrapText="1"/>
    </xf>
    <xf numFmtId="0" fontId="4" fillId="13" borderId="27" xfId="0" applyFont="1" applyFill="1" applyBorder="1" applyAlignment="1">
      <alignment horizontal="left" vertical="top" wrapText="1"/>
    </xf>
    <xf numFmtId="49" fontId="11" fillId="13" borderId="5" xfId="0" applyNumberFormat="1" applyFont="1" applyFill="1" applyBorder="1" applyAlignment="1">
      <alignment vertical="top" wrapText="1"/>
    </xf>
    <xf numFmtId="0" fontId="16" fillId="12" borderId="21" xfId="0" applyFont="1" applyFill="1" applyBorder="1" applyAlignment="1">
      <alignment horizontal="center" vertical="top" wrapText="1"/>
    </xf>
    <xf numFmtId="0" fontId="0" fillId="0" borderId="26" xfId="0" applyFill="1" applyBorder="1"/>
    <xf numFmtId="164" fontId="11" fillId="0" borderId="10" xfId="0" applyNumberFormat="1" applyFont="1" applyFill="1" applyBorder="1" applyAlignment="1">
      <alignment horizontal="center" vertical="top"/>
    </xf>
    <xf numFmtId="0" fontId="4" fillId="13" borderId="14" xfId="0" applyFont="1" applyFill="1" applyBorder="1" applyAlignment="1">
      <alignment horizontal="left" vertical="top" wrapText="1"/>
    </xf>
    <xf numFmtId="49" fontId="11" fillId="13" borderId="18" xfId="0" applyNumberFormat="1" applyFont="1" applyFill="1" applyBorder="1" applyAlignment="1">
      <alignment vertical="top" wrapText="1"/>
    </xf>
    <xf numFmtId="49" fontId="11" fillId="12" borderId="22" xfId="0" applyNumberFormat="1" applyFont="1" applyFill="1" applyBorder="1" applyAlignment="1">
      <alignment vertical="top" wrapText="1"/>
    </xf>
    <xf numFmtId="164" fontId="11" fillId="0" borderId="18" xfId="0" applyNumberFormat="1" applyFont="1" applyFill="1" applyBorder="1" applyAlignment="1">
      <alignment horizontal="center" vertical="top"/>
    </xf>
    <xf numFmtId="0" fontId="4" fillId="13" borderId="18" xfId="0" applyFont="1" applyFill="1" applyBorder="1" applyAlignment="1">
      <alignment horizontal="left" vertical="top" wrapText="1"/>
    </xf>
    <xf numFmtId="49" fontId="11" fillId="14" borderId="18" xfId="0" applyNumberFormat="1" applyFont="1" applyFill="1" applyBorder="1" applyAlignment="1">
      <alignment vertical="top"/>
    </xf>
    <xf numFmtId="49" fontId="14" fillId="9" borderId="42" xfId="0" applyNumberFormat="1" applyFont="1" applyFill="1" applyBorder="1" applyAlignment="1">
      <alignment vertical="top"/>
    </xf>
    <xf numFmtId="0" fontId="2" fillId="0" borderId="26" xfId="0" applyFont="1" applyBorder="1"/>
    <xf numFmtId="0" fontId="10" fillId="0" borderId="28" xfId="0" applyNumberFormat="1" applyFont="1" applyFill="1" applyBorder="1" applyAlignment="1">
      <alignment horizontal="center" vertical="top"/>
    </xf>
    <xf numFmtId="0" fontId="10" fillId="0" borderId="29" xfId="0" applyNumberFormat="1" applyFont="1" applyFill="1" applyBorder="1" applyAlignment="1">
      <alignment horizontal="center" vertical="top"/>
    </xf>
    <xf numFmtId="0" fontId="10" fillId="0" borderId="30" xfId="0" applyFont="1" applyFill="1" applyBorder="1" applyAlignment="1">
      <alignment horizontal="center" vertical="top"/>
    </xf>
    <xf numFmtId="0" fontId="4" fillId="0" borderId="48" xfId="5" applyFont="1" applyFill="1" applyBorder="1" applyAlignment="1">
      <alignment vertical="center" wrapText="1"/>
    </xf>
    <xf numFmtId="0" fontId="10" fillId="0" borderId="39" xfId="0" applyFont="1" applyFill="1" applyBorder="1" applyAlignment="1">
      <alignment horizontal="center" vertical="top"/>
    </xf>
    <xf numFmtId="0" fontId="10" fillId="0" borderId="40" xfId="0" applyFont="1" applyFill="1" applyBorder="1" applyAlignment="1">
      <alignment horizontal="center" vertical="top"/>
    </xf>
    <xf numFmtId="0" fontId="10" fillId="0" borderId="41" xfId="0" applyFont="1" applyFill="1" applyBorder="1" applyAlignment="1">
      <alignment horizontal="center" vertical="top" wrapText="1"/>
    </xf>
    <xf numFmtId="0" fontId="10" fillId="0" borderId="43" xfId="0" applyFont="1" applyFill="1" applyBorder="1" applyAlignment="1">
      <alignment vertical="top" wrapText="1"/>
    </xf>
    <xf numFmtId="0" fontId="5" fillId="8" borderId="4" xfId="0" applyFont="1" applyFill="1" applyBorder="1" applyAlignment="1">
      <alignment vertical="top"/>
    </xf>
    <xf numFmtId="0" fontId="5" fillId="8" borderId="58" xfId="0" applyFont="1" applyFill="1" applyBorder="1" applyAlignment="1">
      <alignment vertical="top"/>
    </xf>
    <xf numFmtId="0" fontId="5" fillId="8" borderId="2" xfId="0" applyFont="1" applyFill="1" applyBorder="1" applyAlignment="1">
      <alignment vertical="top"/>
    </xf>
    <xf numFmtId="49" fontId="14" fillId="8" borderId="2" xfId="0" applyNumberFormat="1" applyFont="1" applyFill="1" applyBorder="1" applyAlignment="1">
      <alignment horizontal="center" vertical="top"/>
    </xf>
    <xf numFmtId="49" fontId="14" fillId="9" borderId="2" xfId="0" applyNumberFormat="1" applyFont="1" applyFill="1" applyBorder="1" applyAlignment="1">
      <alignment horizontal="center" vertical="top"/>
    </xf>
    <xf numFmtId="0" fontId="5" fillId="8" borderId="47" xfId="0" applyFont="1" applyFill="1" applyBorder="1" applyAlignment="1">
      <alignment horizontal="left" vertical="top" wrapText="1"/>
    </xf>
    <xf numFmtId="0" fontId="5" fillId="8" borderId="31" xfId="0" applyFont="1" applyFill="1" applyBorder="1" applyAlignment="1">
      <alignment horizontal="left" vertical="top" wrapText="1"/>
    </xf>
    <xf numFmtId="49" fontId="10" fillId="11" borderId="21" xfId="0" applyNumberFormat="1" applyFont="1" applyFill="1" applyBorder="1" applyAlignment="1">
      <alignment horizontal="center" vertical="top"/>
    </xf>
    <xf numFmtId="0" fontId="10" fillId="11" borderId="47" xfId="0" applyFont="1" applyFill="1" applyBorder="1" applyAlignment="1">
      <alignment horizontal="center" vertical="top" wrapText="1"/>
    </xf>
    <xf numFmtId="0" fontId="10" fillId="11" borderId="21" xfId="0" applyFont="1" applyFill="1" applyBorder="1" applyAlignment="1">
      <alignment horizontal="center" vertical="top" wrapText="1"/>
    </xf>
    <xf numFmtId="164" fontId="4" fillId="15" borderId="31" xfId="0" applyNumberFormat="1" applyFont="1" applyFill="1" applyBorder="1" applyAlignment="1">
      <alignment horizontal="left" vertical="top" wrapText="1"/>
    </xf>
    <xf numFmtId="0" fontId="11" fillId="4" borderId="5" xfId="0" applyFont="1" applyFill="1" applyBorder="1" applyAlignment="1">
      <alignment horizontal="center" vertical="top"/>
    </xf>
    <xf numFmtId="49" fontId="10" fillId="11" borderId="27" xfId="0" applyNumberFormat="1" applyFont="1" applyFill="1" applyBorder="1" applyAlignment="1">
      <alignment horizontal="center" vertical="top"/>
    </xf>
    <xf numFmtId="49" fontId="15" fillId="11" borderId="21" xfId="0" applyNumberFormat="1" applyFont="1" applyFill="1" applyBorder="1" applyAlignment="1">
      <alignment horizontal="center" vertical="center" textRotation="90"/>
    </xf>
    <xf numFmtId="0" fontId="5" fillId="12" borderId="21" xfId="0" applyFont="1" applyFill="1" applyBorder="1" applyAlignment="1">
      <alignment horizontal="center" vertical="center" textRotation="90" wrapText="1"/>
    </xf>
    <xf numFmtId="0" fontId="4" fillId="13" borderId="21" xfId="0" applyFont="1" applyFill="1" applyBorder="1" applyAlignment="1">
      <alignment horizontal="left" vertical="top" wrapText="1"/>
    </xf>
    <xf numFmtId="49" fontId="11" fillId="13" borderId="21" xfId="0" applyNumberFormat="1" applyFont="1" applyFill="1" applyBorder="1" applyAlignment="1">
      <alignment horizontal="center" vertical="top" wrapText="1"/>
    </xf>
    <xf numFmtId="49" fontId="11" fillId="11" borderId="21" xfId="0" applyNumberFormat="1" applyFont="1" applyFill="1" applyBorder="1" applyAlignment="1">
      <alignment horizontal="center" vertical="top" wrapText="1"/>
    </xf>
    <xf numFmtId="0" fontId="0" fillId="0" borderId="59" xfId="0" applyBorder="1"/>
    <xf numFmtId="0" fontId="0" fillId="0" borderId="60" xfId="0" applyBorder="1"/>
    <xf numFmtId="49" fontId="20" fillId="12" borderId="19" xfId="0" applyNumberFormat="1" applyFont="1" applyFill="1" applyBorder="1" applyAlignment="1">
      <alignment vertical="top" wrapText="1"/>
    </xf>
    <xf numFmtId="49" fontId="10" fillId="11" borderId="28" xfId="0" applyNumberFormat="1" applyFont="1" applyFill="1" applyBorder="1" applyAlignment="1">
      <alignment horizontal="center" vertical="top"/>
    </xf>
    <xf numFmtId="0" fontId="10" fillId="11" borderId="29" xfId="0" applyFont="1" applyFill="1" applyBorder="1" applyAlignment="1">
      <alignment horizontal="center" vertical="top" wrapText="1"/>
    </xf>
    <xf numFmtId="164" fontId="4" fillId="15" borderId="38" xfId="0" applyNumberFormat="1" applyFont="1" applyFill="1" applyBorder="1" applyAlignment="1">
      <alignment horizontal="left" vertical="top" wrapText="1"/>
    </xf>
    <xf numFmtId="0" fontId="16" fillId="12" borderId="5" xfId="0" applyFont="1" applyFill="1" applyBorder="1" applyAlignment="1">
      <alignment horizontal="center" vertical="top" wrapText="1"/>
    </xf>
    <xf numFmtId="49" fontId="10" fillId="11" borderId="17" xfId="0" applyNumberFormat="1" applyFont="1" applyFill="1" applyBorder="1" applyAlignment="1">
      <alignment horizontal="center" vertical="top"/>
    </xf>
    <xf numFmtId="0" fontId="10" fillId="11" borderId="36" xfId="0" applyFont="1" applyFill="1" applyBorder="1" applyAlignment="1">
      <alignment horizontal="center" vertical="top" wrapText="1"/>
    </xf>
    <xf numFmtId="164" fontId="4" fillId="15" borderId="15" xfId="0" applyNumberFormat="1" applyFont="1" applyFill="1" applyBorder="1" applyAlignment="1">
      <alignment horizontal="left" vertical="top" wrapText="1"/>
    </xf>
    <xf numFmtId="164" fontId="11" fillId="0" borderId="5" xfId="0" applyNumberFormat="1" applyFont="1" applyFill="1" applyBorder="1" applyAlignment="1">
      <alignment horizontal="center" vertical="top"/>
    </xf>
    <xf numFmtId="49" fontId="11" fillId="12" borderId="19" xfId="0" applyNumberFormat="1" applyFont="1" applyFill="1" applyBorder="1" applyAlignment="1">
      <alignment vertical="top" wrapText="1"/>
    </xf>
    <xf numFmtId="49" fontId="10" fillId="11" borderId="8" xfId="0" applyNumberFormat="1" applyFont="1" applyFill="1" applyBorder="1" applyAlignment="1">
      <alignment horizontal="center" vertical="top"/>
    </xf>
    <xf numFmtId="0" fontId="10" fillId="11" borderId="62" xfId="0" applyFont="1" applyFill="1" applyBorder="1" applyAlignment="1">
      <alignment horizontal="center" vertical="top" wrapText="1"/>
    </xf>
    <xf numFmtId="0" fontId="16" fillId="12" borderId="5" xfId="0" applyFont="1" applyFill="1" applyBorder="1" applyAlignment="1">
      <alignment vertical="top" wrapText="1"/>
    </xf>
    <xf numFmtId="0" fontId="10" fillId="0" borderId="40" xfId="0" applyFont="1" applyFill="1" applyBorder="1" applyAlignment="1">
      <alignment horizontal="center" vertical="top" wrapText="1"/>
    </xf>
    <xf numFmtId="0" fontId="4" fillId="0" borderId="42" xfId="0" applyFont="1" applyFill="1" applyBorder="1" applyAlignment="1">
      <alignment horizontal="left" vertical="top" wrapText="1"/>
    </xf>
    <xf numFmtId="49" fontId="11" fillId="12" borderId="22" xfId="0" applyNumberFormat="1" applyFont="1" applyFill="1" applyBorder="1" applyAlignment="1">
      <alignment horizontal="center" vertical="top" wrapText="1"/>
    </xf>
    <xf numFmtId="0" fontId="0" fillId="0" borderId="63" xfId="0" applyBorder="1"/>
    <xf numFmtId="0" fontId="0" fillId="0" borderId="64" xfId="0" applyBorder="1"/>
    <xf numFmtId="0" fontId="10" fillId="11" borderId="21" xfId="0" applyFont="1" applyFill="1" applyBorder="1" applyAlignment="1">
      <alignment horizontal="center" vertical="top"/>
    </xf>
    <xf numFmtId="0" fontId="10" fillId="11" borderId="47" xfId="0" applyFont="1" applyFill="1" applyBorder="1" applyAlignment="1">
      <alignment horizontal="left" vertical="top" wrapText="1"/>
    </xf>
    <xf numFmtId="0" fontId="10" fillId="11" borderId="46" xfId="0" applyFont="1" applyFill="1" applyBorder="1" applyAlignment="1">
      <alignment horizontal="left" vertical="top" wrapText="1"/>
    </xf>
    <xf numFmtId="0" fontId="10" fillId="11" borderId="21" xfId="0" applyFont="1" applyFill="1" applyBorder="1" applyAlignment="1">
      <alignment horizontal="left" vertical="top" wrapText="1"/>
    </xf>
    <xf numFmtId="0" fontId="10" fillId="11" borderId="22" xfId="0" applyFont="1" applyFill="1" applyBorder="1" applyAlignment="1">
      <alignment horizontal="center" vertical="top"/>
    </xf>
    <xf numFmtId="0" fontId="10" fillId="11" borderId="50" xfId="0" applyFont="1" applyFill="1" applyBorder="1" applyAlignment="1">
      <alignment horizontal="left" vertical="top" wrapText="1"/>
    </xf>
    <xf numFmtId="0" fontId="10" fillId="11" borderId="49" xfId="0" applyFont="1" applyFill="1" applyBorder="1" applyAlignment="1">
      <alignment horizontal="left" vertical="top" wrapText="1"/>
    </xf>
    <xf numFmtId="0" fontId="10" fillId="11" borderId="22" xfId="0" applyFont="1" applyFill="1" applyBorder="1" applyAlignment="1">
      <alignment horizontal="left" vertical="top" wrapText="1"/>
    </xf>
    <xf numFmtId="164" fontId="11" fillId="0" borderId="19" xfId="0" applyNumberFormat="1" applyFont="1" applyFill="1" applyBorder="1" applyAlignment="1">
      <alignment horizontal="center" vertical="top"/>
    </xf>
    <xf numFmtId="0" fontId="10" fillId="11" borderId="49" xfId="0" applyFont="1" applyFill="1" applyBorder="1" applyAlignment="1">
      <alignment horizontal="center" vertical="top" wrapText="1"/>
    </xf>
    <xf numFmtId="49" fontId="10" fillId="11" borderId="19" xfId="0" applyNumberFormat="1" applyFont="1" applyFill="1" applyBorder="1" applyAlignment="1">
      <alignment horizontal="center" vertical="center"/>
    </xf>
    <xf numFmtId="0" fontId="10" fillId="11" borderId="46" xfId="0" applyFont="1" applyFill="1" applyBorder="1" applyAlignment="1">
      <alignment horizontal="center" vertical="top" wrapText="1"/>
    </xf>
    <xf numFmtId="164" fontId="4" fillId="16" borderId="1" xfId="0" applyNumberFormat="1" applyFont="1" applyFill="1" applyBorder="1" applyAlignment="1">
      <alignment horizontal="center" vertical="top"/>
    </xf>
    <xf numFmtId="0" fontId="11" fillId="16" borderId="1" xfId="0" applyFont="1" applyFill="1" applyBorder="1" applyAlignment="1">
      <alignment horizontal="center" vertical="top"/>
    </xf>
    <xf numFmtId="0" fontId="5" fillId="12" borderId="34" xfId="0" applyFont="1" applyFill="1" applyBorder="1" applyAlignment="1">
      <alignment horizontal="center" vertical="center" textRotation="90" wrapText="1"/>
    </xf>
    <xf numFmtId="0" fontId="4" fillId="4" borderId="5" xfId="0" applyFont="1" applyFill="1" applyBorder="1" applyAlignment="1">
      <alignment vertical="top" wrapText="1"/>
    </xf>
    <xf numFmtId="49" fontId="5" fillId="4" borderId="27" xfId="0" applyNumberFormat="1" applyFont="1" applyFill="1" applyBorder="1" applyAlignment="1">
      <alignment vertical="top"/>
    </xf>
    <xf numFmtId="49" fontId="5" fillId="4" borderId="21" xfId="0" applyNumberFormat="1" applyFont="1" applyFill="1" applyBorder="1" applyAlignment="1">
      <alignment vertical="top"/>
    </xf>
    <xf numFmtId="49" fontId="5" fillId="4" borderId="31" xfId="0" applyNumberFormat="1" applyFont="1" applyFill="1" applyBorder="1" applyAlignment="1">
      <alignment vertical="top"/>
    </xf>
    <xf numFmtId="49" fontId="7" fillId="9" borderId="38" xfId="0" applyNumberFormat="1" applyFont="1" applyFill="1" applyBorder="1" applyAlignment="1">
      <alignment vertical="top"/>
    </xf>
    <xf numFmtId="0" fontId="10" fillId="11" borderId="52" xfId="0" applyFont="1" applyFill="1" applyBorder="1" applyAlignment="1">
      <alignment horizontal="center" vertical="top" wrapText="1"/>
    </xf>
    <xf numFmtId="164" fontId="10" fillId="0" borderId="10" xfId="0" applyNumberFormat="1" applyFont="1" applyFill="1" applyBorder="1" applyAlignment="1">
      <alignment horizontal="center" vertical="top"/>
    </xf>
    <xf numFmtId="164" fontId="4" fillId="0" borderId="10" xfId="0" applyNumberFormat="1" applyFont="1" applyFill="1" applyBorder="1" applyAlignment="1">
      <alignment horizontal="center" vertical="top"/>
    </xf>
    <xf numFmtId="0" fontId="10" fillId="11" borderId="11" xfId="0" applyFont="1" applyFill="1" applyBorder="1" applyAlignment="1">
      <alignment horizontal="center" vertical="top"/>
    </xf>
    <xf numFmtId="0" fontId="4" fillId="13" borderId="1" xfId="0" applyFont="1" applyFill="1" applyBorder="1" applyAlignment="1">
      <alignment vertical="top" wrapText="1"/>
    </xf>
    <xf numFmtId="49" fontId="5" fillId="13" borderId="1" xfId="0" applyNumberFormat="1" applyFont="1" applyFill="1" applyBorder="1" applyAlignment="1">
      <alignment vertical="top" wrapText="1"/>
    </xf>
    <xf numFmtId="0" fontId="3" fillId="11" borderId="34" xfId="0" applyFont="1" applyFill="1" applyBorder="1" applyAlignment="1">
      <alignment horizontal="center" vertical="top" wrapText="1"/>
    </xf>
    <xf numFmtId="49" fontId="5" fillId="12" borderId="22" xfId="0" applyNumberFormat="1" applyFont="1" applyFill="1" applyBorder="1" applyAlignment="1">
      <alignment vertical="top" wrapText="1"/>
    </xf>
    <xf numFmtId="49" fontId="5" fillId="14" borderId="18" xfId="0" applyNumberFormat="1" applyFont="1" applyFill="1" applyBorder="1" applyAlignment="1">
      <alignment vertical="top"/>
    </xf>
    <xf numFmtId="49" fontId="7" fillId="9" borderId="42" xfId="0" applyNumberFormat="1" applyFont="1" applyFill="1" applyBorder="1" applyAlignment="1">
      <alignment vertical="top"/>
    </xf>
    <xf numFmtId="164" fontId="10" fillId="0" borderId="14" xfId="0" applyNumberFormat="1" applyFont="1" applyFill="1" applyBorder="1" applyAlignment="1">
      <alignment horizontal="center" vertical="top"/>
    </xf>
    <xf numFmtId="164" fontId="4" fillId="0" borderId="14" xfId="0" applyNumberFormat="1" applyFont="1" applyFill="1" applyBorder="1" applyAlignment="1">
      <alignment horizontal="center" vertical="top"/>
    </xf>
    <xf numFmtId="0" fontId="10" fillId="11" borderId="15" xfId="0" applyFont="1" applyFill="1" applyBorder="1" applyAlignment="1">
      <alignment horizontal="center" vertical="top"/>
    </xf>
    <xf numFmtId="0" fontId="4" fillId="13" borderId="19" xfId="0" applyFont="1" applyFill="1" applyBorder="1" applyAlignment="1">
      <alignment horizontal="left" vertical="top" wrapText="1"/>
    </xf>
    <xf numFmtId="49" fontId="5" fillId="13" borderId="19" xfId="0" applyNumberFormat="1" applyFont="1" applyFill="1" applyBorder="1" applyAlignment="1">
      <alignment horizontal="center" vertical="top" wrapText="1"/>
    </xf>
    <xf numFmtId="49" fontId="5" fillId="12" borderId="22" xfId="0" applyNumberFormat="1" applyFont="1" applyFill="1" applyBorder="1" applyAlignment="1">
      <alignment horizontal="center" vertical="top" wrapText="1"/>
    </xf>
    <xf numFmtId="49" fontId="5" fillId="14" borderId="18" xfId="0" applyNumberFormat="1" applyFont="1" applyFill="1" applyBorder="1" applyAlignment="1">
      <alignment horizontal="center" vertical="top"/>
    </xf>
    <xf numFmtId="49" fontId="7" fillId="9" borderId="42" xfId="0" applyNumberFormat="1" applyFont="1" applyFill="1" applyBorder="1" applyAlignment="1">
      <alignment horizontal="center" vertical="top"/>
    </xf>
    <xf numFmtId="164" fontId="4" fillId="0" borderId="18" xfId="0" applyNumberFormat="1" applyFont="1" applyFill="1" applyBorder="1" applyAlignment="1">
      <alignment horizontal="center" vertical="top"/>
    </xf>
    <xf numFmtId="0" fontId="10" fillId="11" borderId="42" xfId="0" applyFont="1" applyFill="1" applyBorder="1" applyAlignment="1">
      <alignment horizontal="center" vertical="top"/>
    </xf>
    <xf numFmtId="49" fontId="10" fillId="3" borderId="0" xfId="0" applyNumberFormat="1" applyFont="1" applyFill="1" applyBorder="1" applyAlignment="1">
      <alignment horizontal="center" vertical="top"/>
    </xf>
    <xf numFmtId="0" fontId="10" fillId="3" borderId="52" xfId="0" applyFont="1" applyFill="1" applyBorder="1" applyAlignment="1">
      <alignment horizontal="center" vertical="top" wrapText="1"/>
    </xf>
    <xf numFmtId="164" fontId="4" fillId="3" borderId="26" xfId="0" applyNumberFormat="1" applyFont="1" applyFill="1" applyBorder="1" applyAlignment="1">
      <alignment horizontal="left" vertical="top" wrapText="1"/>
    </xf>
    <xf numFmtId="164" fontId="11" fillId="3" borderId="11" xfId="0" applyNumberFormat="1" applyFont="1" applyFill="1" applyBorder="1" applyAlignment="1">
      <alignment horizontal="center" vertical="top"/>
    </xf>
    <xf numFmtId="164" fontId="11" fillId="3" borderId="10" xfId="0" applyNumberFormat="1" applyFont="1" applyFill="1" applyBorder="1" applyAlignment="1">
      <alignment horizontal="center" vertical="top"/>
    </xf>
    <xf numFmtId="0" fontId="11" fillId="3" borderId="32" xfId="0" applyFont="1" applyFill="1" applyBorder="1" applyAlignment="1">
      <alignment horizontal="center" vertical="top"/>
    </xf>
    <xf numFmtId="0" fontId="16" fillId="3" borderId="21" xfId="0" applyFont="1" applyFill="1" applyBorder="1" applyAlignment="1">
      <alignment horizontal="center" vertical="top" wrapText="1"/>
    </xf>
    <xf numFmtId="0" fontId="16" fillId="3" borderId="5" xfId="0" applyFont="1" applyFill="1" applyBorder="1" applyAlignment="1">
      <alignment horizontal="center" vertical="top" wrapText="1"/>
    </xf>
    <xf numFmtId="0" fontId="10" fillId="3" borderId="8" xfId="0" applyFont="1" applyFill="1" applyBorder="1" applyAlignment="1">
      <alignment horizontal="center" vertical="top"/>
    </xf>
    <xf numFmtId="0" fontId="10" fillId="3" borderId="62" xfId="0" applyFont="1" applyFill="1" applyBorder="1" applyAlignment="1">
      <alignment horizontal="center" vertical="top" wrapText="1"/>
    </xf>
    <xf numFmtId="0" fontId="4" fillId="3" borderId="60" xfId="0" applyFont="1" applyFill="1" applyBorder="1" applyAlignment="1">
      <alignment horizontal="left" vertical="top" wrapText="1"/>
    </xf>
    <xf numFmtId="164" fontId="10" fillId="3" borderId="9" xfId="0" applyNumberFormat="1" applyFont="1" applyFill="1" applyBorder="1" applyAlignment="1">
      <alignment horizontal="center" vertical="top"/>
    </xf>
    <xf numFmtId="164" fontId="10" fillId="3" borderId="18" xfId="0" applyNumberFormat="1" applyFont="1" applyFill="1" applyBorder="1" applyAlignment="1">
      <alignment horizontal="center" vertical="top"/>
    </xf>
    <xf numFmtId="0" fontId="10" fillId="3" borderId="18" xfId="0" applyFont="1" applyFill="1" applyBorder="1" applyAlignment="1">
      <alignment horizontal="center" vertical="top"/>
    </xf>
    <xf numFmtId="49" fontId="11" fillId="3" borderId="22" xfId="0" applyNumberFormat="1" applyFont="1" applyFill="1" applyBorder="1" applyAlignment="1">
      <alignment horizontal="center" vertical="top" wrapText="1"/>
    </xf>
    <xf numFmtId="49" fontId="11" fillId="3" borderId="19" xfId="0" applyNumberFormat="1" applyFont="1" applyFill="1" applyBorder="1" applyAlignment="1">
      <alignment horizontal="center" vertical="top" wrapText="1"/>
    </xf>
    <xf numFmtId="0" fontId="0" fillId="0" borderId="30" xfId="0" applyBorder="1"/>
    <xf numFmtId="16" fontId="10" fillId="11" borderId="27" xfId="0" applyNumberFormat="1" applyFont="1" applyFill="1" applyBorder="1" applyAlignment="1">
      <alignment horizontal="center" vertical="top"/>
    </xf>
    <xf numFmtId="16" fontId="10" fillId="11" borderId="47" xfId="0" applyNumberFormat="1" applyFont="1" applyFill="1" applyBorder="1" applyAlignment="1">
      <alignment horizontal="center" vertical="top"/>
    </xf>
    <xf numFmtId="0" fontId="4" fillId="0" borderId="31" xfId="0" applyFont="1" applyBorder="1" applyAlignment="1">
      <alignment horizontal="left" vertical="top" wrapText="1"/>
    </xf>
    <xf numFmtId="0" fontId="11" fillId="4" borderId="31" xfId="0" applyFont="1" applyFill="1" applyBorder="1" applyAlignment="1">
      <alignment horizontal="center" vertical="top"/>
    </xf>
    <xf numFmtId="49" fontId="14" fillId="9" borderId="5" xfId="0" applyNumberFormat="1" applyFont="1" applyFill="1" applyBorder="1" applyAlignment="1">
      <alignment vertical="top"/>
    </xf>
    <xf numFmtId="0" fontId="0" fillId="0" borderId="37" xfId="0" applyBorder="1"/>
    <xf numFmtId="16" fontId="10" fillId="11" borderId="16" xfId="0" applyNumberFormat="1" applyFont="1" applyFill="1" applyBorder="1" applyAlignment="1">
      <alignment horizontal="center" vertical="top"/>
    </xf>
    <xf numFmtId="16" fontId="10" fillId="11" borderId="37" xfId="0" applyNumberFormat="1" applyFont="1" applyFill="1" applyBorder="1" applyAlignment="1">
      <alignment horizontal="center" vertical="top"/>
    </xf>
    <xf numFmtId="0" fontId="10" fillId="11" borderId="36" xfId="0" applyFont="1" applyFill="1" applyBorder="1" applyAlignment="1">
      <alignment horizontal="center" vertical="center"/>
    </xf>
    <xf numFmtId="0" fontId="4" fillId="0" borderId="15" xfId="0" applyFont="1" applyBorder="1" applyAlignment="1">
      <alignment horizontal="left" vertical="top" wrapText="1"/>
    </xf>
    <xf numFmtId="0" fontId="10" fillId="11" borderId="31" xfId="0" applyFont="1" applyFill="1" applyBorder="1" applyAlignment="1">
      <alignment horizontal="center" vertical="top"/>
    </xf>
    <xf numFmtId="0" fontId="17" fillId="13" borderId="19" xfId="0" applyFont="1" applyFill="1" applyBorder="1" applyAlignment="1">
      <alignment vertical="top" wrapText="1"/>
    </xf>
    <xf numFmtId="49" fontId="11" fillId="13" borderId="20" xfId="0" applyNumberFormat="1" applyFont="1" applyFill="1" applyBorder="1" applyAlignment="1">
      <alignment horizontal="center" vertical="top" wrapText="1"/>
    </xf>
    <xf numFmtId="49" fontId="11" fillId="14" borderId="19" xfId="0" applyNumberFormat="1" applyFont="1" applyFill="1" applyBorder="1" applyAlignment="1">
      <alignment vertical="top"/>
    </xf>
    <xf numFmtId="49" fontId="14" fillId="9" borderId="19" xfId="0" applyNumberFormat="1" applyFont="1" applyFill="1" applyBorder="1" applyAlignment="1">
      <alignment vertical="top"/>
    </xf>
    <xf numFmtId="0" fontId="4" fillId="13" borderId="3" xfId="0" applyFont="1" applyFill="1" applyBorder="1" applyAlignment="1">
      <alignment vertical="top" wrapText="1"/>
    </xf>
    <xf numFmtId="49" fontId="11" fillId="13" borderId="1" xfId="0" applyNumberFormat="1" applyFont="1" applyFill="1" applyBorder="1" applyAlignment="1">
      <alignment horizontal="center" vertical="top" wrapText="1"/>
    </xf>
    <xf numFmtId="0" fontId="10" fillId="11" borderId="14" xfId="0" applyFont="1" applyFill="1" applyBorder="1" applyAlignment="1">
      <alignment horizontal="center" vertical="top"/>
    </xf>
    <xf numFmtId="0" fontId="16" fillId="12" borderId="0" xfId="0" applyFont="1" applyFill="1" applyBorder="1" applyAlignment="1">
      <alignment horizontal="center" vertical="top" wrapText="1"/>
    </xf>
    <xf numFmtId="164" fontId="11" fillId="0" borderId="34" xfId="0" applyNumberFormat="1" applyFont="1" applyFill="1" applyBorder="1" applyAlignment="1">
      <alignment horizontal="center" vertical="top"/>
    </xf>
    <xf numFmtId="0" fontId="10" fillId="11" borderId="34" xfId="0" applyFont="1" applyFill="1" applyBorder="1" applyAlignment="1">
      <alignment horizontal="center" vertical="top"/>
    </xf>
    <xf numFmtId="49" fontId="11" fillId="13" borderId="34" xfId="0" applyNumberFormat="1" applyFont="1" applyFill="1" applyBorder="1" applyAlignment="1">
      <alignment vertical="top" wrapText="1"/>
    </xf>
    <xf numFmtId="49" fontId="11" fillId="12" borderId="0" xfId="0" applyNumberFormat="1" applyFont="1" applyFill="1" applyBorder="1" applyAlignment="1">
      <alignment vertical="top" wrapText="1"/>
    </xf>
    <xf numFmtId="0" fontId="2" fillId="0" borderId="0" xfId="0" applyFont="1"/>
    <xf numFmtId="0" fontId="2" fillId="0" borderId="37" xfId="0" applyFont="1" applyBorder="1"/>
    <xf numFmtId="16" fontId="10" fillId="11" borderId="7" xfId="0" applyNumberFormat="1" applyFont="1" applyFill="1" applyBorder="1" applyAlignment="1">
      <alignment horizontal="center" vertical="top"/>
    </xf>
    <xf numFmtId="16" fontId="10" fillId="11" borderId="56" xfId="0" applyNumberFormat="1" applyFont="1" applyFill="1" applyBorder="1" applyAlignment="1">
      <alignment horizontal="center" vertical="top"/>
    </xf>
    <xf numFmtId="0" fontId="10" fillId="11" borderId="62" xfId="0" applyFont="1" applyFill="1" applyBorder="1" applyAlignment="1">
      <alignment horizontal="center" vertical="center"/>
    </xf>
    <xf numFmtId="0" fontId="16" fillId="12" borderId="21" xfId="0" applyFont="1" applyFill="1" applyBorder="1" applyAlignment="1">
      <alignment vertical="top" wrapText="1"/>
    </xf>
    <xf numFmtId="0" fontId="10" fillId="0" borderId="16" xfId="0" applyFont="1" applyFill="1" applyBorder="1" applyAlignment="1">
      <alignment horizontal="center" vertical="top"/>
    </xf>
    <xf numFmtId="0" fontId="10" fillId="0" borderId="37" xfId="0" applyFont="1" applyFill="1" applyBorder="1" applyAlignment="1">
      <alignment horizontal="center" vertical="top"/>
    </xf>
    <xf numFmtId="0" fontId="10" fillId="0" borderId="36" xfId="0" applyFont="1" applyFill="1" applyBorder="1" applyAlignment="1">
      <alignment horizontal="center" vertical="center"/>
    </xf>
    <xf numFmtId="164" fontId="10" fillId="12" borderId="34" xfId="0" applyNumberFormat="1" applyFont="1" applyFill="1" applyBorder="1" applyAlignment="1">
      <alignment horizontal="center" vertical="top"/>
    </xf>
    <xf numFmtId="0" fontId="10" fillId="12" borderId="34" xfId="0" applyFont="1" applyFill="1" applyBorder="1" applyAlignment="1">
      <alignment horizontal="center" vertical="top"/>
    </xf>
    <xf numFmtId="49" fontId="11" fillId="11" borderId="34" xfId="0" applyNumberFormat="1" applyFont="1" applyFill="1" applyBorder="1" applyAlignment="1">
      <alignment horizontal="center" vertical="top" wrapText="1"/>
    </xf>
    <xf numFmtId="0" fontId="17" fillId="0" borderId="45" xfId="0" applyFont="1" applyBorder="1" applyAlignment="1">
      <alignment vertical="top" wrapText="1"/>
    </xf>
    <xf numFmtId="0" fontId="17" fillId="0" borderId="43" xfId="0" applyFont="1" applyBorder="1" applyAlignment="1">
      <alignment vertical="top" wrapText="1"/>
    </xf>
    <xf numFmtId="0" fontId="10" fillId="0" borderId="45" xfId="0" applyFont="1" applyFill="1" applyBorder="1" applyAlignment="1">
      <alignment horizontal="center" vertical="top"/>
    </xf>
    <xf numFmtId="0" fontId="10" fillId="0" borderId="41" xfId="0" applyFont="1" applyFill="1" applyBorder="1" applyAlignment="1">
      <alignment horizontal="center" vertical="top"/>
    </xf>
    <xf numFmtId="0" fontId="17" fillId="0" borderId="42" xfId="0" applyFont="1" applyBorder="1" applyAlignment="1">
      <alignment vertical="top" wrapText="1"/>
    </xf>
    <xf numFmtId="164" fontId="10" fillId="12" borderId="14" xfId="0" applyNumberFormat="1" applyFont="1" applyFill="1" applyBorder="1" applyAlignment="1">
      <alignment horizontal="center" vertical="top"/>
    </xf>
    <xf numFmtId="0" fontId="10" fillId="12" borderId="14" xfId="0" applyFont="1" applyFill="1" applyBorder="1" applyAlignment="1">
      <alignment horizontal="center" vertical="top"/>
    </xf>
    <xf numFmtId="0" fontId="0" fillId="0" borderId="12" xfId="0" applyBorder="1"/>
    <xf numFmtId="0" fontId="10" fillId="11" borderId="35" xfId="0" applyFont="1" applyFill="1" applyBorder="1" applyAlignment="1">
      <alignment horizontal="center" vertical="top"/>
    </xf>
    <xf numFmtId="0" fontId="10" fillId="11" borderId="50" xfId="0" applyFont="1" applyFill="1" applyBorder="1" applyAlignment="1">
      <alignment horizontal="center" vertical="top"/>
    </xf>
    <xf numFmtId="164" fontId="4" fillId="15" borderId="20" xfId="0" applyNumberFormat="1" applyFont="1" applyFill="1" applyBorder="1" applyAlignment="1">
      <alignment horizontal="left" vertical="center" wrapText="1"/>
    </xf>
    <xf numFmtId="9" fontId="13" fillId="11" borderId="0" xfId="0" applyNumberFormat="1" applyFont="1" applyFill="1" applyBorder="1" applyAlignment="1">
      <alignment horizontal="center" vertical="top"/>
    </xf>
    <xf numFmtId="0" fontId="13" fillId="11" borderId="52" xfId="0" applyFont="1" applyFill="1" applyBorder="1" applyAlignment="1">
      <alignment horizontal="center" vertical="center"/>
    </xf>
    <xf numFmtId="0" fontId="13" fillId="11" borderId="0" xfId="0" applyFont="1" applyFill="1" applyBorder="1" applyAlignment="1">
      <alignment horizontal="left" vertical="top"/>
    </xf>
    <xf numFmtId="164" fontId="5" fillId="4" borderId="1" xfId="0" applyNumberFormat="1" applyFont="1" applyFill="1" applyBorder="1" applyAlignment="1">
      <alignment horizontal="center" vertical="top"/>
    </xf>
    <xf numFmtId="164" fontId="5" fillId="4" borderId="21" xfId="0" applyNumberFormat="1" applyFont="1" applyFill="1" applyBorder="1" applyAlignment="1">
      <alignment horizontal="center" vertical="top"/>
    </xf>
    <xf numFmtId="0" fontId="5" fillId="12" borderId="61" xfId="0" applyFont="1" applyFill="1" applyBorder="1" applyAlignment="1">
      <alignment horizontal="center" vertical="center" textRotation="90" wrapText="1"/>
    </xf>
    <xf numFmtId="164" fontId="5" fillId="0" borderId="12" xfId="0" applyNumberFormat="1" applyFont="1" applyFill="1" applyBorder="1" applyAlignment="1">
      <alignment horizontal="center" vertical="top"/>
    </xf>
    <xf numFmtId="164" fontId="5" fillId="0" borderId="27" xfId="0" applyNumberFormat="1" applyFont="1" applyFill="1" applyBorder="1" applyAlignment="1">
      <alignment horizontal="center" vertical="top"/>
    </xf>
    <xf numFmtId="164" fontId="5" fillId="0" borderId="5" xfId="0" applyNumberFormat="1" applyFont="1" applyFill="1" applyBorder="1" applyAlignment="1">
      <alignment horizontal="center" vertical="top"/>
    </xf>
    <xf numFmtId="0" fontId="10" fillId="11" borderId="5" xfId="0" applyFont="1" applyFill="1" applyBorder="1" applyAlignment="1">
      <alignment horizontal="center" vertical="top"/>
    </xf>
    <xf numFmtId="0" fontId="4" fillId="13" borderId="32" xfId="0" applyFont="1" applyFill="1" applyBorder="1" applyAlignment="1">
      <alignment vertical="top" wrapText="1"/>
    </xf>
    <xf numFmtId="164" fontId="5" fillId="0" borderId="16" xfId="0" applyNumberFormat="1" applyFont="1" applyFill="1" applyBorder="1" applyAlignment="1">
      <alignment horizontal="center" vertical="top"/>
    </xf>
    <xf numFmtId="164" fontId="5" fillId="0" borderId="14" xfId="0" applyNumberFormat="1" applyFont="1" applyFill="1" applyBorder="1" applyAlignment="1">
      <alignment horizontal="center" vertical="top"/>
    </xf>
    <xf numFmtId="0" fontId="4" fillId="13" borderId="14" xfId="0" applyFont="1" applyFill="1" applyBorder="1" applyAlignment="1">
      <alignment vertical="top" wrapText="1"/>
    </xf>
    <xf numFmtId="0" fontId="4" fillId="0" borderId="14" xfId="0" applyFont="1" applyFill="1" applyBorder="1" applyAlignment="1">
      <alignment horizontal="center" vertical="top"/>
    </xf>
    <xf numFmtId="0" fontId="2" fillId="0" borderId="25" xfId="0" applyFont="1" applyBorder="1"/>
    <xf numFmtId="164" fontId="5" fillId="0" borderId="61" xfId="0" applyNumberFormat="1" applyFont="1" applyFill="1" applyBorder="1" applyAlignment="1">
      <alignment horizontal="center" vertical="top"/>
    </xf>
    <xf numFmtId="0" fontId="19" fillId="0" borderId="26" xfId="0" applyFont="1" applyBorder="1"/>
    <xf numFmtId="164" fontId="5" fillId="0" borderId="10" xfId="0" applyNumberFormat="1" applyFont="1" applyFill="1" applyBorder="1" applyAlignment="1">
      <alignment horizontal="center" vertical="top"/>
    </xf>
    <xf numFmtId="0" fontId="10" fillId="11" borderId="10" xfId="0" applyFont="1" applyFill="1" applyBorder="1" applyAlignment="1">
      <alignment horizontal="center" vertical="top"/>
    </xf>
    <xf numFmtId="0" fontId="19" fillId="0" borderId="0" xfId="0" applyFont="1"/>
    <xf numFmtId="0" fontId="19" fillId="0" borderId="25" xfId="0" applyFont="1" applyBorder="1"/>
    <xf numFmtId="164" fontId="5" fillId="0" borderId="45" xfId="0" applyNumberFormat="1" applyFont="1" applyFill="1" applyBorder="1" applyAlignment="1">
      <alignment horizontal="center" vertical="top"/>
    </xf>
    <xf numFmtId="164" fontId="5" fillId="0" borderId="18" xfId="0" applyNumberFormat="1" applyFont="1" applyFill="1" applyBorder="1" applyAlignment="1">
      <alignment horizontal="center" vertical="top"/>
    </xf>
    <xf numFmtId="9" fontId="13" fillId="11" borderId="21" xfId="0" applyNumberFormat="1" applyFont="1" applyFill="1" applyBorder="1" applyAlignment="1">
      <alignment horizontal="center" vertical="top"/>
    </xf>
    <xf numFmtId="0" fontId="13" fillId="11" borderId="46" xfId="0" applyFont="1" applyFill="1" applyBorder="1" applyAlignment="1">
      <alignment horizontal="center" vertical="center"/>
    </xf>
    <xf numFmtId="0" fontId="13" fillId="11" borderId="31" xfId="0" applyFont="1" applyFill="1" applyBorder="1" applyAlignment="1">
      <alignment horizontal="left" vertical="top"/>
    </xf>
    <xf numFmtId="164" fontId="5" fillId="12" borderId="6" xfId="0" applyNumberFormat="1" applyFont="1" applyFill="1" applyBorder="1" applyAlignment="1">
      <alignment horizontal="center" vertical="top"/>
    </xf>
    <xf numFmtId="164" fontId="5" fillId="12" borderId="5" xfId="0" applyNumberFormat="1" applyFont="1" applyFill="1" applyBorder="1" applyAlignment="1">
      <alignment horizontal="center" vertical="top"/>
    </xf>
    <xf numFmtId="0" fontId="11" fillId="12" borderId="5" xfId="0" applyFont="1" applyFill="1" applyBorder="1" applyAlignment="1">
      <alignment horizontal="center" vertical="top"/>
    </xf>
    <xf numFmtId="0" fontId="10" fillId="11" borderId="46" xfId="0" applyFont="1" applyFill="1" applyBorder="1" applyAlignment="1">
      <alignment horizontal="center" vertical="top"/>
    </xf>
    <xf numFmtId="0" fontId="10" fillId="11" borderId="31" xfId="0" applyFont="1" applyFill="1" applyBorder="1" applyAlignment="1">
      <alignment horizontal="left" vertical="top" wrapText="1"/>
    </xf>
    <xf numFmtId="164" fontId="4" fillId="12" borderId="31" xfId="0" applyNumberFormat="1" applyFont="1" applyFill="1" applyBorder="1" applyAlignment="1">
      <alignment horizontal="center" vertical="top"/>
    </xf>
    <xf numFmtId="164" fontId="4" fillId="12" borderId="5" xfId="0" applyNumberFormat="1" applyFont="1" applyFill="1" applyBorder="1" applyAlignment="1">
      <alignment horizontal="center" vertical="top"/>
    </xf>
    <xf numFmtId="0" fontId="10" fillId="12" borderId="5" xfId="0" applyFont="1" applyFill="1" applyBorder="1" applyAlignment="1">
      <alignment horizontal="center" vertical="top"/>
    </xf>
    <xf numFmtId="0" fontId="0" fillId="0" borderId="25" xfId="0" applyFill="1" applyBorder="1"/>
    <xf numFmtId="0" fontId="10" fillId="0" borderId="36" xfId="0" applyFont="1" applyFill="1" applyBorder="1" applyAlignment="1">
      <alignment horizontal="center" vertical="top"/>
    </xf>
    <xf numFmtId="0" fontId="10" fillId="0" borderId="36" xfId="0" applyFont="1" applyFill="1" applyBorder="1" applyAlignment="1">
      <alignment horizontal="center" vertical="top" wrapText="1"/>
    </xf>
    <xf numFmtId="164" fontId="10" fillId="0" borderId="15" xfId="0" applyNumberFormat="1" applyFont="1" applyFill="1" applyBorder="1" applyAlignment="1">
      <alignment horizontal="left" vertical="center" wrapText="1"/>
    </xf>
    <xf numFmtId="164" fontId="4" fillId="12" borderId="15" xfId="0" applyNumberFormat="1" applyFont="1" applyFill="1" applyBorder="1" applyAlignment="1">
      <alignment horizontal="center" vertical="top"/>
    </xf>
    <xf numFmtId="164" fontId="4" fillId="12" borderId="14" xfId="0" applyNumberFormat="1" applyFont="1" applyFill="1" applyBorder="1" applyAlignment="1">
      <alignment horizontal="center" vertical="top"/>
    </xf>
    <xf numFmtId="0" fontId="10" fillId="11" borderId="17" xfId="0" applyFont="1" applyFill="1" applyBorder="1" applyAlignment="1">
      <alignment horizontal="center" vertical="top"/>
    </xf>
    <xf numFmtId="0" fontId="10" fillId="11" borderId="36" xfId="0" applyFont="1" applyFill="1" applyBorder="1" applyAlignment="1">
      <alignment horizontal="center" vertical="top"/>
    </xf>
    <xf numFmtId="164" fontId="10" fillId="15" borderId="15" xfId="0" applyNumberFormat="1" applyFont="1" applyFill="1" applyBorder="1" applyAlignment="1">
      <alignment horizontal="left" vertical="center" wrapText="1"/>
    </xf>
    <xf numFmtId="164" fontId="10" fillId="0" borderId="15" xfId="0" applyNumberFormat="1" applyFont="1" applyBorder="1" applyAlignment="1">
      <alignment horizontal="left" vertical="center" wrapText="1"/>
    </xf>
    <xf numFmtId="164" fontId="10" fillId="15" borderId="26" xfId="0" applyNumberFormat="1" applyFont="1" applyFill="1" applyBorder="1" applyAlignment="1">
      <alignment horizontal="left" vertical="center" wrapText="1"/>
    </xf>
    <xf numFmtId="164" fontId="5" fillId="12" borderId="14" xfId="0" applyNumberFormat="1" applyFont="1" applyFill="1" applyBorder="1" applyAlignment="1">
      <alignment horizontal="center" vertical="top"/>
    </xf>
    <xf numFmtId="164" fontId="10" fillId="15" borderId="6" xfId="0" applyNumberFormat="1" applyFont="1" applyFill="1" applyBorder="1" applyAlignment="1">
      <alignment horizontal="left" vertical="center" wrapText="1"/>
    </xf>
    <xf numFmtId="164" fontId="4" fillId="12" borderId="6" xfId="0" applyNumberFormat="1" applyFont="1" applyFill="1" applyBorder="1" applyAlignment="1">
      <alignment horizontal="center" vertical="top"/>
    </xf>
    <xf numFmtId="164" fontId="10" fillId="15" borderId="42" xfId="0" applyNumberFormat="1" applyFont="1" applyFill="1" applyBorder="1" applyAlignment="1">
      <alignment horizontal="left" vertical="center" wrapText="1"/>
    </xf>
    <xf numFmtId="164" fontId="5" fillId="12" borderId="18" xfId="0" applyNumberFormat="1" applyFont="1" applyFill="1" applyBorder="1" applyAlignment="1">
      <alignment horizontal="center" vertical="top"/>
    </xf>
    <xf numFmtId="0" fontId="4" fillId="0" borderId="21" xfId="0" applyFont="1" applyFill="1" applyBorder="1" applyAlignment="1">
      <alignment horizontal="center" vertical="center"/>
    </xf>
    <xf numFmtId="0" fontId="4" fillId="0" borderId="46" xfId="0" applyFont="1" applyFill="1" applyBorder="1" applyAlignment="1">
      <alignment horizontal="center" vertical="center"/>
    </xf>
    <xf numFmtId="0" fontId="4" fillId="0" borderId="46" xfId="0" applyFont="1" applyFill="1" applyBorder="1" applyAlignment="1">
      <alignment horizontal="center" vertical="center" wrapText="1"/>
    </xf>
    <xf numFmtId="0" fontId="4" fillId="0" borderId="47" xfId="0" applyFont="1" applyBorder="1" applyAlignment="1">
      <alignment vertical="center" wrapText="1"/>
    </xf>
    <xf numFmtId="0" fontId="4" fillId="0" borderId="65" xfId="0" applyFont="1" applyFill="1" applyBorder="1" applyAlignment="1">
      <alignment horizontal="center" vertical="center"/>
    </xf>
    <xf numFmtId="0" fontId="4" fillId="0" borderId="47" xfId="0" applyFont="1" applyFill="1" applyBorder="1" applyAlignment="1">
      <alignment vertical="center" wrapText="1"/>
    </xf>
    <xf numFmtId="0" fontId="8" fillId="0" borderId="65" xfId="0" applyFont="1" applyFill="1" applyBorder="1" applyAlignment="1">
      <alignment horizontal="center" vertical="center"/>
    </xf>
    <xf numFmtId="0" fontId="22" fillId="0" borderId="49" xfId="0" applyFont="1" applyFill="1" applyBorder="1" applyAlignment="1">
      <alignment horizontal="center" vertical="center" wrapText="1"/>
    </xf>
    <xf numFmtId="0" fontId="4" fillId="0" borderId="49" xfId="0" applyFont="1" applyFill="1" applyBorder="1" applyAlignment="1">
      <alignment vertical="center" wrapText="1"/>
    </xf>
    <xf numFmtId="0" fontId="11" fillId="0" borderId="22" xfId="0" applyFont="1" applyFill="1" applyBorder="1" applyAlignment="1">
      <alignment horizontal="left" vertical="top"/>
    </xf>
    <xf numFmtId="0" fontId="23" fillId="0" borderId="22" xfId="0" applyFont="1" applyFill="1" applyBorder="1" applyAlignment="1">
      <alignment horizontal="left" vertical="top"/>
    </xf>
    <xf numFmtId="0" fontId="24" fillId="0" borderId="22" xfId="0" applyFont="1" applyFill="1" applyBorder="1" applyAlignment="1">
      <alignment horizontal="left" vertical="top"/>
    </xf>
    <xf numFmtId="0" fontId="23" fillId="0" borderId="20" xfId="0" applyFont="1" applyFill="1" applyBorder="1" applyAlignment="1">
      <alignment vertical="top"/>
    </xf>
    <xf numFmtId="49" fontId="11" fillId="10" borderId="20" xfId="0" applyNumberFormat="1" applyFont="1" applyFill="1" applyBorder="1" applyAlignment="1">
      <alignment horizontal="center" vertical="top" wrapText="1"/>
    </xf>
    <xf numFmtId="0" fontId="11" fillId="9" borderId="22" xfId="0" applyFont="1" applyFill="1" applyBorder="1" applyAlignment="1">
      <alignment horizontal="left" vertical="top"/>
    </xf>
    <xf numFmtId="0" fontId="3" fillId="10" borderId="22" xfId="0" applyFont="1" applyFill="1" applyBorder="1"/>
    <xf numFmtId="0" fontId="23" fillId="9" borderId="22" xfId="0" applyFont="1" applyFill="1" applyBorder="1" applyAlignment="1">
      <alignment horizontal="left" vertical="top"/>
    </xf>
    <xf numFmtId="0" fontId="23" fillId="10" borderId="4" xfId="0" applyFont="1" applyFill="1" applyBorder="1" applyAlignment="1">
      <alignment vertical="top"/>
    </xf>
    <xf numFmtId="0" fontId="23" fillId="10" borderId="2" xfId="0" applyFont="1" applyFill="1" applyBorder="1" applyAlignment="1">
      <alignment vertical="top"/>
    </xf>
    <xf numFmtId="49" fontId="11" fillId="10" borderId="1" xfId="0" applyNumberFormat="1" applyFont="1" applyFill="1" applyBorder="1" applyAlignment="1">
      <alignment horizontal="center" vertical="top" wrapText="1"/>
    </xf>
    <xf numFmtId="0" fontId="25" fillId="0" borderId="21" xfId="0" applyFont="1" applyBorder="1" applyAlignment="1">
      <alignment horizontal="center" vertical="center"/>
    </xf>
    <xf numFmtId="0" fontId="25" fillId="0" borderId="0" xfId="0" applyFont="1" applyAlignment="1">
      <alignment horizontal="center" vertical="center"/>
    </xf>
    <xf numFmtId="0" fontId="26" fillId="0" borderId="0" xfId="0" applyFont="1" applyFill="1" applyAlignment="1">
      <alignment vertical="top" wrapText="1"/>
    </xf>
    <xf numFmtId="0" fontId="27" fillId="0" borderId="0" xfId="2" applyFont="1" applyAlignment="1">
      <alignment vertical="top" wrapText="1"/>
    </xf>
    <xf numFmtId="0" fontId="28" fillId="0" borderId="0" xfId="2" applyFont="1" applyAlignment="1">
      <alignment vertical="top" wrapText="1"/>
    </xf>
    <xf numFmtId="0" fontId="28" fillId="0" borderId="0" xfId="2" applyFont="1" applyAlignment="1">
      <alignment horizontal="left" vertical="top" wrapText="1"/>
    </xf>
    <xf numFmtId="0" fontId="27" fillId="0" borderId="0" xfId="2" applyFont="1" applyAlignment="1">
      <alignment horizontal="left" vertical="top" wrapText="1"/>
    </xf>
    <xf numFmtId="0" fontId="3" fillId="0" borderId="0" xfId="4"/>
    <xf numFmtId="0" fontId="4" fillId="0" borderId="0" xfId="4" applyFont="1"/>
    <xf numFmtId="0" fontId="3" fillId="0" borderId="0" xfId="4" applyFont="1"/>
    <xf numFmtId="0" fontId="31" fillId="0" borderId="0" xfId="4" applyFont="1"/>
    <xf numFmtId="0" fontId="3" fillId="0" borderId="0" xfId="4" applyFont="1" applyAlignment="1">
      <alignment horizontal="center"/>
    </xf>
    <xf numFmtId="0" fontId="32" fillId="0" borderId="0" xfId="4" applyFont="1"/>
    <xf numFmtId="164" fontId="33" fillId="2" borderId="1" xfId="4" applyNumberFormat="1" applyFont="1" applyFill="1" applyBorder="1" applyAlignment="1">
      <alignment horizontal="center" vertical="top" wrapText="1"/>
    </xf>
    <xf numFmtId="164" fontId="33" fillId="2" borderId="2" xfId="4" applyNumberFormat="1" applyFont="1" applyFill="1" applyBorder="1" applyAlignment="1">
      <alignment horizontal="center" vertical="top" wrapText="1"/>
    </xf>
    <xf numFmtId="0" fontId="34" fillId="2" borderId="3" xfId="4" applyFont="1" applyFill="1" applyBorder="1" applyAlignment="1">
      <alignment horizontal="right" vertical="top" wrapText="1"/>
    </xf>
    <xf numFmtId="0" fontId="34" fillId="2" borderId="4" xfId="4" applyFont="1" applyFill="1" applyBorder="1" applyAlignment="1">
      <alignment vertical="top" wrapText="1"/>
    </xf>
    <xf numFmtId="0" fontId="34" fillId="2" borderId="2" xfId="4" applyFont="1" applyFill="1" applyBorder="1" applyAlignment="1">
      <alignment vertical="top" wrapText="1"/>
    </xf>
    <xf numFmtId="0" fontId="3" fillId="0" borderId="0" xfId="4" applyAlignment="1">
      <alignment horizontal="right"/>
    </xf>
    <xf numFmtId="2" fontId="12" fillId="0" borderId="18" xfId="4" applyNumberFormat="1" applyFont="1" applyBorder="1" applyAlignment="1">
      <alignment horizontal="center" vertical="top" wrapText="1"/>
    </xf>
    <xf numFmtId="2" fontId="12" fillId="0" borderId="42" xfId="4" applyNumberFormat="1" applyFont="1" applyBorder="1" applyAlignment="1">
      <alignment horizontal="center" vertical="top" wrapText="1"/>
    </xf>
    <xf numFmtId="0" fontId="35" fillId="0" borderId="0" xfId="4" applyFont="1"/>
    <xf numFmtId="2" fontId="26" fillId="6" borderId="1" xfId="4" applyNumberFormat="1" applyFont="1" applyFill="1" applyBorder="1" applyAlignment="1">
      <alignment horizontal="center" vertical="top" wrapText="1"/>
    </xf>
    <xf numFmtId="2" fontId="26" fillId="6" borderId="2" xfId="4" applyNumberFormat="1" applyFont="1" applyFill="1" applyBorder="1" applyAlignment="1">
      <alignment horizontal="center" vertical="top" wrapText="1"/>
    </xf>
    <xf numFmtId="0" fontId="36" fillId="0" borderId="0" xfId="4" applyFont="1" applyFill="1"/>
    <xf numFmtId="0" fontId="32" fillId="0" borderId="0" xfId="4" applyFont="1" applyFill="1"/>
    <xf numFmtId="164" fontId="12" fillId="0" borderId="32" xfId="4" applyNumberFormat="1" applyFont="1" applyBorder="1" applyAlignment="1">
      <alignment horizontal="center" vertical="top" wrapText="1"/>
    </xf>
    <xf numFmtId="164" fontId="12" fillId="0" borderId="38" xfId="4" applyNumberFormat="1" applyFont="1" applyBorder="1" applyAlignment="1">
      <alignment horizontal="center" vertical="top" wrapText="1"/>
    </xf>
    <xf numFmtId="0" fontId="3" fillId="0" borderId="0" xfId="4" applyFont="1" applyFill="1"/>
    <xf numFmtId="164" fontId="12" fillId="0" borderId="10" xfId="4" applyNumberFormat="1" applyFont="1" applyBorder="1" applyAlignment="1">
      <alignment horizontal="center" vertical="top" wrapText="1"/>
    </xf>
    <xf numFmtId="164" fontId="12" fillId="0" borderId="11" xfId="4" applyNumberFormat="1" applyFont="1" applyBorder="1" applyAlignment="1">
      <alignment horizontal="center" vertical="top" wrapText="1"/>
    </xf>
    <xf numFmtId="2" fontId="12" fillId="0" borderId="10" xfId="4" applyNumberFormat="1" applyFont="1" applyBorder="1" applyAlignment="1">
      <alignment horizontal="center" vertical="top" wrapText="1"/>
    </xf>
    <xf numFmtId="2" fontId="12" fillId="0" borderId="11" xfId="4" applyNumberFormat="1" applyFont="1" applyBorder="1" applyAlignment="1">
      <alignment horizontal="center" vertical="top" wrapText="1"/>
    </xf>
    <xf numFmtId="2" fontId="12" fillId="0" borderId="14" xfId="4" applyNumberFormat="1" applyFont="1" applyBorder="1" applyAlignment="1">
      <alignment horizontal="center" vertical="top" wrapText="1"/>
    </xf>
    <xf numFmtId="2" fontId="12" fillId="0" borderId="15" xfId="4" applyNumberFormat="1" applyFont="1" applyBorder="1" applyAlignment="1">
      <alignment horizontal="center" vertical="top" wrapText="1"/>
    </xf>
    <xf numFmtId="0" fontId="12" fillId="0" borderId="61" xfId="4" applyFont="1" applyBorder="1"/>
    <xf numFmtId="0" fontId="12" fillId="0" borderId="0" xfId="4" applyFont="1"/>
    <xf numFmtId="0" fontId="12" fillId="0" borderId="0" xfId="4" applyFont="1" applyBorder="1"/>
    <xf numFmtId="0" fontId="12" fillId="0" borderId="6" xfId="4" applyFont="1" applyBorder="1"/>
    <xf numFmtId="164" fontId="12" fillId="0" borderId="14" xfId="6" applyNumberFormat="1" applyFont="1" applyBorder="1" applyAlignment="1">
      <alignment horizontal="center" vertical="top" wrapText="1"/>
    </xf>
    <xf numFmtId="164" fontId="12" fillId="0" borderId="15" xfId="6" applyNumberFormat="1" applyFont="1" applyBorder="1" applyAlignment="1">
      <alignment horizontal="center" vertical="top" wrapText="1"/>
    </xf>
    <xf numFmtId="164" fontId="12" fillId="0" borderId="14" xfId="4" applyNumberFormat="1" applyFont="1" applyBorder="1" applyAlignment="1">
      <alignment horizontal="center" vertical="top" wrapText="1"/>
    </xf>
    <xf numFmtId="164" fontId="12" fillId="0" borderId="15" xfId="4" applyNumberFormat="1" applyFont="1" applyBorder="1" applyAlignment="1">
      <alignment horizontal="center" vertical="top" wrapText="1"/>
    </xf>
    <xf numFmtId="164" fontId="12" fillId="0" borderId="18" xfId="4" applyNumberFormat="1" applyFont="1" applyBorder="1" applyAlignment="1">
      <alignment horizontal="center" vertical="top" wrapText="1"/>
    </xf>
    <xf numFmtId="164" fontId="12" fillId="0" borderId="42" xfId="4" applyNumberFormat="1" applyFont="1" applyBorder="1" applyAlignment="1">
      <alignment horizontal="center" vertical="top" wrapText="1"/>
    </xf>
    <xf numFmtId="164" fontId="32" fillId="0" borderId="0" xfId="4" applyNumberFormat="1" applyFont="1" applyFill="1"/>
    <xf numFmtId="164" fontId="3" fillId="0" borderId="0" xfId="4" applyNumberFormat="1"/>
    <xf numFmtId="164" fontId="33" fillId="6" borderId="1" xfId="4" applyNumberFormat="1" applyFont="1" applyFill="1" applyBorder="1" applyAlignment="1">
      <alignment horizontal="center" vertical="top" wrapText="1"/>
    </xf>
    <xf numFmtId="164" fontId="33" fillId="6" borderId="5" xfId="4" applyNumberFormat="1" applyFont="1" applyFill="1" applyBorder="1" applyAlignment="1">
      <alignment horizontal="center" vertical="top" wrapText="1"/>
    </xf>
    <xf numFmtId="0" fontId="3" fillId="0" borderId="0" xfId="4" applyFont="1" applyAlignment="1">
      <alignment horizontal="right"/>
    </xf>
    <xf numFmtId="165" fontId="5" fillId="0" borderId="1" xfId="0" applyNumberFormat="1" applyFont="1" applyFill="1" applyBorder="1" applyAlignment="1">
      <alignment horizontal="center" vertical="center" wrapText="1"/>
    </xf>
    <xf numFmtId="0" fontId="5" fillId="0" borderId="1" xfId="0" applyFont="1" applyBorder="1" applyAlignment="1">
      <alignment horizontal="center" vertical="center" wrapText="1"/>
    </xf>
    <xf numFmtId="0" fontId="3" fillId="0" borderId="4" xfId="4" applyBorder="1"/>
    <xf numFmtId="0" fontId="23" fillId="0" borderId="4" xfId="4" applyFont="1" applyBorder="1" applyAlignment="1">
      <alignment vertical="center" wrapText="1"/>
    </xf>
    <xf numFmtId="0" fontId="23" fillId="0" borderId="2" xfId="4" applyFont="1" applyBorder="1" applyAlignment="1">
      <alignment vertical="center" wrapText="1"/>
    </xf>
    <xf numFmtId="0" fontId="37" fillId="0" borderId="0" xfId="4" applyFont="1"/>
    <xf numFmtId="0" fontId="38" fillId="0" borderId="0" xfId="4" applyFont="1" applyAlignment="1">
      <alignment horizontal="center"/>
    </xf>
    <xf numFmtId="0" fontId="26" fillId="0" borderId="0" xfId="4" applyFont="1" applyAlignment="1">
      <alignment horizontal="center"/>
    </xf>
    <xf numFmtId="0" fontId="38" fillId="0" borderId="0" xfId="4" applyFont="1"/>
    <xf numFmtId="49" fontId="12" fillId="0" borderId="0" xfId="4" applyNumberFormat="1" applyFont="1" applyBorder="1" applyAlignment="1">
      <alignment vertical="top"/>
    </xf>
    <xf numFmtId="0" fontId="5" fillId="3" borderId="27" xfId="4" applyFont="1" applyFill="1" applyBorder="1" applyAlignment="1">
      <alignment horizontal="left" vertical="top" wrapText="1"/>
    </xf>
    <xf numFmtId="0" fontId="5" fillId="3" borderId="21" xfId="4" applyFont="1" applyFill="1" applyBorder="1" applyAlignment="1">
      <alignment horizontal="left" vertical="top" wrapText="1"/>
    </xf>
    <xf numFmtId="164" fontId="26" fillId="3" borderId="5" xfId="4" applyNumberFormat="1" applyFont="1" applyFill="1" applyBorder="1" applyAlignment="1">
      <alignment horizontal="center" vertical="top" wrapText="1"/>
    </xf>
    <xf numFmtId="0" fontId="26" fillId="3" borderId="31" xfId="4" applyFont="1" applyFill="1" applyBorder="1" applyAlignment="1">
      <alignment horizontal="center" vertical="top"/>
    </xf>
    <xf numFmtId="0" fontId="4" fillId="0" borderId="61" xfId="4" applyFont="1" applyBorder="1"/>
    <xf numFmtId="0" fontId="4" fillId="0" borderId="54" xfId="4" applyFont="1" applyBorder="1"/>
    <xf numFmtId="0" fontId="5" fillId="17" borderId="27" xfId="4" applyFont="1" applyFill="1" applyBorder="1" applyAlignment="1">
      <alignment horizontal="left" vertical="top" wrapText="1"/>
    </xf>
    <xf numFmtId="0" fontId="5" fillId="17" borderId="21" xfId="4" applyFont="1" applyFill="1" applyBorder="1" applyAlignment="1">
      <alignment horizontal="left" vertical="top" wrapText="1"/>
    </xf>
    <xf numFmtId="164" fontId="26" fillId="17" borderId="5" xfId="4" applyNumberFormat="1" applyFont="1" applyFill="1" applyBorder="1" applyAlignment="1">
      <alignment horizontal="center" vertical="top" wrapText="1"/>
    </xf>
    <xf numFmtId="0" fontId="26" fillId="17" borderId="31" xfId="4" applyFont="1" applyFill="1" applyBorder="1" applyAlignment="1">
      <alignment horizontal="center" vertical="top"/>
    </xf>
    <xf numFmtId="49" fontId="26" fillId="17" borderId="5" xfId="4" applyNumberFormat="1" applyFont="1" applyFill="1" applyBorder="1" applyAlignment="1">
      <alignment horizontal="center" vertical="top"/>
    </xf>
    <xf numFmtId="0" fontId="5" fillId="10" borderId="3" xfId="4" applyFont="1" applyFill="1" applyBorder="1" applyAlignment="1">
      <alignment horizontal="left" vertical="top" wrapText="1"/>
    </xf>
    <xf numFmtId="0" fontId="5" fillId="10" borderId="4" xfId="4" applyFont="1" applyFill="1" applyBorder="1" applyAlignment="1">
      <alignment horizontal="left" vertical="top" wrapText="1"/>
    </xf>
    <xf numFmtId="164" fontId="26" fillId="10" borderId="1" xfId="4" applyNumberFormat="1" applyFont="1" applyFill="1" applyBorder="1" applyAlignment="1">
      <alignment horizontal="center" vertical="top" wrapText="1"/>
    </xf>
    <xf numFmtId="0" fontId="26" fillId="10" borderId="4" xfId="4" applyFont="1" applyFill="1" applyBorder="1" applyAlignment="1">
      <alignment horizontal="center" vertical="top"/>
    </xf>
    <xf numFmtId="49" fontId="26" fillId="10" borderId="1" xfId="4" applyNumberFormat="1" applyFont="1" applyFill="1" applyBorder="1" applyAlignment="1">
      <alignment horizontal="center" vertical="top"/>
    </xf>
    <xf numFmtId="0" fontId="5" fillId="8" borderId="3" xfId="4" applyFont="1" applyFill="1" applyBorder="1" applyAlignment="1">
      <alignment horizontal="left" vertical="top" wrapText="1"/>
    </xf>
    <xf numFmtId="0" fontId="5" fillId="8" borderId="4" xfId="4" applyFont="1" applyFill="1" applyBorder="1" applyAlignment="1">
      <alignment horizontal="left" vertical="top" wrapText="1"/>
    </xf>
    <xf numFmtId="164" fontId="26" fillId="8" borderId="1" xfId="4" applyNumberFormat="1" applyFont="1" applyFill="1" applyBorder="1" applyAlignment="1">
      <alignment horizontal="center" vertical="top" wrapText="1"/>
    </xf>
    <xf numFmtId="0" fontId="26" fillId="8" borderId="4" xfId="4" applyFont="1" applyFill="1" applyBorder="1" applyAlignment="1">
      <alignment horizontal="center" vertical="top"/>
    </xf>
    <xf numFmtId="49" fontId="26" fillId="8" borderId="1" xfId="4" applyNumberFormat="1" applyFont="1" applyFill="1" applyBorder="1" applyAlignment="1">
      <alignment horizontal="center" vertical="top"/>
    </xf>
    <xf numFmtId="49" fontId="26" fillId="9" borderId="1" xfId="4" applyNumberFormat="1" applyFont="1" applyFill="1" applyBorder="1" applyAlignment="1">
      <alignment horizontal="center" vertical="top"/>
    </xf>
    <xf numFmtId="9" fontId="4" fillId="19" borderId="27" xfId="4" applyNumberFormat="1" applyFont="1" applyFill="1" applyBorder="1" applyAlignment="1">
      <alignment horizontal="center" vertical="top"/>
    </xf>
    <xf numFmtId="0" fontId="4" fillId="19" borderId="21" xfId="4" applyFont="1" applyFill="1" applyBorder="1" applyAlignment="1">
      <alignment horizontal="center" vertical="center"/>
    </xf>
    <xf numFmtId="0" fontId="4" fillId="19" borderId="31" xfId="4" applyFont="1" applyFill="1" applyBorder="1" applyAlignment="1">
      <alignment horizontal="left" vertical="top"/>
    </xf>
    <xf numFmtId="164" fontId="26" fillId="19" borderId="5" xfId="4" applyNumberFormat="1" applyFont="1" applyFill="1" applyBorder="1" applyAlignment="1">
      <alignment horizontal="center" vertical="top"/>
    </xf>
    <xf numFmtId="0" fontId="26" fillId="20" borderId="2" xfId="4" applyFont="1" applyFill="1" applyBorder="1" applyAlignment="1">
      <alignment horizontal="center" vertical="top"/>
    </xf>
    <xf numFmtId="0" fontId="34" fillId="11" borderId="5" xfId="4" applyFont="1" applyFill="1" applyBorder="1" applyAlignment="1">
      <alignment horizontal="center" vertical="top" wrapText="1"/>
    </xf>
    <xf numFmtId="0" fontId="34" fillId="13" borderId="5" xfId="4" applyFont="1" applyFill="1" applyBorder="1" applyAlignment="1">
      <alignment horizontal="center" vertical="top" wrapText="1"/>
    </xf>
    <xf numFmtId="0" fontId="34" fillId="12" borderId="5" xfId="4" applyFont="1" applyFill="1" applyBorder="1" applyAlignment="1">
      <alignment vertical="top" wrapText="1"/>
    </xf>
    <xf numFmtId="0" fontId="4" fillId="0" borderId="31" xfId="4" applyFont="1" applyBorder="1" applyAlignment="1">
      <alignment horizontal="left" vertical="top" wrapText="1"/>
    </xf>
    <xf numFmtId="9" fontId="4" fillId="0" borderId="23" xfId="4" applyNumberFormat="1" applyFont="1" applyFill="1" applyBorder="1" applyAlignment="1">
      <alignment horizontal="center" vertical="top"/>
    </xf>
    <xf numFmtId="0" fontId="4" fillId="0" borderId="70" xfId="4" applyFont="1" applyFill="1" applyBorder="1" applyAlignment="1">
      <alignment horizontal="center" vertical="center"/>
    </xf>
    <xf numFmtId="0" fontId="4" fillId="0" borderId="29" xfId="4" applyFont="1" applyFill="1" applyBorder="1" applyAlignment="1">
      <alignment horizontal="center" vertical="center"/>
    </xf>
    <xf numFmtId="0" fontId="4" fillId="0" borderId="30" xfId="4" applyFont="1" applyFill="1" applyBorder="1" applyAlignment="1">
      <alignment horizontal="left" vertical="top"/>
    </xf>
    <xf numFmtId="164" fontId="12" fillId="0" borderId="32" xfId="4" applyNumberFormat="1" applyFont="1" applyFill="1" applyBorder="1" applyAlignment="1">
      <alignment horizontal="center" vertical="top"/>
    </xf>
    <xf numFmtId="0" fontId="12" fillId="0" borderId="6" xfId="4" applyFont="1" applyFill="1" applyBorder="1" applyAlignment="1">
      <alignment horizontal="center" vertical="top"/>
    </xf>
    <xf numFmtId="0" fontId="34" fillId="11" borderId="34" xfId="4" applyFont="1" applyFill="1" applyBorder="1" applyAlignment="1">
      <alignment horizontal="center" vertical="top" wrapText="1"/>
    </xf>
    <xf numFmtId="0" fontId="34" fillId="13" borderId="34" xfId="4" applyFont="1" applyFill="1" applyBorder="1" applyAlignment="1">
      <alignment horizontal="center" vertical="top" wrapText="1"/>
    </xf>
    <xf numFmtId="49" fontId="26" fillId="12" borderId="34" xfId="4" applyNumberFormat="1" applyFont="1" applyFill="1" applyBorder="1" applyAlignment="1">
      <alignment vertical="top" wrapText="1"/>
    </xf>
    <xf numFmtId="9" fontId="4" fillId="0" borderId="25" xfId="4" applyNumberFormat="1" applyFont="1" applyFill="1" applyBorder="1" applyAlignment="1">
      <alignment horizontal="center" vertical="top"/>
    </xf>
    <xf numFmtId="0" fontId="4" fillId="0" borderId="71" xfId="4" applyFont="1" applyFill="1" applyBorder="1" applyAlignment="1">
      <alignment horizontal="center" vertical="center"/>
    </xf>
    <xf numFmtId="0" fontId="4" fillId="0" borderId="36" xfId="4" applyFont="1" applyFill="1" applyBorder="1" applyAlignment="1">
      <alignment horizontal="center" vertical="center"/>
    </xf>
    <xf numFmtId="0" fontId="4" fillId="0" borderId="37" xfId="4" applyFont="1" applyFill="1" applyBorder="1" applyAlignment="1">
      <alignment horizontal="left" vertical="top"/>
    </xf>
    <xf numFmtId="164" fontId="12" fillId="0" borderId="14" xfId="4" applyNumberFormat="1" applyFont="1" applyFill="1" applyBorder="1" applyAlignment="1">
      <alignment horizontal="center" vertical="top"/>
    </xf>
    <xf numFmtId="0" fontId="12" fillId="0" borderId="15" xfId="4" applyFont="1" applyFill="1" applyBorder="1" applyAlignment="1">
      <alignment horizontal="center" vertical="top"/>
    </xf>
    <xf numFmtId="0" fontId="4" fillId="0" borderId="20" xfId="4" applyFont="1" applyBorder="1" applyAlignment="1">
      <alignment horizontal="left" vertical="top" wrapText="1"/>
    </xf>
    <xf numFmtId="9" fontId="4" fillId="0" borderId="57" xfId="4" applyNumberFormat="1" applyFont="1" applyFill="1" applyBorder="1" applyAlignment="1">
      <alignment horizontal="center" vertical="top"/>
    </xf>
    <xf numFmtId="0" fontId="4" fillId="11" borderId="72" xfId="4" applyFont="1" applyFill="1" applyBorder="1" applyAlignment="1">
      <alignment horizontal="center" vertical="top" wrapText="1"/>
    </xf>
    <xf numFmtId="0" fontId="4" fillId="11" borderId="40" xfId="4" applyFont="1" applyFill="1" applyBorder="1" applyAlignment="1">
      <alignment horizontal="center" vertical="top" wrapText="1"/>
    </xf>
    <xf numFmtId="0" fontId="4" fillId="11" borderId="41" xfId="4" applyFont="1" applyFill="1" applyBorder="1" applyAlignment="1">
      <alignment horizontal="left" vertical="top" wrapText="1"/>
    </xf>
    <xf numFmtId="164" fontId="12" fillId="0" borderId="18" xfId="4" applyNumberFormat="1" applyFont="1" applyFill="1" applyBorder="1" applyAlignment="1">
      <alignment horizontal="center" vertical="top"/>
    </xf>
    <xf numFmtId="0" fontId="12" fillId="0" borderId="42" xfId="4" applyFont="1" applyFill="1" applyBorder="1" applyAlignment="1">
      <alignment horizontal="center" vertical="top"/>
    </xf>
    <xf numFmtId="0" fontId="34" fillId="11" borderId="19" xfId="4" applyFont="1" applyFill="1" applyBorder="1" applyAlignment="1">
      <alignment horizontal="center" vertical="top" wrapText="1"/>
    </xf>
    <xf numFmtId="49" fontId="26" fillId="13" borderId="19" xfId="4" applyNumberFormat="1" applyFont="1" applyFill="1" applyBorder="1" applyAlignment="1">
      <alignment vertical="top" wrapText="1"/>
    </xf>
    <xf numFmtId="49" fontId="26" fillId="12" borderId="19" xfId="4" applyNumberFormat="1" applyFont="1" applyFill="1" applyBorder="1" applyAlignment="1">
      <alignment vertical="top" wrapText="1"/>
    </xf>
    <xf numFmtId="0" fontId="4" fillId="0" borderId="24" xfId="4" applyFont="1" applyFill="1" applyBorder="1" applyAlignment="1">
      <alignment horizontal="left" vertical="top"/>
    </xf>
    <xf numFmtId="164" fontId="26" fillId="12" borderId="5" xfId="4" applyNumberFormat="1" applyFont="1" applyFill="1" applyBorder="1" applyAlignment="1">
      <alignment horizontal="center" vertical="top"/>
    </xf>
    <xf numFmtId="0" fontId="26" fillId="12" borderId="2" xfId="4" applyFont="1" applyFill="1" applyBorder="1" applyAlignment="1">
      <alignment horizontal="center" vertical="top"/>
    </xf>
    <xf numFmtId="0" fontId="12" fillId="12" borderId="27" xfId="4" applyFont="1" applyFill="1" applyBorder="1" applyAlignment="1">
      <alignment horizontal="left" vertical="top" wrapText="1"/>
    </xf>
    <xf numFmtId="0" fontId="34" fillId="12" borderId="21" xfId="4" applyFont="1" applyFill="1" applyBorder="1" applyAlignment="1">
      <alignment horizontal="center" vertical="top" wrapText="1"/>
    </xf>
    <xf numFmtId="0" fontId="34" fillId="12" borderId="31" xfId="4" applyFont="1" applyFill="1" applyBorder="1" applyAlignment="1">
      <alignment horizontal="center" vertical="top" wrapText="1"/>
    </xf>
    <xf numFmtId="0" fontId="4" fillId="0" borderId="26" xfId="4" applyFont="1" applyFill="1" applyBorder="1" applyAlignment="1">
      <alignment horizontal="left" vertical="top"/>
    </xf>
    <xf numFmtId="0" fontId="26" fillId="12" borderId="6" xfId="4" applyFont="1" applyFill="1" applyBorder="1" applyAlignment="1">
      <alignment horizontal="center" vertical="top"/>
    </xf>
    <xf numFmtId="0" fontId="12" fillId="12" borderId="61" xfId="4" applyFont="1" applyFill="1" applyBorder="1" applyAlignment="1">
      <alignment horizontal="left" vertical="top" wrapText="1"/>
    </xf>
    <xf numFmtId="0" fontId="34" fillId="12" borderId="0" xfId="4" applyFont="1" applyFill="1" applyBorder="1" applyAlignment="1">
      <alignment horizontal="center" vertical="top" wrapText="1"/>
    </xf>
    <xf numFmtId="0" fontId="34" fillId="12" borderId="6" xfId="4" applyFont="1" applyFill="1" applyBorder="1" applyAlignment="1">
      <alignment horizontal="center" vertical="top" wrapText="1"/>
    </xf>
    <xf numFmtId="164" fontId="26" fillId="12" borderId="14" xfId="4" applyNumberFormat="1" applyFont="1" applyFill="1" applyBorder="1" applyAlignment="1">
      <alignment horizontal="center" vertical="top"/>
    </xf>
    <xf numFmtId="0" fontId="26" fillId="12" borderId="14" xfId="4" applyFont="1" applyFill="1" applyBorder="1" applyAlignment="1">
      <alignment horizontal="center" vertical="top"/>
    </xf>
    <xf numFmtId="164" fontId="26" fillId="12" borderId="55" xfId="4" applyNumberFormat="1" applyFont="1" applyFill="1" applyBorder="1" applyAlignment="1">
      <alignment horizontal="center" vertical="top"/>
    </xf>
    <xf numFmtId="0" fontId="4" fillId="0" borderId="72" xfId="4" applyFont="1" applyFill="1" applyBorder="1" applyAlignment="1">
      <alignment horizontal="center" vertical="center"/>
    </xf>
    <xf numFmtId="0" fontId="4" fillId="0" borderId="40" xfId="4" applyFont="1" applyFill="1" applyBorder="1" applyAlignment="1">
      <alignment horizontal="center" vertical="center"/>
    </xf>
    <xf numFmtId="0" fontId="4" fillId="0" borderId="43" xfId="4" applyFont="1" applyFill="1" applyBorder="1" applyAlignment="1">
      <alignment horizontal="left" vertical="top"/>
    </xf>
    <xf numFmtId="164" fontId="26" fillId="12" borderId="18" xfId="4" applyNumberFormat="1" applyFont="1" applyFill="1" applyBorder="1" applyAlignment="1">
      <alignment horizontal="center" vertical="top"/>
    </xf>
    <xf numFmtId="0" fontId="26" fillId="12" borderId="18" xfId="4" applyFont="1" applyFill="1" applyBorder="1" applyAlignment="1">
      <alignment horizontal="center" vertical="top"/>
    </xf>
    <xf numFmtId="0" fontId="34" fillId="12" borderId="22" xfId="4" applyFont="1" applyFill="1" applyBorder="1" applyAlignment="1">
      <alignment horizontal="center" vertical="top" wrapText="1"/>
    </xf>
    <xf numFmtId="0" fontId="34" fillId="12" borderId="20" xfId="4" applyFont="1" applyFill="1" applyBorder="1" applyAlignment="1">
      <alignment horizontal="center" vertical="top" wrapText="1"/>
    </xf>
    <xf numFmtId="9" fontId="4" fillId="0" borderId="73" xfId="4" applyNumberFormat="1" applyFont="1" applyFill="1" applyBorder="1" applyAlignment="1">
      <alignment horizontal="center" vertical="top"/>
    </xf>
    <xf numFmtId="0" fontId="4" fillId="0" borderId="4" xfId="4" applyFont="1" applyFill="1" applyBorder="1" applyAlignment="1">
      <alignment horizontal="center" vertical="center"/>
    </xf>
    <xf numFmtId="0" fontId="4" fillId="0" borderId="58" xfId="4" applyFont="1" applyFill="1" applyBorder="1" applyAlignment="1">
      <alignment horizontal="center" vertical="center"/>
    </xf>
    <xf numFmtId="0" fontId="4" fillId="0" borderId="74" xfId="4" applyFont="1" applyFill="1" applyBorder="1" applyAlignment="1">
      <alignment horizontal="left" vertical="top"/>
    </xf>
    <xf numFmtId="49" fontId="26" fillId="0" borderId="3" xfId="4" applyNumberFormat="1" applyFont="1" applyFill="1" applyBorder="1" applyAlignment="1">
      <alignment horizontal="center" vertical="top" wrapText="1"/>
    </xf>
    <xf numFmtId="49" fontId="26" fillId="0" borderId="4" xfId="4" applyNumberFormat="1" applyFont="1" applyFill="1" applyBorder="1" applyAlignment="1">
      <alignment horizontal="center" vertical="top" wrapText="1"/>
    </xf>
    <xf numFmtId="49" fontId="26" fillId="0" borderId="1" xfId="4" applyNumberFormat="1" applyFont="1" applyFill="1" applyBorder="1" applyAlignment="1">
      <alignment horizontal="center" vertical="top"/>
    </xf>
    <xf numFmtId="49" fontId="26" fillId="8" borderId="2" xfId="4" applyNumberFormat="1" applyFont="1" applyFill="1" applyBorder="1" applyAlignment="1">
      <alignment vertical="top" wrapText="1"/>
    </xf>
    <xf numFmtId="0" fontId="4" fillId="0" borderId="34" xfId="4" applyFont="1" applyBorder="1"/>
    <xf numFmtId="49" fontId="26" fillId="0" borderId="3" xfId="4" applyNumberFormat="1" applyFont="1" applyFill="1" applyBorder="1" applyAlignment="1">
      <alignment vertical="top"/>
    </xf>
    <xf numFmtId="49" fontId="26" fillId="0" borderId="4" xfId="4" applyNumberFormat="1" applyFont="1" applyFill="1" applyBorder="1" applyAlignment="1">
      <alignment vertical="top"/>
    </xf>
    <xf numFmtId="49" fontId="26" fillId="10" borderId="1" xfId="4" applyNumberFormat="1" applyFont="1" applyFill="1" applyBorder="1" applyAlignment="1">
      <alignment vertical="top"/>
    </xf>
    <xf numFmtId="9" fontId="39" fillId="10" borderId="35" xfId="4" applyNumberFormat="1" applyFont="1" applyFill="1" applyBorder="1" applyAlignment="1">
      <alignment horizontal="center" vertical="top"/>
    </xf>
    <xf numFmtId="0" fontId="39" fillId="10" borderId="22" xfId="4" applyFont="1" applyFill="1" applyBorder="1" applyAlignment="1">
      <alignment horizontal="center" vertical="center"/>
    </xf>
    <xf numFmtId="0" fontId="39" fillId="10" borderId="65" xfId="4" applyFont="1" applyFill="1" applyBorder="1" applyAlignment="1">
      <alignment horizontal="center" vertical="center"/>
    </xf>
    <xf numFmtId="0" fontId="39" fillId="10" borderId="22" xfId="4" applyFont="1" applyFill="1" applyBorder="1" applyAlignment="1">
      <alignment horizontal="left" vertical="top"/>
    </xf>
    <xf numFmtId="164" fontId="26" fillId="10" borderId="1" xfId="4" applyNumberFormat="1" applyFont="1" applyFill="1" applyBorder="1" applyAlignment="1">
      <alignment horizontal="center" vertical="top"/>
    </xf>
    <xf numFmtId="0" fontId="26" fillId="10" borderId="31" xfId="4" applyFont="1" applyFill="1" applyBorder="1" applyAlignment="1">
      <alignment horizontal="center" vertical="top"/>
    </xf>
    <xf numFmtId="49" fontId="26" fillId="10" borderId="2" xfId="4" applyNumberFormat="1" applyFont="1" applyFill="1" applyBorder="1" applyAlignment="1">
      <alignment horizontal="center" vertical="top"/>
    </xf>
    <xf numFmtId="9" fontId="39" fillId="8" borderId="35" xfId="4" applyNumberFormat="1" applyFont="1" applyFill="1" applyBorder="1" applyAlignment="1">
      <alignment horizontal="center" vertical="top"/>
    </xf>
    <xf numFmtId="0" fontId="39" fillId="8" borderId="22" xfId="4" applyFont="1" applyFill="1" applyBorder="1" applyAlignment="1">
      <alignment horizontal="center" vertical="center"/>
    </xf>
    <xf numFmtId="0" fontId="39" fillId="8" borderId="65" xfId="4" applyFont="1" applyFill="1" applyBorder="1" applyAlignment="1">
      <alignment horizontal="center" vertical="center"/>
    </xf>
    <xf numFmtId="0" fontId="39" fillId="8" borderId="22" xfId="4" applyFont="1" applyFill="1" applyBorder="1" applyAlignment="1">
      <alignment horizontal="left" vertical="top"/>
    </xf>
    <xf numFmtId="164" fontId="26" fillId="8" borderId="1" xfId="4" applyNumberFormat="1" applyFont="1" applyFill="1" applyBorder="1" applyAlignment="1">
      <alignment horizontal="center" vertical="top"/>
    </xf>
    <xf numFmtId="0" fontId="26" fillId="8" borderId="2" xfId="4" applyFont="1" applyFill="1" applyBorder="1" applyAlignment="1">
      <alignment horizontal="center" vertical="top"/>
    </xf>
    <xf numFmtId="49" fontId="26" fillId="14" borderId="1" xfId="4" applyNumberFormat="1" applyFont="1" applyFill="1" applyBorder="1" applyAlignment="1">
      <alignment horizontal="center" vertical="top"/>
    </xf>
    <xf numFmtId="9" fontId="39" fillId="19" borderId="75" xfId="4" applyNumberFormat="1" applyFont="1" applyFill="1" applyBorder="1" applyAlignment="1">
      <alignment horizontal="center" vertical="top"/>
    </xf>
    <xf numFmtId="0" fontId="39" fillId="19" borderId="22" xfId="4" applyFont="1" applyFill="1" applyBorder="1" applyAlignment="1">
      <alignment horizontal="center" vertical="center"/>
    </xf>
    <xf numFmtId="0" fontId="39" fillId="19" borderId="50" xfId="4" applyFont="1" applyFill="1" applyBorder="1" applyAlignment="1">
      <alignment horizontal="center" vertical="center"/>
    </xf>
    <xf numFmtId="0" fontId="39" fillId="19" borderId="51" xfId="4" applyFont="1" applyFill="1" applyBorder="1" applyAlignment="1">
      <alignment horizontal="left" vertical="top"/>
    </xf>
    <xf numFmtId="164" fontId="26" fillId="19" borderId="19" xfId="4" applyNumberFormat="1" applyFont="1" applyFill="1" applyBorder="1" applyAlignment="1">
      <alignment horizontal="center" vertical="top"/>
    </xf>
    <xf numFmtId="0" fontId="26" fillId="19" borderId="20" xfId="4" applyFont="1" applyFill="1" applyBorder="1" applyAlignment="1">
      <alignment horizontal="center" vertical="top"/>
    </xf>
    <xf numFmtId="0" fontId="34" fillId="13" borderId="0" xfId="4" applyFont="1" applyFill="1" applyBorder="1" applyAlignment="1">
      <alignment horizontal="center" vertical="top" wrapText="1"/>
    </xf>
    <xf numFmtId="0" fontId="3" fillId="21" borderId="0" xfId="4" applyFill="1"/>
    <xf numFmtId="0" fontId="39" fillId="11" borderId="69" xfId="4" applyFont="1" applyFill="1" applyBorder="1" applyAlignment="1">
      <alignment horizontal="center" vertical="top"/>
    </xf>
    <xf numFmtId="0" fontId="4" fillId="11" borderId="0" xfId="4" applyFont="1" applyFill="1" applyBorder="1" applyAlignment="1">
      <alignment horizontal="center" vertical="center" wrapText="1"/>
    </xf>
    <xf numFmtId="0" fontId="4" fillId="11" borderId="53" xfId="4" applyFont="1" applyFill="1" applyBorder="1" applyAlignment="1">
      <alignment horizontal="center" vertical="center" wrapText="1"/>
    </xf>
    <xf numFmtId="0" fontId="4" fillId="11" borderId="54" xfId="4" applyFont="1" applyFill="1" applyBorder="1" applyAlignment="1">
      <alignment horizontal="left" vertical="top" wrapText="1"/>
    </xf>
    <xf numFmtId="164" fontId="12" fillId="0" borderId="34" xfId="4" applyNumberFormat="1" applyFont="1" applyFill="1" applyBorder="1" applyAlignment="1">
      <alignment horizontal="center" vertical="top"/>
    </xf>
    <xf numFmtId="0" fontId="12" fillId="11" borderId="10" xfId="4" applyFont="1" applyFill="1" applyBorder="1" applyAlignment="1">
      <alignment horizontal="center" vertical="top"/>
    </xf>
    <xf numFmtId="49" fontId="26" fillId="11" borderId="34" xfId="4" applyNumberFormat="1" applyFont="1" applyFill="1" applyBorder="1" applyAlignment="1">
      <alignment horizontal="center" vertical="top" wrapText="1"/>
    </xf>
    <xf numFmtId="49" fontId="26" fillId="13" borderId="0" xfId="4" applyNumberFormat="1" applyFont="1" applyFill="1" applyBorder="1" applyAlignment="1">
      <alignment horizontal="center" vertical="top" wrapText="1"/>
    </xf>
    <xf numFmtId="0" fontId="32" fillId="21" borderId="0" xfId="4" applyFont="1" applyFill="1"/>
    <xf numFmtId="0" fontId="39" fillId="11" borderId="59" xfId="4" applyFont="1" applyFill="1" applyBorder="1" applyAlignment="1">
      <alignment horizontal="center" vertical="top"/>
    </xf>
    <xf numFmtId="0" fontId="4" fillId="11" borderId="76" xfId="4" applyFont="1" applyFill="1" applyBorder="1" applyAlignment="1">
      <alignment horizontal="center" vertical="center" wrapText="1"/>
    </xf>
    <xf numFmtId="0" fontId="4" fillId="11" borderId="36" xfId="4" applyFont="1" applyFill="1" applyBorder="1" applyAlignment="1">
      <alignment horizontal="center" vertical="center" wrapText="1"/>
    </xf>
    <xf numFmtId="0" fontId="4" fillId="11" borderId="15" xfId="4" applyFont="1" applyFill="1" applyBorder="1" applyAlignment="1">
      <alignment wrapText="1"/>
    </xf>
    <xf numFmtId="164" fontId="12" fillId="0" borderId="9" xfId="4" applyNumberFormat="1" applyFont="1" applyFill="1" applyBorder="1" applyAlignment="1">
      <alignment horizontal="center" vertical="top"/>
    </xf>
    <xf numFmtId="164" fontId="12" fillId="0" borderId="55" xfId="4" applyNumberFormat="1" applyFont="1" applyFill="1" applyBorder="1" applyAlignment="1">
      <alignment horizontal="center" vertical="top"/>
    </xf>
    <xf numFmtId="0" fontId="12" fillId="11" borderId="14" xfId="4" applyFont="1" applyFill="1" applyBorder="1" applyAlignment="1">
      <alignment horizontal="center" vertical="top"/>
    </xf>
    <xf numFmtId="0" fontId="35" fillId="11" borderId="57" xfId="4" applyFont="1" applyFill="1" applyBorder="1" applyAlignment="1">
      <alignment horizontal="center" vertical="top"/>
    </xf>
    <xf numFmtId="0" fontId="4" fillId="11" borderId="39" xfId="4" applyFont="1" applyFill="1" applyBorder="1" applyAlignment="1">
      <alignment horizontal="center" vertical="top" wrapText="1"/>
    </xf>
    <xf numFmtId="0" fontId="4" fillId="11" borderId="41" xfId="4" applyFont="1" applyFill="1" applyBorder="1" applyAlignment="1">
      <alignment horizontal="center" vertical="top" wrapText="1"/>
    </xf>
    <xf numFmtId="0" fontId="4" fillId="11" borderId="43" xfId="4" applyFont="1" applyFill="1" applyBorder="1" applyAlignment="1">
      <alignment horizontal="left" vertical="top" wrapText="1"/>
    </xf>
    <xf numFmtId="164" fontId="12" fillId="11" borderId="42" xfId="4" applyNumberFormat="1" applyFont="1" applyFill="1" applyBorder="1" applyAlignment="1">
      <alignment horizontal="center" vertical="top"/>
    </xf>
    <xf numFmtId="164" fontId="12" fillId="11" borderId="18" xfId="4" applyNumberFormat="1" applyFont="1" applyFill="1" applyBorder="1" applyAlignment="1">
      <alignment horizontal="center" vertical="top"/>
    </xf>
    <xf numFmtId="0" fontId="12" fillId="11" borderId="18" xfId="4" applyFont="1" applyFill="1" applyBorder="1" applyAlignment="1">
      <alignment horizontal="center" vertical="top"/>
    </xf>
    <xf numFmtId="49" fontId="26" fillId="11" borderId="19" xfId="4" applyNumberFormat="1" applyFont="1" applyFill="1" applyBorder="1" applyAlignment="1">
      <alignment horizontal="center" vertical="top" wrapText="1"/>
    </xf>
    <xf numFmtId="49" fontId="26" fillId="13" borderId="22" xfId="4" applyNumberFormat="1" applyFont="1" applyFill="1" applyBorder="1" applyAlignment="1">
      <alignment horizontal="center" vertical="top" wrapText="1"/>
    </xf>
    <xf numFmtId="9" fontId="39" fillId="19" borderId="73" xfId="4" applyNumberFormat="1" applyFont="1" applyFill="1" applyBorder="1" applyAlignment="1">
      <alignment horizontal="center" vertical="top"/>
    </xf>
    <xf numFmtId="0" fontId="39" fillId="19" borderId="4" xfId="4" applyFont="1" applyFill="1" applyBorder="1" applyAlignment="1">
      <alignment horizontal="center" vertical="center"/>
    </xf>
    <xf numFmtId="0" fontId="39" fillId="19" borderId="58" xfId="4" applyFont="1" applyFill="1" applyBorder="1" applyAlignment="1">
      <alignment horizontal="center" vertical="center"/>
    </xf>
    <xf numFmtId="0" fontId="39" fillId="19" borderId="74" xfId="4" applyFont="1" applyFill="1" applyBorder="1" applyAlignment="1">
      <alignment horizontal="left" vertical="top"/>
    </xf>
    <xf numFmtId="164" fontId="26" fillId="19" borderId="1" xfId="4" applyNumberFormat="1" applyFont="1" applyFill="1" applyBorder="1" applyAlignment="1">
      <alignment horizontal="center" vertical="top"/>
    </xf>
    <xf numFmtId="0" fontId="26" fillId="19" borderId="2" xfId="4" applyFont="1" applyFill="1" applyBorder="1" applyAlignment="1">
      <alignment horizontal="center" vertical="top"/>
    </xf>
    <xf numFmtId="0" fontId="40" fillId="13" borderId="27" xfId="4" applyFont="1" applyFill="1" applyBorder="1" applyAlignment="1">
      <alignment vertical="top" wrapText="1"/>
    </xf>
    <xf numFmtId="0" fontId="34" fillId="13" borderId="21" xfId="4" applyFont="1" applyFill="1" applyBorder="1" applyAlignment="1">
      <alignment horizontal="center" vertical="top" wrapText="1"/>
    </xf>
    <xf numFmtId="0" fontId="4" fillId="11" borderId="6" xfId="4" applyFont="1" applyFill="1" applyBorder="1" applyAlignment="1">
      <alignment wrapText="1"/>
    </xf>
    <xf numFmtId="164" fontId="12" fillId="11" borderId="6" xfId="4" applyNumberFormat="1" applyFont="1" applyFill="1" applyBorder="1" applyAlignment="1">
      <alignment horizontal="center" vertical="top"/>
    </xf>
    <xf numFmtId="164" fontId="12" fillId="11" borderId="34" xfId="4" applyNumberFormat="1" applyFont="1" applyFill="1" applyBorder="1" applyAlignment="1">
      <alignment horizontal="center" vertical="top"/>
    </xf>
    <xf numFmtId="0" fontId="12" fillId="11" borderId="6" xfId="4" applyFont="1" applyFill="1" applyBorder="1" applyAlignment="1">
      <alignment horizontal="center" vertical="top"/>
    </xf>
    <xf numFmtId="0" fontId="41" fillId="13" borderId="61" xfId="4" applyFont="1" applyFill="1" applyBorder="1" applyAlignment="1">
      <alignment horizontal="left" vertical="top" wrapText="1"/>
    </xf>
    <xf numFmtId="164" fontId="12" fillId="11" borderId="9" xfId="4" applyNumberFormat="1" applyFont="1" applyFill="1" applyBorder="1" applyAlignment="1">
      <alignment horizontal="center" vertical="top"/>
    </xf>
    <xf numFmtId="164" fontId="12" fillId="11" borderId="55" xfId="4" applyNumberFormat="1" applyFont="1" applyFill="1" applyBorder="1" applyAlignment="1">
      <alignment horizontal="center" vertical="top"/>
    </xf>
    <xf numFmtId="0" fontId="35" fillId="11" borderId="59" xfId="4" applyFont="1" applyFill="1" applyBorder="1" applyAlignment="1">
      <alignment horizontal="center" vertical="top"/>
    </xf>
    <xf numFmtId="0" fontId="4" fillId="11" borderId="8" xfId="4" applyFont="1" applyFill="1" applyBorder="1" applyAlignment="1">
      <alignment horizontal="center" vertical="top" wrapText="1"/>
    </xf>
    <xf numFmtId="0" fontId="4" fillId="11" borderId="56" xfId="4" applyFont="1" applyFill="1" applyBorder="1" applyAlignment="1">
      <alignment horizontal="center" vertical="top" wrapText="1"/>
    </xf>
    <xf numFmtId="0" fontId="4" fillId="11" borderId="60" xfId="4" applyFont="1" applyFill="1" applyBorder="1" applyAlignment="1">
      <alignment horizontal="left" vertical="top" wrapText="1"/>
    </xf>
    <xf numFmtId="9" fontId="4" fillId="19" borderId="73" xfId="4" applyNumberFormat="1" applyFont="1" applyFill="1" applyBorder="1" applyAlignment="1">
      <alignment horizontal="center" vertical="top"/>
    </xf>
    <xf numFmtId="0" fontId="4" fillId="19" borderId="4" xfId="4" applyFont="1" applyFill="1" applyBorder="1" applyAlignment="1">
      <alignment horizontal="center" vertical="center"/>
    </xf>
    <xf numFmtId="0" fontId="4" fillId="19" borderId="58" xfId="4" applyFont="1" applyFill="1" applyBorder="1" applyAlignment="1">
      <alignment horizontal="center" vertical="center"/>
    </xf>
    <xf numFmtId="0" fontId="4" fillId="19" borderId="74" xfId="4" applyFont="1" applyFill="1" applyBorder="1" applyAlignment="1">
      <alignment horizontal="left" vertical="top"/>
    </xf>
    <xf numFmtId="164" fontId="26" fillId="19" borderId="2" xfId="4" applyNumberFormat="1" applyFont="1" applyFill="1" applyBorder="1" applyAlignment="1">
      <alignment horizontal="center" vertical="top"/>
    </xf>
    <xf numFmtId="49" fontId="12" fillId="11" borderId="34" xfId="4" applyNumberFormat="1" applyFont="1" applyFill="1" applyBorder="1" applyAlignment="1">
      <alignment horizontal="center" vertical="top"/>
    </xf>
    <xf numFmtId="0" fontId="12" fillId="13" borderId="61" xfId="4" applyFont="1" applyFill="1" applyBorder="1" applyAlignment="1">
      <alignment horizontal="left" vertical="top" wrapText="1"/>
    </xf>
    <xf numFmtId="0" fontId="37" fillId="13" borderId="0" xfId="4" applyFont="1" applyFill="1" applyBorder="1" applyAlignment="1">
      <alignment vertical="top" wrapText="1"/>
    </xf>
    <xf numFmtId="49" fontId="26" fillId="12" borderId="34" xfId="4" applyNumberFormat="1" applyFont="1" applyFill="1" applyBorder="1" applyAlignment="1">
      <alignment horizontal="center" vertical="top" wrapText="1"/>
    </xf>
    <xf numFmtId="49" fontId="26" fillId="14" borderId="34" xfId="4" applyNumberFormat="1" applyFont="1" applyFill="1" applyBorder="1" applyAlignment="1">
      <alignment horizontal="center" vertical="top"/>
    </xf>
    <xf numFmtId="49" fontId="26" fillId="9" borderId="34" xfId="4" applyNumberFormat="1" applyFont="1" applyFill="1" applyBorder="1" applyAlignment="1">
      <alignment horizontal="center" vertical="top"/>
    </xf>
    <xf numFmtId="9" fontId="4" fillId="0" borderId="63" xfId="4" applyNumberFormat="1" applyFont="1" applyFill="1" applyBorder="1" applyAlignment="1">
      <alignment horizontal="center" vertical="top"/>
    </xf>
    <xf numFmtId="0" fontId="4" fillId="0" borderId="13" xfId="4" applyFont="1" applyFill="1" applyBorder="1" applyAlignment="1">
      <alignment horizontal="center" vertical="center"/>
    </xf>
    <xf numFmtId="0" fontId="4" fillId="0" borderId="77" xfId="4" applyFont="1" applyFill="1" applyBorder="1" applyAlignment="1">
      <alignment horizontal="center" vertical="center"/>
    </xf>
    <xf numFmtId="0" fontId="4" fillId="0" borderId="64" xfId="4" applyFont="1" applyFill="1" applyBorder="1" applyAlignment="1">
      <alignment horizontal="left" vertical="top"/>
    </xf>
    <xf numFmtId="164" fontId="26" fillId="0" borderId="11" xfId="4" applyNumberFormat="1" applyFont="1" applyFill="1" applyBorder="1" applyAlignment="1">
      <alignment horizontal="center" vertical="top"/>
    </xf>
    <xf numFmtId="164" fontId="26" fillId="0" borderId="10" xfId="4" applyNumberFormat="1" applyFont="1" applyFill="1" applyBorder="1" applyAlignment="1">
      <alignment horizontal="center" vertical="top"/>
    </xf>
    <xf numFmtId="0" fontId="26" fillId="0" borderId="6" xfId="4" applyFont="1" applyFill="1" applyBorder="1" applyAlignment="1">
      <alignment horizontal="center" vertical="top"/>
    </xf>
    <xf numFmtId="0" fontId="39" fillId="0" borderId="34" xfId="4" applyFont="1" applyBorder="1"/>
    <xf numFmtId="0" fontId="4" fillId="0" borderId="17" xfId="4" applyFont="1" applyFill="1" applyBorder="1" applyAlignment="1">
      <alignment horizontal="center" vertical="center"/>
    </xf>
    <xf numFmtId="0" fontId="4" fillId="0" borderId="37" xfId="4" applyFont="1" applyFill="1" applyBorder="1" applyAlignment="1">
      <alignment horizontal="center" vertical="center"/>
    </xf>
    <xf numFmtId="164" fontId="26" fillId="0" borderId="15" xfId="4" applyNumberFormat="1" applyFont="1" applyFill="1" applyBorder="1" applyAlignment="1">
      <alignment horizontal="center" vertical="top"/>
    </xf>
    <xf numFmtId="164" fontId="26" fillId="0" borderId="14" xfId="4" applyNumberFormat="1" applyFont="1" applyFill="1" applyBorder="1" applyAlignment="1">
      <alignment horizontal="center" vertical="top"/>
    </xf>
    <xf numFmtId="0" fontId="26" fillId="0" borderId="14" xfId="4" applyFont="1" applyFill="1" applyBorder="1" applyAlignment="1">
      <alignment horizontal="center" vertical="top"/>
    </xf>
    <xf numFmtId="0" fontId="39" fillId="0" borderId="57" xfId="4" applyFont="1" applyFill="1" applyBorder="1" applyAlignment="1">
      <alignment horizontal="center" vertical="top"/>
    </xf>
    <xf numFmtId="0" fontId="39" fillId="0" borderId="39" xfId="4" applyFont="1" applyFill="1" applyBorder="1" applyAlignment="1">
      <alignment horizontal="center" vertical="top" wrapText="1"/>
    </xf>
    <xf numFmtId="0" fontId="39" fillId="0" borderId="41" xfId="4" applyFont="1" applyFill="1" applyBorder="1" applyAlignment="1">
      <alignment horizontal="center" vertical="top" wrapText="1"/>
    </xf>
    <xf numFmtId="0" fontId="39" fillId="0" borderId="43" xfId="4" applyFont="1" applyFill="1" applyBorder="1" applyAlignment="1">
      <alignment horizontal="left" vertical="top" wrapText="1"/>
    </xf>
    <xf numFmtId="164" fontId="26" fillId="0" borderId="42" xfId="4" applyNumberFormat="1" applyFont="1" applyFill="1" applyBorder="1" applyAlignment="1">
      <alignment horizontal="center" vertical="top"/>
    </xf>
    <xf numFmtId="164" fontId="26" fillId="0" borderId="18" xfId="4" applyNumberFormat="1" applyFont="1" applyFill="1" applyBorder="1" applyAlignment="1">
      <alignment horizontal="center" vertical="top"/>
    </xf>
    <xf numFmtId="0" fontId="26" fillId="0" borderId="18" xfId="4" applyFont="1" applyFill="1" applyBorder="1" applyAlignment="1">
      <alignment horizontal="center" vertical="top"/>
    </xf>
    <xf numFmtId="49" fontId="42" fillId="11" borderId="34" xfId="4" applyNumberFormat="1" applyFont="1" applyFill="1" applyBorder="1" applyAlignment="1">
      <alignment horizontal="center" vertical="top"/>
    </xf>
    <xf numFmtId="0" fontId="39" fillId="3" borderId="0" xfId="0" applyFont="1" applyFill="1" applyBorder="1" applyAlignment="1">
      <alignment wrapText="1"/>
    </xf>
    <xf numFmtId="49" fontId="26" fillId="13" borderId="34" xfId="4" applyNumberFormat="1" applyFont="1" applyFill="1" applyBorder="1" applyAlignment="1">
      <alignment vertical="top" wrapText="1"/>
    </xf>
    <xf numFmtId="0" fontId="37" fillId="13" borderId="31" xfId="4" applyFont="1" applyFill="1" applyBorder="1" applyAlignment="1">
      <alignment vertical="top" wrapText="1"/>
    </xf>
    <xf numFmtId="0" fontId="4" fillId="11" borderId="63" xfId="4" applyFont="1" applyFill="1" applyBorder="1" applyAlignment="1">
      <alignment horizontal="center" vertical="top"/>
    </xf>
    <xf numFmtId="0" fontId="4" fillId="11" borderId="13" xfId="4" applyFont="1" applyFill="1" applyBorder="1" applyAlignment="1">
      <alignment horizontal="center" vertical="center" wrapText="1"/>
    </xf>
    <xf numFmtId="0" fontId="4" fillId="11" borderId="77" xfId="4" applyFont="1" applyFill="1" applyBorder="1" applyAlignment="1">
      <alignment horizontal="center" vertical="center" wrapText="1"/>
    </xf>
    <xf numFmtId="0" fontId="4" fillId="11" borderId="64" xfId="4" applyFont="1" applyFill="1" applyBorder="1" applyAlignment="1">
      <alignment horizontal="left" vertical="top" wrapText="1"/>
    </xf>
    <xf numFmtId="164" fontId="12" fillId="0" borderId="11" xfId="4" applyNumberFormat="1" applyFont="1" applyFill="1" applyBorder="1" applyAlignment="1">
      <alignment horizontal="center" vertical="top"/>
    </xf>
    <xf numFmtId="164" fontId="12" fillId="0" borderId="10" xfId="4" applyNumberFormat="1" applyFont="1" applyFill="1" applyBorder="1" applyAlignment="1">
      <alignment horizontal="center" vertical="top"/>
    </xf>
    <xf numFmtId="0" fontId="12" fillId="0" borderId="10" xfId="4" applyFont="1" applyFill="1" applyBorder="1" applyAlignment="1">
      <alignment horizontal="center" vertical="top"/>
    </xf>
    <xf numFmtId="0" fontId="37" fillId="13" borderId="6" xfId="4" applyFont="1" applyFill="1" applyBorder="1" applyAlignment="1">
      <alignment vertical="top" wrapText="1"/>
    </xf>
    <xf numFmtId="0" fontId="4" fillId="11" borderId="59" xfId="4" applyFont="1" applyFill="1" applyBorder="1" applyAlignment="1">
      <alignment horizontal="center" vertical="top"/>
    </xf>
    <xf numFmtId="0" fontId="4" fillId="11" borderId="8" xfId="4" applyFont="1" applyFill="1" applyBorder="1" applyAlignment="1">
      <alignment horizontal="center" vertical="center" wrapText="1"/>
    </xf>
    <xf numFmtId="0" fontId="4" fillId="11" borderId="56" xfId="4" applyFont="1" applyFill="1" applyBorder="1" applyAlignment="1">
      <alignment horizontal="center" vertical="center" wrapText="1"/>
    </xf>
    <xf numFmtId="0" fontId="12" fillId="0" borderId="14" xfId="4" applyFont="1" applyFill="1" applyBorder="1" applyAlignment="1">
      <alignment horizontal="center" vertical="top"/>
    </xf>
    <xf numFmtId="0" fontId="4" fillId="0" borderId="45" xfId="4" applyFont="1" applyFill="1" applyBorder="1" applyAlignment="1">
      <alignment horizontal="center" vertical="top"/>
    </xf>
    <xf numFmtId="0" fontId="4" fillId="0" borderId="40" xfId="4" applyFont="1" applyFill="1" applyBorder="1" applyAlignment="1">
      <alignment horizontal="center" vertical="top"/>
    </xf>
    <xf numFmtId="0" fontId="4" fillId="0" borderId="41" xfId="4" applyFont="1" applyFill="1" applyBorder="1" applyAlignment="1">
      <alignment horizontal="center" vertical="top" wrapText="1"/>
    </xf>
    <xf numFmtId="0" fontId="4" fillId="0" borderId="43" xfId="4" applyFont="1" applyFill="1" applyBorder="1" applyAlignment="1">
      <alignment horizontal="left" vertical="top" wrapText="1"/>
    </xf>
    <xf numFmtId="164" fontId="12" fillId="0" borderId="42" xfId="4" applyNumberFormat="1" applyFont="1" applyFill="1" applyBorder="1" applyAlignment="1">
      <alignment horizontal="center" vertical="top"/>
    </xf>
    <xf numFmtId="0" fontId="12" fillId="0" borderId="18" xfId="4" applyFont="1" applyFill="1" applyBorder="1" applyAlignment="1">
      <alignment horizontal="center" vertical="top"/>
    </xf>
    <xf numFmtId="9" fontId="4" fillId="19" borderId="3" xfId="4" applyNumberFormat="1" applyFont="1" applyFill="1" applyBorder="1" applyAlignment="1">
      <alignment horizontal="center" vertical="top"/>
    </xf>
    <xf numFmtId="9" fontId="4" fillId="19" borderId="65" xfId="4" applyNumberFormat="1" applyFont="1" applyFill="1" applyBorder="1" applyAlignment="1">
      <alignment horizontal="center" vertical="top"/>
    </xf>
    <xf numFmtId="0" fontId="4" fillId="11" borderId="61" xfId="4" applyFont="1" applyFill="1" applyBorder="1" applyAlignment="1">
      <alignment horizontal="center" vertical="top"/>
    </xf>
    <xf numFmtId="0" fontId="4" fillId="11" borderId="52" xfId="4" applyFont="1" applyFill="1" applyBorder="1" applyAlignment="1">
      <alignment horizontal="center" vertical="top"/>
    </xf>
    <xf numFmtId="0" fontId="4" fillId="11" borderId="16" xfId="4" applyFont="1" applyFill="1" applyBorder="1" applyAlignment="1">
      <alignment horizontal="center" vertical="top"/>
    </xf>
    <xf numFmtId="0" fontId="4" fillId="11" borderId="36" xfId="4" applyFont="1" applyFill="1" applyBorder="1" applyAlignment="1">
      <alignment horizontal="center" vertical="top"/>
    </xf>
    <xf numFmtId="0" fontId="4" fillId="11" borderId="37" xfId="4" applyFont="1" applyFill="1" applyBorder="1" applyAlignment="1">
      <alignment horizontal="center" vertical="center" wrapText="1"/>
    </xf>
    <xf numFmtId="0" fontId="4" fillId="11" borderId="26" xfId="4" applyFont="1" applyFill="1" applyBorder="1" applyAlignment="1">
      <alignment horizontal="left" vertical="top" wrapText="1"/>
    </xf>
    <xf numFmtId="164" fontId="12" fillId="11" borderId="15" xfId="4" applyNumberFormat="1" applyFont="1" applyFill="1" applyBorder="1" applyAlignment="1">
      <alignment horizontal="center" vertical="top"/>
    </xf>
    <xf numFmtId="164" fontId="12" fillId="11" borderId="14" xfId="4" applyNumberFormat="1" applyFont="1" applyFill="1" applyBorder="1" applyAlignment="1">
      <alignment horizontal="center" vertical="top"/>
    </xf>
    <xf numFmtId="0" fontId="4" fillId="11" borderId="7" xfId="4" applyFont="1" applyFill="1" applyBorder="1" applyAlignment="1">
      <alignment horizontal="center" vertical="top"/>
    </xf>
    <xf numFmtId="0" fontId="4" fillId="11" borderId="62" xfId="4" applyFont="1" applyFill="1" applyBorder="1" applyAlignment="1">
      <alignment horizontal="center" vertical="top"/>
    </xf>
    <xf numFmtId="166" fontId="4" fillId="11" borderId="7" xfId="4" applyNumberFormat="1" applyFont="1" applyFill="1" applyBorder="1" applyAlignment="1">
      <alignment horizontal="center" vertical="top"/>
    </xf>
    <xf numFmtId="0" fontId="4" fillId="11" borderId="45" xfId="4" applyFont="1" applyFill="1" applyBorder="1" applyAlignment="1">
      <alignment horizontal="center" vertical="top"/>
    </xf>
    <xf numFmtId="0" fontId="4" fillId="11" borderId="40" xfId="4" applyFont="1" applyFill="1" applyBorder="1" applyAlignment="1">
      <alignment horizontal="center" vertical="top"/>
    </xf>
    <xf numFmtId="0" fontId="4" fillId="11" borderId="12" xfId="4" applyFont="1" applyFill="1" applyBorder="1" applyAlignment="1">
      <alignment horizontal="center" vertical="top"/>
    </xf>
    <xf numFmtId="0" fontId="4" fillId="11" borderId="33" xfId="4" applyFont="1" applyFill="1" applyBorder="1" applyAlignment="1">
      <alignment horizontal="center" vertical="top"/>
    </xf>
    <xf numFmtId="164" fontId="12" fillId="11" borderId="11" xfId="4" applyNumberFormat="1" applyFont="1" applyFill="1" applyBorder="1" applyAlignment="1">
      <alignment horizontal="center" vertical="top"/>
    </xf>
    <xf numFmtId="164" fontId="12" fillId="11" borderId="10" xfId="4" applyNumberFormat="1" applyFont="1" applyFill="1" applyBorder="1" applyAlignment="1">
      <alignment horizontal="center" vertical="top"/>
    </xf>
    <xf numFmtId="167" fontId="26" fillId="19" borderId="1" xfId="1" applyNumberFormat="1" applyFont="1" applyFill="1" applyBorder="1" applyAlignment="1">
      <alignment vertical="top"/>
    </xf>
    <xf numFmtId="164" fontId="12" fillId="12" borderId="34" xfId="4" applyNumberFormat="1" applyFont="1" applyFill="1" applyBorder="1" applyAlignment="1">
      <alignment horizontal="center" vertical="top"/>
    </xf>
    <xf numFmtId="164" fontId="12" fillId="12" borderId="14" xfId="4" applyNumberFormat="1" applyFont="1" applyFill="1" applyBorder="1" applyAlignment="1">
      <alignment horizontal="center" vertical="top"/>
    </xf>
    <xf numFmtId="164" fontId="12" fillId="12" borderId="55" xfId="4" applyNumberFormat="1" applyFont="1" applyFill="1" applyBorder="1" applyAlignment="1">
      <alignment horizontal="center" vertical="top"/>
    </xf>
    <xf numFmtId="0" fontId="39" fillId="11" borderId="60" xfId="4" applyFont="1" applyFill="1" applyBorder="1" applyAlignment="1">
      <alignment horizontal="left" vertical="top" wrapText="1"/>
    </xf>
    <xf numFmtId="164" fontId="12" fillId="12" borderId="18" xfId="4" applyNumberFormat="1" applyFont="1" applyFill="1" applyBorder="1" applyAlignment="1">
      <alignment horizontal="center" vertical="top"/>
    </xf>
    <xf numFmtId="0" fontId="4" fillId="0" borderId="3" xfId="4" applyFont="1" applyBorder="1" applyAlignment="1">
      <alignment horizontal="center" vertical="center"/>
    </xf>
    <xf numFmtId="0" fontId="4" fillId="0" borderId="65" xfId="4" applyFont="1" applyBorder="1" applyAlignment="1">
      <alignment horizontal="center" vertical="center"/>
    </xf>
    <xf numFmtId="0" fontId="4" fillId="0" borderId="65" xfId="4" applyFont="1" applyBorder="1" applyAlignment="1">
      <alignment horizontal="center" vertical="center" wrapText="1"/>
    </xf>
    <xf numFmtId="0" fontId="4" fillId="0" borderId="58" xfId="4" applyFont="1" applyBorder="1" applyAlignment="1">
      <alignment vertical="center" wrapText="1"/>
    </xf>
    <xf numFmtId="0" fontId="26" fillId="11" borderId="3" xfId="4" applyFont="1" applyFill="1" applyBorder="1" applyAlignment="1">
      <alignment horizontal="left" vertical="top"/>
    </xf>
    <xf numFmtId="0" fontId="26" fillId="11" borderId="4" xfId="4" applyFont="1" applyFill="1" applyBorder="1" applyAlignment="1">
      <alignment horizontal="left" vertical="top"/>
    </xf>
    <xf numFmtId="0" fontId="26" fillId="11" borderId="2" xfId="4" applyFont="1" applyFill="1" applyBorder="1" applyAlignment="1">
      <alignment horizontal="left" vertical="top"/>
    </xf>
    <xf numFmtId="49" fontId="26" fillId="9" borderId="2" xfId="4" applyNumberFormat="1" applyFont="1" applyFill="1" applyBorder="1" applyAlignment="1">
      <alignment horizontal="center" vertical="top"/>
    </xf>
    <xf numFmtId="0" fontId="26" fillId="8" borderId="3" xfId="4" applyFont="1" applyFill="1" applyBorder="1" applyAlignment="1">
      <alignment horizontal="left" vertical="top"/>
    </xf>
    <xf numFmtId="0" fontId="26" fillId="8" borderId="4" xfId="4" applyFont="1" applyFill="1" applyBorder="1" applyAlignment="1">
      <alignment horizontal="left" vertical="top"/>
    </xf>
    <xf numFmtId="0" fontId="4" fillId="0" borderId="35" xfId="4" applyFont="1" applyBorder="1" applyAlignment="1">
      <alignment horizontal="center" vertical="center"/>
    </xf>
    <xf numFmtId="0" fontId="4" fillId="0" borderId="49" xfId="4" applyFont="1" applyBorder="1" applyAlignment="1">
      <alignment horizontal="center" vertical="center"/>
    </xf>
    <xf numFmtId="0" fontId="4" fillId="0" borderId="49" xfId="4" applyFont="1" applyBorder="1" applyAlignment="1">
      <alignment horizontal="center" vertical="center" wrapText="1"/>
    </xf>
    <xf numFmtId="0" fontId="4" fillId="11" borderId="50" xfId="4" applyFont="1" applyFill="1" applyBorder="1" applyAlignment="1">
      <alignment vertical="center" wrapText="1"/>
    </xf>
    <xf numFmtId="49" fontId="11" fillId="10" borderId="2" xfId="4" applyNumberFormat="1" applyFont="1" applyFill="1" applyBorder="1" applyAlignment="1">
      <alignment horizontal="center" vertical="top" wrapText="1"/>
    </xf>
    <xf numFmtId="0" fontId="5" fillId="10" borderId="35" xfId="4" applyFont="1" applyFill="1" applyBorder="1" applyAlignment="1">
      <alignment horizontal="left" vertical="top"/>
    </xf>
    <xf numFmtId="0" fontId="3" fillId="10" borderId="22" xfId="4" applyFont="1" applyFill="1" applyBorder="1"/>
    <xf numFmtId="0" fontId="26" fillId="10" borderId="22" xfId="4" applyFont="1" applyFill="1" applyBorder="1" applyAlignment="1">
      <alignment horizontal="left" vertical="top"/>
    </xf>
    <xf numFmtId="0" fontId="12" fillId="10" borderId="22" xfId="4" applyFont="1" applyFill="1" applyBorder="1" applyAlignment="1">
      <alignment horizontal="left" vertical="top"/>
    </xf>
    <xf numFmtId="0" fontId="26" fillId="10" borderId="0" xfId="4" applyFont="1" applyFill="1" applyBorder="1" applyAlignment="1">
      <alignment vertical="top"/>
    </xf>
    <xf numFmtId="49" fontId="26" fillId="10" borderId="1" xfId="4" applyNumberFormat="1" applyFont="1" applyFill="1" applyBorder="1" applyAlignment="1">
      <alignment horizontal="center" vertical="top" wrapText="1"/>
    </xf>
    <xf numFmtId="0" fontId="5" fillId="10" borderId="27" xfId="4" applyFont="1" applyFill="1" applyBorder="1" applyAlignment="1">
      <alignment horizontal="left" vertical="top" wrapText="1"/>
    </xf>
    <xf numFmtId="0" fontId="5" fillId="10" borderId="21" xfId="4" applyFont="1" applyFill="1" applyBorder="1" applyAlignment="1">
      <alignment horizontal="left" vertical="top" wrapText="1"/>
    </xf>
    <xf numFmtId="164" fontId="26" fillId="10" borderId="5" xfId="4" applyNumberFormat="1" applyFont="1" applyFill="1" applyBorder="1" applyAlignment="1">
      <alignment horizontal="center" vertical="top" wrapText="1"/>
    </xf>
    <xf numFmtId="49" fontId="26" fillId="10" borderId="5" xfId="4" applyNumberFormat="1" applyFont="1" applyFill="1" applyBorder="1" applyAlignment="1">
      <alignment horizontal="center" vertical="top"/>
    </xf>
    <xf numFmtId="0" fontId="5" fillId="8" borderId="27" xfId="4" applyFont="1" applyFill="1" applyBorder="1" applyAlignment="1">
      <alignment horizontal="left" vertical="top" wrapText="1"/>
    </xf>
    <xf numFmtId="9" fontId="39" fillId="19" borderId="1" xfId="4" applyNumberFormat="1" applyFont="1" applyFill="1" applyBorder="1" applyAlignment="1">
      <alignment horizontal="center" vertical="top"/>
    </xf>
    <xf numFmtId="0" fontId="26" fillId="19" borderId="1" xfId="4" applyFont="1" applyFill="1" applyBorder="1" applyAlignment="1">
      <alignment horizontal="center" vertical="top"/>
    </xf>
    <xf numFmtId="49" fontId="26" fillId="13" borderId="5" xfId="4" applyNumberFormat="1" applyFont="1" applyFill="1" applyBorder="1" applyAlignment="1">
      <alignment horizontal="center" vertical="top" wrapText="1"/>
    </xf>
    <xf numFmtId="9" fontId="39" fillId="0" borderId="61" xfId="4" applyNumberFormat="1" applyFont="1" applyFill="1" applyBorder="1" applyAlignment="1">
      <alignment horizontal="center" vertical="top"/>
    </xf>
    <xf numFmtId="0" fontId="39" fillId="0" borderId="46" xfId="4" applyFont="1" applyFill="1" applyBorder="1" applyAlignment="1">
      <alignment horizontal="center" vertical="center"/>
    </xf>
    <xf numFmtId="0" fontId="39" fillId="0" borderId="47" xfId="4" applyFont="1" applyFill="1" applyBorder="1" applyAlignment="1">
      <alignment horizontal="center" vertical="center"/>
    </xf>
    <xf numFmtId="0" fontId="39" fillId="0" borderId="48" xfId="4" applyFont="1" applyFill="1" applyBorder="1" applyAlignment="1">
      <alignment horizontal="left" vertical="top"/>
    </xf>
    <xf numFmtId="164" fontId="12" fillId="0" borderId="5" xfId="4" applyNumberFormat="1" applyFont="1" applyFill="1" applyBorder="1" applyAlignment="1">
      <alignment horizontal="center" vertical="top"/>
    </xf>
    <xf numFmtId="0" fontId="26" fillId="0" borderId="5" xfId="4" applyFont="1" applyFill="1" applyBorder="1" applyAlignment="1">
      <alignment horizontal="center" vertical="top"/>
    </xf>
    <xf numFmtId="9" fontId="39" fillId="0" borderId="16" xfId="4" applyNumberFormat="1" applyFont="1" applyFill="1" applyBorder="1" applyAlignment="1">
      <alignment horizontal="center" vertical="top"/>
    </xf>
    <xf numFmtId="0" fontId="39" fillId="0" borderId="36" xfId="4" applyFont="1" applyFill="1" applyBorder="1" applyAlignment="1">
      <alignment horizontal="center" vertical="center"/>
    </xf>
    <xf numFmtId="0" fontId="39" fillId="0" borderId="37" xfId="4" applyFont="1" applyFill="1" applyBorder="1" applyAlignment="1">
      <alignment horizontal="center" vertical="center"/>
    </xf>
    <xf numFmtId="0" fontId="39" fillId="0" borderId="26" xfId="4" applyFont="1" applyFill="1" applyBorder="1" applyAlignment="1">
      <alignment horizontal="left" vertical="top"/>
    </xf>
    <xf numFmtId="0" fontId="26" fillId="0" borderId="55" xfId="4" applyFont="1" applyFill="1" applyBorder="1" applyAlignment="1">
      <alignment horizontal="center" vertical="top"/>
    </xf>
    <xf numFmtId="9" fontId="39" fillId="0" borderId="7" xfId="4" applyNumberFormat="1" applyFont="1" applyFill="1" applyBorder="1" applyAlignment="1">
      <alignment horizontal="center" vertical="top"/>
    </xf>
    <xf numFmtId="0" fontId="4" fillId="11" borderId="62" xfId="4" applyFont="1" applyFill="1" applyBorder="1" applyAlignment="1">
      <alignment horizontal="center" vertical="top" wrapText="1"/>
    </xf>
    <xf numFmtId="9" fontId="39" fillId="19" borderId="3" xfId="4" applyNumberFormat="1" applyFont="1" applyFill="1" applyBorder="1" applyAlignment="1">
      <alignment horizontal="center" vertical="top"/>
    </xf>
    <xf numFmtId="0" fontId="39" fillId="19" borderId="65" xfId="4" applyFont="1" applyFill="1" applyBorder="1" applyAlignment="1">
      <alignment horizontal="center" vertical="center"/>
    </xf>
    <xf numFmtId="164" fontId="12" fillId="19" borderId="1" xfId="4" applyNumberFormat="1" applyFont="1" applyFill="1" applyBorder="1" applyAlignment="1">
      <alignment horizontal="center" vertical="top"/>
    </xf>
    <xf numFmtId="0" fontId="12" fillId="13" borderId="5" xfId="7" applyFont="1" applyFill="1" applyBorder="1" applyAlignment="1">
      <alignment horizontal="left" vertical="top" wrapText="1"/>
    </xf>
    <xf numFmtId="0" fontId="34" fillId="11" borderId="5" xfId="4" applyFont="1" applyFill="1" applyBorder="1" applyAlignment="1">
      <alignment horizontal="center" vertical="top" wrapText="1"/>
    </xf>
    <xf numFmtId="9" fontId="39" fillId="0" borderId="27" xfId="4" applyNumberFormat="1" applyFont="1" applyFill="1" applyBorder="1" applyAlignment="1">
      <alignment horizontal="center" vertical="top"/>
    </xf>
    <xf numFmtId="0" fontId="34" fillId="11" borderId="34" xfId="4" applyFont="1" applyFill="1" applyBorder="1" applyAlignment="1">
      <alignment horizontal="center" vertical="top" wrapText="1"/>
    </xf>
    <xf numFmtId="9" fontId="39" fillId="0" borderId="45" xfId="4" applyNumberFormat="1" applyFont="1" applyFill="1" applyBorder="1" applyAlignment="1">
      <alignment horizontal="center" vertical="top"/>
    </xf>
    <xf numFmtId="0" fontId="39" fillId="19" borderId="2" xfId="4" applyFont="1" applyFill="1" applyBorder="1" applyAlignment="1">
      <alignment horizontal="left" vertical="top"/>
    </xf>
    <xf numFmtId="164" fontId="12" fillId="19" borderId="5" xfId="4" applyNumberFormat="1" applyFont="1" applyFill="1" applyBorder="1" applyAlignment="1">
      <alignment horizontal="center" vertical="top"/>
    </xf>
    <xf numFmtId="0" fontId="39" fillId="0" borderId="63" xfId="4" applyFont="1" applyFill="1" applyBorder="1" applyAlignment="1">
      <alignment horizontal="left" vertical="top"/>
    </xf>
    <xf numFmtId="0" fontId="39" fillId="0" borderId="78" xfId="4" applyFont="1" applyFill="1" applyBorder="1" applyAlignment="1">
      <alignment horizontal="left" vertical="top"/>
    </xf>
    <xf numFmtId="0" fontId="39" fillId="0" borderId="33" xfId="4" applyFont="1" applyFill="1" applyBorder="1" applyAlignment="1">
      <alignment horizontal="left" vertical="top"/>
    </xf>
    <xf numFmtId="0" fontId="39" fillId="0" borderId="77" xfId="4" applyFont="1" applyFill="1" applyBorder="1" applyAlignment="1">
      <alignment horizontal="left" vertical="top"/>
    </xf>
    <xf numFmtId="164" fontId="26" fillId="0" borderId="32" xfId="4" applyNumberFormat="1" applyFont="1" applyFill="1" applyBorder="1" applyAlignment="1">
      <alignment horizontal="center" vertical="top"/>
    </xf>
    <xf numFmtId="0" fontId="12" fillId="11" borderId="11" xfId="4" applyFont="1" applyFill="1" applyBorder="1" applyAlignment="1">
      <alignment horizontal="center" vertical="top"/>
    </xf>
    <xf numFmtId="0" fontId="39" fillId="0" borderId="25" xfId="4" applyFont="1" applyFill="1" applyBorder="1" applyAlignment="1">
      <alignment horizontal="left" vertical="top"/>
    </xf>
    <xf numFmtId="0" fontId="39" fillId="0" borderId="71" xfId="4" applyFont="1" applyFill="1" applyBorder="1" applyAlignment="1">
      <alignment horizontal="left" vertical="top"/>
    </xf>
    <xf numFmtId="0" fontId="39" fillId="0" borderId="36" xfId="4" applyFont="1" applyFill="1" applyBorder="1" applyAlignment="1">
      <alignment horizontal="left" vertical="top"/>
    </xf>
    <xf numFmtId="0" fontId="39" fillId="0" borderId="37" xfId="4" applyFont="1" applyFill="1" applyBorder="1" applyAlignment="1">
      <alignment horizontal="left" vertical="top"/>
    </xf>
    <xf numFmtId="0" fontId="12" fillId="11" borderId="15" xfId="4" applyFont="1" applyFill="1" applyBorder="1" applyAlignment="1">
      <alignment horizontal="center" vertical="top"/>
    </xf>
    <xf numFmtId="0" fontId="39" fillId="0" borderId="59" xfId="4" applyFont="1" applyFill="1" applyBorder="1" applyAlignment="1">
      <alignment horizontal="left" vertical="top"/>
    </xf>
    <xf numFmtId="0" fontId="39" fillId="0" borderId="76" xfId="4" applyFont="1" applyFill="1" applyBorder="1" applyAlignment="1">
      <alignment horizontal="left" vertical="top"/>
    </xf>
    <xf numFmtId="0" fontId="39" fillId="0" borderId="62" xfId="4" applyFont="1" applyFill="1" applyBorder="1" applyAlignment="1">
      <alignment horizontal="left" vertical="top"/>
    </xf>
    <xf numFmtId="0" fontId="39" fillId="0" borderId="56" xfId="4" applyFont="1" applyFill="1" applyBorder="1" applyAlignment="1">
      <alignment horizontal="left" vertical="top"/>
    </xf>
    <xf numFmtId="164" fontId="26" fillId="0" borderId="55" xfId="4" applyNumberFormat="1" applyFont="1" applyFill="1" applyBorder="1" applyAlignment="1">
      <alignment horizontal="center" vertical="top"/>
    </xf>
    <xf numFmtId="9" fontId="39" fillId="0" borderId="57" xfId="4" applyNumberFormat="1" applyFont="1" applyFill="1" applyBorder="1" applyAlignment="1">
      <alignment horizontal="center" vertical="top"/>
    </xf>
    <xf numFmtId="0" fontId="12" fillId="11" borderId="42" xfId="4" applyFont="1" applyFill="1" applyBorder="1" applyAlignment="1">
      <alignment horizontal="center" vertical="top"/>
    </xf>
    <xf numFmtId="0" fontId="39" fillId="19" borderId="73" xfId="4" applyFont="1" applyFill="1" applyBorder="1" applyAlignment="1">
      <alignment horizontal="left" vertical="top"/>
    </xf>
    <xf numFmtId="0" fontId="39" fillId="19" borderId="79" xfId="4" applyFont="1" applyFill="1" applyBorder="1" applyAlignment="1">
      <alignment horizontal="left" vertical="top"/>
    </xf>
    <xf numFmtId="0" fontId="39" fillId="19" borderId="65" xfId="4" applyFont="1" applyFill="1" applyBorder="1" applyAlignment="1">
      <alignment horizontal="left" vertical="top"/>
    </xf>
    <xf numFmtId="0" fontId="39" fillId="19" borderId="58" xfId="4" applyFont="1" applyFill="1" applyBorder="1" applyAlignment="1">
      <alignment horizontal="left" vertical="top"/>
    </xf>
    <xf numFmtId="0" fontId="39" fillId="0" borderId="23" xfId="4" applyFont="1" applyFill="1" applyBorder="1" applyAlignment="1">
      <alignment horizontal="left" vertical="top"/>
    </xf>
    <xf numFmtId="0" fontId="39" fillId="0" borderId="29" xfId="4" applyFont="1" applyFill="1" applyBorder="1" applyAlignment="1">
      <alignment horizontal="left" vertical="top"/>
    </xf>
    <xf numFmtId="0" fontId="39" fillId="0" borderId="30" xfId="4" applyFont="1" applyFill="1" applyBorder="1" applyAlignment="1">
      <alignment horizontal="left" vertical="top"/>
    </xf>
    <xf numFmtId="0" fontId="12" fillId="11" borderId="38" xfId="4" applyFont="1" applyFill="1" applyBorder="1" applyAlignment="1">
      <alignment horizontal="center" vertical="top"/>
    </xf>
    <xf numFmtId="0" fontId="39" fillId="0" borderId="57" xfId="4" applyFont="1" applyFill="1" applyBorder="1" applyAlignment="1">
      <alignment horizontal="left" vertical="top"/>
    </xf>
    <xf numFmtId="0" fontId="39" fillId="19" borderId="3" xfId="4" applyFont="1" applyFill="1" applyBorder="1" applyAlignment="1">
      <alignment horizontal="left" vertical="top"/>
    </xf>
    <xf numFmtId="49" fontId="26" fillId="12" borderId="31" xfId="4" applyNumberFormat="1" applyFont="1" applyFill="1" applyBorder="1" applyAlignment="1">
      <alignment horizontal="center" vertical="top" wrapText="1"/>
    </xf>
    <xf numFmtId="49" fontId="43" fillId="14" borderId="5" xfId="4" applyNumberFormat="1" applyFont="1" applyFill="1" applyBorder="1" applyAlignment="1">
      <alignment horizontal="center" vertical="top"/>
    </xf>
    <xf numFmtId="49" fontId="43" fillId="9" borderId="5" xfId="4" applyNumberFormat="1" applyFont="1" applyFill="1" applyBorder="1" applyAlignment="1">
      <alignment horizontal="center" vertical="top"/>
    </xf>
    <xf numFmtId="49" fontId="26" fillId="13" borderId="34" xfId="4" applyNumberFormat="1" applyFont="1" applyFill="1" applyBorder="1" applyAlignment="1">
      <alignment horizontal="center" vertical="top" wrapText="1"/>
    </xf>
    <xf numFmtId="49" fontId="26" fillId="12" borderId="6" xfId="4" applyNumberFormat="1" applyFont="1" applyFill="1" applyBorder="1" applyAlignment="1">
      <alignment horizontal="center" vertical="top" wrapText="1"/>
    </xf>
    <xf numFmtId="49" fontId="43" fillId="14" borderId="34" xfId="4" applyNumberFormat="1" applyFont="1" applyFill="1" applyBorder="1" applyAlignment="1">
      <alignment horizontal="center" vertical="top"/>
    </xf>
    <xf numFmtId="49" fontId="43" fillId="9" borderId="34" xfId="4" applyNumberFormat="1" applyFont="1" applyFill="1" applyBorder="1" applyAlignment="1">
      <alignment horizontal="center" vertical="top"/>
    </xf>
    <xf numFmtId="0" fontId="4" fillId="11" borderId="60" xfId="4" applyFont="1" applyFill="1" applyBorder="1" applyAlignment="1">
      <alignment horizontal="left" vertical="top" wrapText="1"/>
    </xf>
    <xf numFmtId="0" fontId="4" fillId="11" borderId="7" xfId="4" applyFont="1" applyFill="1" applyBorder="1" applyAlignment="1">
      <alignment horizontal="center" vertical="center"/>
    </xf>
    <xf numFmtId="0" fontId="4" fillId="11" borderId="62" xfId="4" applyFont="1" applyFill="1" applyBorder="1" applyAlignment="1">
      <alignment horizontal="center" vertical="center"/>
    </xf>
    <xf numFmtId="0" fontId="4" fillId="11" borderId="64" xfId="4" applyFont="1" applyFill="1" applyBorder="1" applyAlignment="1">
      <alignment horizontal="left" vertical="top" wrapText="1"/>
    </xf>
    <xf numFmtId="49" fontId="26" fillId="13" borderId="19" xfId="4" applyNumberFormat="1" applyFont="1" applyFill="1" applyBorder="1" applyAlignment="1">
      <alignment horizontal="center" vertical="top" wrapText="1"/>
    </xf>
    <xf numFmtId="49" fontId="26" fillId="12" borderId="22" xfId="4" applyNumberFormat="1" applyFont="1" applyFill="1" applyBorder="1" applyAlignment="1">
      <alignment vertical="top" wrapText="1"/>
    </xf>
    <xf numFmtId="49" fontId="26" fillId="14" borderId="19" xfId="4" applyNumberFormat="1" applyFont="1" applyFill="1" applyBorder="1" applyAlignment="1">
      <alignment vertical="top"/>
    </xf>
    <xf numFmtId="49" fontId="26" fillId="9" borderId="19" xfId="4" applyNumberFormat="1" applyFont="1" applyFill="1" applyBorder="1" applyAlignment="1">
      <alignment vertical="top"/>
    </xf>
    <xf numFmtId="9" fontId="39" fillId="19" borderId="65" xfId="4" applyNumberFormat="1" applyFont="1" applyFill="1" applyBorder="1" applyAlignment="1">
      <alignment horizontal="center" vertical="top"/>
    </xf>
    <xf numFmtId="49" fontId="26" fillId="12" borderId="5" xfId="4" applyNumberFormat="1" applyFont="1" applyFill="1" applyBorder="1" applyAlignment="1">
      <alignment horizontal="center" vertical="top" wrapText="1"/>
    </xf>
    <xf numFmtId="0" fontId="39" fillId="11" borderId="7" xfId="4" applyFont="1" applyFill="1" applyBorder="1" applyAlignment="1">
      <alignment horizontal="center" vertical="top"/>
    </xf>
    <xf numFmtId="0" fontId="39" fillId="11" borderId="62" xfId="4" applyFont="1" applyFill="1" applyBorder="1" applyAlignment="1">
      <alignment horizontal="center" vertical="top"/>
    </xf>
    <xf numFmtId="0" fontId="39" fillId="11" borderId="56" xfId="4" applyFont="1" applyFill="1" applyBorder="1" applyAlignment="1">
      <alignment horizontal="center" vertical="center" wrapText="1"/>
    </xf>
    <xf numFmtId="0" fontId="39" fillId="11" borderId="36" xfId="4" applyFont="1" applyFill="1" applyBorder="1" applyAlignment="1">
      <alignment horizontal="center" vertical="center" wrapText="1"/>
    </xf>
    <xf numFmtId="0" fontId="39" fillId="11" borderId="15" xfId="4" applyFont="1" applyFill="1" applyBorder="1" applyAlignment="1">
      <alignment wrapText="1"/>
    </xf>
    <xf numFmtId="0" fontId="39" fillId="11" borderId="45" xfId="4" applyFont="1" applyFill="1" applyBorder="1" applyAlignment="1">
      <alignment horizontal="center" vertical="top"/>
    </xf>
    <xf numFmtId="0" fontId="39" fillId="11" borderId="40" xfId="4" applyFont="1" applyFill="1" applyBorder="1" applyAlignment="1">
      <alignment horizontal="center" vertical="top"/>
    </xf>
    <xf numFmtId="0" fontId="39" fillId="11" borderId="41" xfId="4" applyFont="1" applyFill="1" applyBorder="1" applyAlignment="1">
      <alignment horizontal="center" vertical="top" wrapText="1"/>
    </xf>
    <xf numFmtId="0" fontId="39" fillId="11" borderId="43" xfId="4" applyFont="1" applyFill="1" applyBorder="1" applyAlignment="1">
      <alignment horizontal="left" vertical="top" wrapText="1"/>
    </xf>
    <xf numFmtId="0" fontId="43" fillId="12" borderId="5" xfId="4" applyFont="1" applyFill="1" applyBorder="1" applyAlignment="1">
      <alignment horizontal="left" vertical="top" textRotation="90" wrapText="1"/>
    </xf>
    <xf numFmtId="0" fontId="44" fillId="11" borderId="5" xfId="4" applyFont="1" applyFill="1" applyBorder="1" applyAlignment="1">
      <alignment horizontal="center" vertical="top" wrapText="1"/>
    </xf>
    <xf numFmtId="0" fontId="44" fillId="13" borderId="21" xfId="4" applyFont="1" applyFill="1" applyBorder="1" applyAlignment="1">
      <alignment horizontal="center" vertical="top" wrapText="1"/>
    </xf>
    <xf numFmtId="49" fontId="43" fillId="12" borderId="5" xfId="4" applyNumberFormat="1" applyFont="1" applyFill="1" applyBorder="1" applyAlignment="1">
      <alignment horizontal="center" vertical="top" wrapText="1"/>
    </xf>
    <xf numFmtId="0" fontId="39" fillId="11" borderId="12" xfId="4" applyFont="1" applyFill="1" applyBorder="1" applyAlignment="1">
      <alignment horizontal="center" vertical="top"/>
    </xf>
    <xf numFmtId="0" fontId="39" fillId="11" borderId="33" xfId="4" applyFont="1" applyFill="1" applyBorder="1" applyAlignment="1">
      <alignment horizontal="center" vertical="top"/>
    </xf>
    <xf numFmtId="0" fontId="39" fillId="11" borderId="77" xfId="4" applyFont="1" applyFill="1" applyBorder="1" applyAlignment="1">
      <alignment horizontal="center" vertical="center" wrapText="1"/>
    </xf>
    <xf numFmtId="0" fontId="39" fillId="11" borderId="64" xfId="4" applyFont="1" applyFill="1" applyBorder="1" applyAlignment="1">
      <alignment horizontal="left" vertical="top" wrapText="1"/>
    </xf>
    <xf numFmtId="0" fontId="43" fillId="12" borderId="34" xfId="4" applyFont="1" applyFill="1" applyBorder="1" applyAlignment="1">
      <alignment horizontal="left" vertical="top" textRotation="90" wrapText="1"/>
    </xf>
    <xf numFmtId="49" fontId="43" fillId="11" borderId="34" xfId="4" applyNumberFormat="1" applyFont="1" applyFill="1" applyBorder="1" applyAlignment="1">
      <alignment horizontal="center" vertical="top" wrapText="1"/>
    </xf>
    <xf numFmtId="49" fontId="43" fillId="13" borderId="0" xfId="4" applyNumberFormat="1" applyFont="1" applyFill="1" applyBorder="1" applyAlignment="1">
      <alignment horizontal="center" vertical="top" wrapText="1"/>
    </xf>
    <xf numFmtId="49" fontId="43" fillId="12" borderId="34" xfId="4" applyNumberFormat="1" applyFont="1" applyFill="1" applyBorder="1" applyAlignment="1">
      <alignment horizontal="center" vertical="top" wrapText="1"/>
    </xf>
    <xf numFmtId="49" fontId="42" fillId="11" borderId="34" xfId="4" applyNumberFormat="1" applyFont="1" applyFill="1" applyBorder="1" applyAlignment="1">
      <alignment vertical="top"/>
    </xf>
    <xf numFmtId="0" fontId="43" fillId="12" borderId="19" xfId="4" applyFont="1" applyFill="1" applyBorder="1" applyAlignment="1">
      <alignment horizontal="left" vertical="top" textRotation="90" wrapText="1"/>
    </xf>
    <xf numFmtId="49" fontId="43" fillId="11" borderId="19" xfId="4" applyNumberFormat="1" applyFont="1" applyFill="1" applyBorder="1" applyAlignment="1">
      <alignment horizontal="center" vertical="top" wrapText="1"/>
    </xf>
    <xf numFmtId="49" fontId="43" fillId="13" borderId="22" xfId="4" applyNumberFormat="1" applyFont="1" applyFill="1" applyBorder="1" applyAlignment="1">
      <alignment horizontal="center" vertical="top" wrapText="1"/>
    </xf>
    <xf numFmtId="49" fontId="43" fillId="12" borderId="19" xfId="4" applyNumberFormat="1" applyFont="1" applyFill="1" applyBorder="1" applyAlignment="1">
      <alignment vertical="top" wrapText="1"/>
    </xf>
    <xf numFmtId="49" fontId="43" fillId="14" borderId="19" xfId="4" applyNumberFormat="1" applyFont="1" applyFill="1" applyBorder="1" applyAlignment="1">
      <alignment vertical="top"/>
    </xf>
    <xf numFmtId="0" fontId="34" fillId="12" borderId="5" xfId="4" applyFont="1" applyFill="1" applyBorder="1" applyAlignment="1">
      <alignment horizontal="center" vertical="top" wrapText="1"/>
    </xf>
    <xf numFmtId="49" fontId="26" fillId="14" borderId="5" xfId="4" applyNumberFormat="1" applyFont="1" applyFill="1" applyBorder="1" applyAlignment="1">
      <alignment vertical="top"/>
    </xf>
    <xf numFmtId="49" fontId="26" fillId="9" borderId="5" xfId="4" applyNumberFormat="1" applyFont="1" applyFill="1" applyBorder="1" applyAlignment="1">
      <alignment horizontal="center" vertical="top"/>
    </xf>
    <xf numFmtId="49" fontId="26" fillId="14" borderId="34" xfId="4" applyNumberFormat="1" applyFont="1" applyFill="1" applyBorder="1" applyAlignment="1">
      <alignment vertical="top"/>
    </xf>
    <xf numFmtId="49" fontId="26" fillId="9" borderId="34" xfId="4" applyNumberFormat="1" applyFont="1" applyFill="1" applyBorder="1" applyAlignment="1">
      <alignment vertical="top"/>
    </xf>
    <xf numFmtId="0" fontId="35" fillId="11" borderId="7" xfId="4" applyFont="1" applyFill="1" applyBorder="1" applyAlignment="1">
      <alignment horizontal="center" vertical="top"/>
    </xf>
    <xf numFmtId="0" fontId="35" fillId="11" borderId="62" xfId="4" applyFont="1" applyFill="1" applyBorder="1" applyAlignment="1">
      <alignment horizontal="center" vertical="top"/>
    </xf>
    <xf numFmtId="0" fontId="12" fillId="11" borderId="36" xfId="7" applyFont="1" applyFill="1" applyBorder="1" applyAlignment="1">
      <alignment horizontal="center" vertical="center" wrapText="1"/>
    </xf>
    <xf numFmtId="0" fontId="12" fillId="11" borderId="15" xfId="7" applyFont="1" applyFill="1" applyBorder="1" applyAlignment="1">
      <alignment wrapText="1"/>
    </xf>
    <xf numFmtId="0" fontId="35" fillId="11" borderId="45" xfId="4" applyFont="1" applyFill="1" applyBorder="1" applyAlignment="1">
      <alignment horizontal="center" vertical="top"/>
    </xf>
    <xf numFmtId="0" fontId="35" fillId="11" borderId="40" xfId="4" applyFont="1" applyFill="1" applyBorder="1" applyAlignment="1">
      <alignment horizontal="center" vertical="top"/>
    </xf>
    <xf numFmtId="164" fontId="26" fillId="12" borderId="34" xfId="4" applyNumberFormat="1" applyFont="1" applyFill="1" applyBorder="1" applyAlignment="1">
      <alignment horizontal="center" vertical="top"/>
    </xf>
    <xf numFmtId="49" fontId="26" fillId="12" borderId="0" xfId="4" applyNumberFormat="1" applyFont="1" applyFill="1" applyBorder="1" applyAlignment="1">
      <alignment vertical="top" wrapText="1"/>
    </xf>
    <xf numFmtId="49" fontId="26" fillId="9" borderId="20" xfId="4" applyNumberFormat="1" applyFont="1" applyFill="1" applyBorder="1" applyAlignment="1">
      <alignment horizontal="center" vertical="top"/>
    </xf>
    <xf numFmtId="0" fontId="5" fillId="8" borderId="3" xfId="4" applyFont="1" applyFill="1" applyBorder="1" applyAlignment="1">
      <alignment vertical="top"/>
    </xf>
    <xf numFmtId="0" fontId="45" fillId="8" borderId="58" xfId="4" applyFont="1" applyFill="1" applyBorder="1" applyAlignment="1">
      <alignment vertical="top"/>
    </xf>
    <xf numFmtId="0" fontId="45" fillId="8" borderId="4" xfId="4" applyFont="1" applyFill="1" applyBorder="1" applyAlignment="1">
      <alignment vertical="top"/>
    </xf>
    <xf numFmtId="0" fontId="26" fillId="8" borderId="4" xfId="4" applyFont="1" applyFill="1" applyBorder="1" applyAlignment="1">
      <alignment vertical="top"/>
    </xf>
    <xf numFmtId="0" fontId="38" fillId="8" borderId="4" xfId="4" applyFont="1" applyFill="1" applyBorder="1" applyAlignment="1">
      <alignment vertical="top"/>
    </xf>
    <xf numFmtId="0" fontId="38" fillId="8" borderId="2" xfId="4" applyFont="1" applyFill="1" applyBorder="1" applyAlignment="1">
      <alignment vertical="top"/>
    </xf>
    <xf numFmtId="49" fontId="26" fillId="8" borderId="2" xfId="4" applyNumberFormat="1" applyFont="1" applyFill="1" applyBorder="1" applyAlignment="1">
      <alignment horizontal="center" vertical="top"/>
    </xf>
    <xf numFmtId="0" fontId="4" fillId="0" borderId="1" xfId="4" applyFont="1" applyBorder="1"/>
    <xf numFmtId="0" fontId="4" fillId="11" borderId="58" xfId="4" applyFont="1" applyFill="1" applyBorder="1" applyAlignment="1">
      <alignment vertical="center" wrapText="1"/>
    </xf>
    <xf numFmtId="0" fontId="26" fillId="0" borderId="3" xfId="4" applyFont="1" applyBorder="1" applyAlignment="1">
      <alignment horizontal="left" vertical="top"/>
    </xf>
    <xf numFmtId="0" fontId="26" fillId="0" borderId="4" xfId="4" applyFont="1" applyBorder="1" applyAlignment="1">
      <alignment horizontal="left" vertical="top"/>
    </xf>
    <xf numFmtId="0" fontId="12" fillId="0" borderId="4" xfId="4" applyFont="1" applyBorder="1" applyAlignment="1">
      <alignment horizontal="left" vertical="top"/>
    </xf>
    <xf numFmtId="0" fontId="26" fillId="0" borderId="2" xfId="4" applyFont="1" applyBorder="1" applyAlignment="1">
      <alignment vertical="top"/>
    </xf>
    <xf numFmtId="49" fontId="26" fillId="10" borderId="2" xfId="4" applyNumberFormat="1" applyFont="1" applyFill="1" applyBorder="1" applyAlignment="1">
      <alignment horizontal="center" vertical="top" wrapText="1"/>
    </xf>
    <xf numFmtId="164" fontId="5" fillId="10" borderId="3" xfId="4" applyNumberFormat="1" applyFont="1" applyFill="1" applyBorder="1" applyAlignment="1">
      <alignment vertical="top" wrapText="1"/>
    </xf>
    <xf numFmtId="164" fontId="5" fillId="10" borderId="4" xfId="4" applyNumberFormat="1" applyFont="1" applyFill="1" applyBorder="1" applyAlignment="1">
      <alignment vertical="top" wrapText="1"/>
    </xf>
    <xf numFmtId="164" fontId="5" fillId="10" borderId="1" xfId="4" applyNumberFormat="1" applyFont="1" applyFill="1" applyBorder="1" applyAlignment="1">
      <alignment horizontal="center" vertical="top" wrapText="1"/>
    </xf>
    <xf numFmtId="0" fontId="11" fillId="10" borderId="2" xfId="4" applyFont="1" applyFill="1" applyBorder="1" applyAlignment="1">
      <alignment horizontal="center" vertical="top"/>
    </xf>
    <xf numFmtId="49" fontId="14" fillId="10" borderId="1" xfId="4" applyNumberFormat="1" applyFont="1" applyFill="1" applyBorder="1" applyAlignment="1">
      <alignment horizontal="center" vertical="top"/>
    </xf>
    <xf numFmtId="49" fontId="23" fillId="10" borderId="1" xfId="4" applyNumberFormat="1" applyFont="1" applyFill="1" applyBorder="1" applyAlignment="1">
      <alignment horizontal="center" vertical="top"/>
    </xf>
    <xf numFmtId="164" fontId="5" fillId="8" borderId="3" xfId="4" applyNumberFormat="1" applyFont="1" applyFill="1" applyBorder="1" applyAlignment="1">
      <alignment vertical="top" wrapText="1"/>
    </xf>
    <xf numFmtId="164" fontId="5" fillId="8" borderId="4" xfId="4" applyNumberFormat="1" applyFont="1" applyFill="1" applyBorder="1" applyAlignment="1">
      <alignment vertical="top" wrapText="1"/>
    </xf>
    <xf numFmtId="164" fontId="5" fillId="8" borderId="1" xfId="4" applyNumberFormat="1" applyFont="1" applyFill="1" applyBorder="1" applyAlignment="1">
      <alignment horizontal="center" vertical="top" wrapText="1"/>
    </xf>
    <xf numFmtId="0" fontId="11" fillId="8" borderId="2" xfId="4" applyFont="1" applyFill="1" applyBorder="1" applyAlignment="1">
      <alignment horizontal="center" vertical="top"/>
    </xf>
    <xf numFmtId="49" fontId="14" fillId="8" borderId="1" xfId="4" applyNumberFormat="1" applyFont="1" applyFill="1" applyBorder="1" applyAlignment="1">
      <alignment horizontal="center" vertical="top"/>
    </xf>
    <xf numFmtId="49" fontId="23" fillId="9" borderId="1" xfId="4" applyNumberFormat="1" applyFont="1" applyFill="1" applyBorder="1" applyAlignment="1">
      <alignment horizontal="center" vertical="top"/>
    </xf>
    <xf numFmtId="9" fontId="13" fillId="19" borderId="73" xfId="4" applyNumberFormat="1" applyFont="1" applyFill="1" applyBorder="1" applyAlignment="1">
      <alignment horizontal="center" vertical="top"/>
    </xf>
    <xf numFmtId="0" fontId="13" fillId="19" borderId="58" xfId="4" applyFont="1" applyFill="1" applyBorder="1" applyAlignment="1">
      <alignment horizontal="center" vertical="center"/>
    </xf>
    <xf numFmtId="0" fontId="13" fillId="19" borderId="74" xfId="4" applyFont="1" applyFill="1" applyBorder="1" applyAlignment="1">
      <alignment horizontal="left" vertical="top"/>
    </xf>
    <xf numFmtId="164" fontId="5" fillId="19" borderId="2" xfId="4" applyNumberFormat="1" applyFont="1" applyFill="1" applyBorder="1" applyAlignment="1">
      <alignment horizontal="center" vertical="top"/>
    </xf>
    <xf numFmtId="164" fontId="5" fillId="19" borderId="1" xfId="4" applyNumberFormat="1" applyFont="1" applyFill="1" applyBorder="1" applyAlignment="1">
      <alignment horizontal="center" vertical="top"/>
    </xf>
    <xf numFmtId="0" fontId="11" fillId="19" borderId="2" xfId="4" applyFont="1" applyFill="1" applyBorder="1" applyAlignment="1">
      <alignment horizontal="center" vertical="top"/>
    </xf>
    <xf numFmtId="0" fontId="16" fillId="11" borderId="5" xfId="4" applyFont="1" applyFill="1" applyBorder="1" applyAlignment="1">
      <alignment horizontal="center" vertical="top" wrapText="1"/>
    </xf>
    <xf numFmtId="0" fontId="16" fillId="13" borderId="5" xfId="4" applyFont="1" applyFill="1" applyBorder="1" applyAlignment="1">
      <alignment horizontal="center" vertical="top" wrapText="1"/>
    </xf>
    <xf numFmtId="0" fontId="16" fillId="12" borderId="31" xfId="4" applyFont="1" applyFill="1" applyBorder="1" applyAlignment="1">
      <alignment horizontal="center" vertical="top" wrapText="1"/>
    </xf>
    <xf numFmtId="49" fontId="14" fillId="9" borderId="5" xfId="4" applyNumberFormat="1" applyFont="1" applyFill="1" applyBorder="1" applyAlignment="1">
      <alignment horizontal="center" vertical="top"/>
    </xf>
    <xf numFmtId="0" fontId="10" fillId="11" borderId="63" xfId="4" applyFont="1" applyFill="1" applyBorder="1" applyAlignment="1">
      <alignment horizontal="center" vertical="top"/>
    </xf>
    <xf numFmtId="0" fontId="10" fillId="11" borderId="77" xfId="4" applyFont="1" applyFill="1" applyBorder="1" applyAlignment="1">
      <alignment horizontal="center" vertical="center" wrapText="1"/>
    </xf>
    <xf numFmtId="0" fontId="10" fillId="11" borderId="64" xfId="4" applyFont="1" applyFill="1" applyBorder="1" applyAlignment="1">
      <alignment horizontal="left" vertical="top" wrapText="1"/>
    </xf>
    <xf numFmtId="164" fontId="4" fillId="11" borderId="11" xfId="4" applyNumberFormat="1" applyFont="1" applyFill="1" applyBorder="1" applyAlignment="1">
      <alignment horizontal="center" vertical="top"/>
    </xf>
    <xf numFmtId="164" fontId="4" fillId="11" borderId="10" xfId="4" applyNumberFormat="1" applyFont="1" applyFill="1" applyBorder="1" applyAlignment="1">
      <alignment horizontal="center" vertical="top"/>
    </xf>
    <xf numFmtId="0" fontId="10" fillId="11" borderId="10" xfId="4" applyFont="1" applyFill="1" applyBorder="1" applyAlignment="1">
      <alignment horizontal="center" vertical="top"/>
    </xf>
    <xf numFmtId="49" fontId="10" fillId="11" borderId="34" xfId="4" applyNumberFormat="1" applyFont="1" applyFill="1" applyBorder="1" applyAlignment="1">
      <alignment horizontal="center" vertical="top"/>
    </xf>
    <xf numFmtId="49" fontId="11" fillId="11" borderId="34" xfId="4" applyNumberFormat="1" applyFont="1" applyFill="1" applyBorder="1" applyAlignment="1">
      <alignment horizontal="center" vertical="top" wrapText="1"/>
    </xf>
    <xf numFmtId="49" fontId="11" fillId="13" borderId="34" xfId="4" applyNumberFormat="1" applyFont="1" applyFill="1" applyBorder="1" applyAlignment="1">
      <alignment horizontal="center" vertical="top" wrapText="1"/>
    </xf>
    <xf numFmtId="49" fontId="11" fillId="12" borderId="0" xfId="4" applyNumberFormat="1" applyFont="1" applyFill="1" applyBorder="1" applyAlignment="1">
      <alignment vertical="top" wrapText="1"/>
    </xf>
    <xf numFmtId="49" fontId="14" fillId="9" borderId="34" xfId="4" applyNumberFormat="1" applyFont="1" applyFill="1" applyBorder="1" applyAlignment="1">
      <alignment vertical="top"/>
    </xf>
    <xf numFmtId="0" fontId="13" fillId="11" borderId="59" xfId="4" applyFont="1" applyFill="1" applyBorder="1" applyAlignment="1">
      <alignment horizontal="center" vertical="top"/>
    </xf>
    <xf numFmtId="0" fontId="10" fillId="11" borderId="56" xfId="4" applyFont="1" applyFill="1" applyBorder="1" applyAlignment="1">
      <alignment horizontal="center" vertical="center" wrapText="1"/>
    </xf>
    <xf numFmtId="0" fontId="10" fillId="11" borderId="60" xfId="4" applyFont="1" applyFill="1" applyBorder="1" applyAlignment="1">
      <alignment horizontal="left" vertical="top" wrapText="1"/>
    </xf>
    <xf numFmtId="164" fontId="4" fillId="11" borderId="9" xfId="4" applyNumberFormat="1" applyFont="1" applyFill="1" applyBorder="1" applyAlignment="1">
      <alignment horizontal="center" vertical="top"/>
    </xf>
    <xf numFmtId="164" fontId="4" fillId="11" borderId="55" xfId="4" applyNumberFormat="1" applyFont="1" applyFill="1" applyBorder="1" applyAlignment="1">
      <alignment horizontal="center" vertical="top"/>
    </xf>
    <xf numFmtId="0" fontId="10" fillId="11" borderId="14" xfId="4" applyFont="1" applyFill="1" applyBorder="1" applyAlignment="1">
      <alignment horizontal="center" vertical="top"/>
    </xf>
    <xf numFmtId="0" fontId="10" fillId="11" borderId="59" xfId="4" applyFont="1" applyFill="1" applyBorder="1" applyAlignment="1">
      <alignment horizontal="center" vertical="top"/>
    </xf>
    <xf numFmtId="0" fontId="10" fillId="11" borderId="36" xfId="4" applyFont="1" applyFill="1" applyBorder="1" applyAlignment="1">
      <alignment horizontal="center" vertical="center" wrapText="1"/>
    </xf>
    <xf numFmtId="0" fontId="10" fillId="11" borderId="15" xfId="4" applyFont="1" applyFill="1" applyBorder="1" applyAlignment="1">
      <alignment wrapText="1"/>
    </xf>
    <xf numFmtId="0" fontId="10" fillId="11" borderId="57" xfId="4" applyFont="1" applyFill="1" applyBorder="1" applyAlignment="1">
      <alignment horizontal="center" vertical="top"/>
    </xf>
    <xf numFmtId="0" fontId="10" fillId="11" borderId="41" xfId="4" applyFont="1" applyFill="1" applyBorder="1" applyAlignment="1">
      <alignment horizontal="center" vertical="top" wrapText="1"/>
    </xf>
    <xf numFmtId="0" fontId="10" fillId="11" borderId="43" xfId="4" applyFont="1" applyFill="1" applyBorder="1" applyAlignment="1">
      <alignment horizontal="left" vertical="top" wrapText="1"/>
    </xf>
    <xf numFmtId="164" fontId="4" fillId="11" borderId="42" xfId="4" applyNumberFormat="1" applyFont="1" applyFill="1" applyBorder="1" applyAlignment="1">
      <alignment horizontal="center" vertical="top"/>
    </xf>
    <xf numFmtId="164" fontId="4" fillId="11" borderId="18" xfId="4" applyNumberFormat="1" applyFont="1" applyFill="1" applyBorder="1" applyAlignment="1">
      <alignment horizontal="center" vertical="top"/>
    </xf>
    <xf numFmtId="0" fontId="10" fillId="11" borderId="18" xfId="4" applyFont="1" applyFill="1" applyBorder="1" applyAlignment="1">
      <alignment horizontal="center" vertical="top"/>
    </xf>
    <xf numFmtId="49" fontId="11" fillId="11" borderId="19" xfId="4" applyNumberFormat="1" applyFont="1" applyFill="1" applyBorder="1" applyAlignment="1">
      <alignment horizontal="center" vertical="top" wrapText="1"/>
    </xf>
    <xf numFmtId="49" fontId="23" fillId="13" borderId="19" xfId="4" applyNumberFormat="1" applyFont="1" applyFill="1" applyBorder="1" applyAlignment="1">
      <alignment horizontal="center" vertical="top" wrapText="1"/>
    </xf>
    <xf numFmtId="49" fontId="23" fillId="12" borderId="22" xfId="4" applyNumberFormat="1" applyFont="1" applyFill="1" applyBorder="1" applyAlignment="1">
      <alignment vertical="top" wrapText="1"/>
    </xf>
    <xf numFmtId="49" fontId="23" fillId="9" borderId="19" xfId="4" applyNumberFormat="1" applyFont="1" applyFill="1" applyBorder="1" applyAlignment="1">
      <alignment vertical="top"/>
    </xf>
    <xf numFmtId="9" fontId="13" fillId="19" borderId="3" xfId="4" applyNumberFormat="1" applyFont="1" applyFill="1" applyBorder="1" applyAlignment="1">
      <alignment horizontal="center" vertical="top"/>
    </xf>
    <xf numFmtId="9" fontId="13" fillId="19" borderId="65" xfId="4" applyNumberFormat="1" applyFont="1" applyFill="1" applyBorder="1" applyAlignment="1">
      <alignment horizontal="center" vertical="top"/>
    </xf>
    <xf numFmtId="0" fontId="10" fillId="11" borderId="12" xfId="4" applyFont="1" applyFill="1" applyBorder="1" applyAlignment="1">
      <alignment horizontal="center" vertical="top"/>
    </xf>
    <xf numFmtId="0" fontId="10" fillId="11" borderId="33" xfId="4" applyFont="1" applyFill="1" applyBorder="1" applyAlignment="1">
      <alignment horizontal="center" vertical="top"/>
    </xf>
    <xf numFmtId="164" fontId="4" fillId="12" borderId="10" xfId="4" applyNumberFormat="1" applyFont="1" applyFill="1" applyBorder="1" applyAlignment="1">
      <alignment horizontal="center" vertical="top"/>
    </xf>
    <xf numFmtId="0" fontId="5" fillId="12" borderId="10" xfId="4" applyFont="1" applyFill="1" applyBorder="1" applyAlignment="1">
      <alignment horizontal="center" vertical="top"/>
    </xf>
    <xf numFmtId="0" fontId="13" fillId="11" borderId="7" xfId="4" applyFont="1" applyFill="1" applyBorder="1" applyAlignment="1">
      <alignment horizontal="center" vertical="top"/>
    </xf>
    <xf numFmtId="0" fontId="13" fillId="11" borderId="62" xfId="4" applyFont="1" applyFill="1" applyBorder="1" applyAlignment="1">
      <alignment horizontal="center" vertical="top"/>
    </xf>
    <xf numFmtId="164" fontId="4" fillId="12" borderId="55" xfId="4" applyNumberFormat="1" applyFont="1" applyFill="1" applyBorder="1" applyAlignment="1">
      <alignment horizontal="center" vertical="top"/>
    </xf>
    <xf numFmtId="0" fontId="5" fillId="12" borderId="14" xfId="4" applyFont="1" applyFill="1" applyBorder="1" applyAlignment="1">
      <alignment horizontal="center" vertical="top"/>
    </xf>
    <xf numFmtId="0" fontId="10" fillId="11" borderId="7" xfId="4" applyFont="1" applyFill="1" applyBorder="1" applyAlignment="1">
      <alignment horizontal="center" vertical="top"/>
    </xf>
    <xf numFmtId="0" fontId="10" fillId="11" borderId="45" xfId="4" applyFont="1" applyFill="1" applyBorder="1" applyAlignment="1">
      <alignment horizontal="center" vertical="top"/>
    </xf>
    <xf numFmtId="0" fontId="13" fillId="11" borderId="40" xfId="4" applyFont="1" applyFill="1" applyBorder="1" applyAlignment="1">
      <alignment horizontal="center" vertical="top"/>
    </xf>
    <xf numFmtId="164" fontId="4" fillId="12" borderId="18" xfId="4" applyNumberFormat="1" applyFont="1" applyFill="1" applyBorder="1" applyAlignment="1">
      <alignment horizontal="center" vertical="top"/>
    </xf>
    <xf numFmtId="0" fontId="5" fillId="12" borderId="18" xfId="4" applyFont="1" applyFill="1" applyBorder="1" applyAlignment="1">
      <alignment horizontal="center" vertical="top"/>
    </xf>
    <xf numFmtId="49" fontId="12" fillId="11" borderId="5" xfId="4" applyNumberFormat="1" applyFont="1" applyFill="1" applyBorder="1" applyAlignment="1">
      <alignment horizontal="center" vertical="top"/>
    </xf>
    <xf numFmtId="164" fontId="12" fillId="12" borderId="10" xfId="4" applyNumberFormat="1" applyFont="1" applyFill="1" applyBorder="1" applyAlignment="1">
      <alignment horizontal="center" vertical="top"/>
    </xf>
    <xf numFmtId="0" fontId="26" fillId="12" borderId="10" xfId="4" applyFont="1" applyFill="1" applyBorder="1" applyAlignment="1">
      <alignment horizontal="center" vertical="top"/>
    </xf>
    <xf numFmtId="0" fontId="45" fillId="8" borderId="3" xfId="4" applyFont="1" applyFill="1" applyBorder="1" applyAlignment="1">
      <alignment vertical="top"/>
    </xf>
    <xf numFmtId="0" fontId="4" fillId="0" borderId="3" xfId="4" applyFont="1" applyBorder="1" applyAlignment="1">
      <alignment horizontal="center" vertical="top"/>
    </xf>
    <xf numFmtId="0" fontId="4" fillId="0" borderId="65" xfId="4" applyFont="1" applyBorder="1" applyAlignment="1">
      <alignment horizontal="center" vertical="top"/>
    </xf>
    <xf numFmtId="0" fontId="5" fillId="10" borderId="3" xfId="4" applyFont="1" applyFill="1" applyBorder="1" applyAlignment="1">
      <alignment horizontal="left" vertical="top"/>
    </xf>
    <xf numFmtId="0" fontId="3" fillId="10" borderId="4" xfId="4" applyFont="1" applyFill="1" applyBorder="1"/>
    <xf numFmtId="0" fontId="23" fillId="10" borderId="4" xfId="4" applyFont="1" applyFill="1" applyBorder="1" applyAlignment="1">
      <alignment horizontal="left" vertical="top"/>
    </xf>
    <xf numFmtId="0" fontId="26" fillId="10" borderId="4" xfId="4" applyFont="1" applyFill="1" applyBorder="1" applyAlignment="1">
      <alignment horizontal="left" vertical="top"/>
    </xf>
    <xf numFmtId="0" fontId="46" fillId="10" borderId="4" xfId="4" applyFont="1" applyFill="1" applyBorder="1" applyAlignment="1">
      <alignment horizontal="left" vertical="top"/>
    </xf>
    <xf numFmtId="0" fontId="38" fillId="10" borderId="4" xfId="4" applyFont="1" applyFill="1" applyBorder="1" applyAlignment="1">
      <alignment horizontal="left" vertical="top"/>
    </xf>
    <xf numFmtId="0" fontId="26" fillId="10" borderId="4" xfId="4" applyFont="1" applyFill="1" applyBorder="1" applyAlignment="1">
      <alignment vertical="top"/>
    </xf>
    <xf numFmtId="164" fontId="23" fillId="10" borderId="5" xfId="4" applyNumberFormat="1" applyFont="1" applyFill="1" applyBorder="1" applyAlignment="1">
      <alignment horizontal="center" vertical="top" wrapText="1"/>
    </xf>
    <xf numFmtId="164" fontId="23" fillId="8" borderId="1" xfId="4" applyNumberFormat="1" applyFont="1" applyFill="1" applyBorder="1" applyAlignment="1">
      <alignment horizontal="center" vertical="top" wrapText="1"/>
    </xf>
    <xf numFmtId="9" fontId="39" fillId="19" borderId="27" xfId="4" applyNumberFormat="1" applyFont="1" applyFill="1" applyBorder="1" applyAlignment="1">
      <alignment horizontal="center" vertical="top"/>
    </xf>
    <xf numFmtId="0" fontId="39" fillId="19" borderId="21" xfId="4" applyFont="1" applyFill="1" applyBorder="1" applyAlignment="1">
      <alignment horizontal="center" vertical="center"/>
    </xf>
    <xf numFmtId="0" fontId="39" fillId="19" borderId="46" xfId="4" applyFont="1" applyFill="1" applyBorder="1" applyAlignment="1">
      <alignment horizontal="center" vertical="center"/>
    </xf>
    <xf numFmtId="0" fontId="39" fillId="19" borderId="48" xfId="4" applyFont="1" applyFill="1" applyBorder="1" applyAlignment="1">
      <alignment horizontal="left" vertical="top"/>
    </xf>
    <xf numFmtId="164" fontId="23" fillId="19" borderId="1" xfId="4" applyNumberFormat="1" applyFont="1" applyFill="1" applyBorder="1" applyAlignment="1">
      <alignment horizontal="center" vertical="top"/>
    </xf>
    <xf numFmtId="0" fontId="39" fillId="0" borderId="21" xfId="4" applyFont="1" applyFill="1" applyBorder="1" applyAlignment="1">
      <alignment horizontal="center" vertical="center"/>
    </xf>
    <xf numFmtId="164" fontId="23" fillId="0" borderId="10" xfId="4" applyNumberFormat="1" applyFont="1" applyFill="1" applyBorder="1" applyAlignment="1">
      <alignment horizontal="center" vertical="top"/>
    </xf>
    <xf numFmtId="0" fontId="39" fillId="0" borderId="8" xfId="4" applyFont="1" applyFill="1" applyBorder="1" applyAlignment="1">
      <alignment horizontal="center" vertical="center"/>
    </xf>
    <xf numFmtId="0" fontId="39" fillId="0" borderId="62" xfId="4" applyFont="1" applyFill="1" applyBorder="1" applyAlignment="1">
      <alignment horizontal="center" vertical="center"/>
    </xf>
    <xf numFmtId="0" fontId="39" fillId="0" borderId="60" xfId="4" applyFont="1" applyFill="1" applyBorder="1" applyAlignment="1">
      <alignment horizontal="left" vertical="top"/>
    </xf>
    <xf numFmtId="164" fontId="24" fillId="0" borderId="34" xfId="4" applyNumberFormat="1" applyFont="1" applyFill="1" applyBorder="1" applyAlignment="1">
      <alignment horizontal="center" vertical="top"/>
    </xf>
    <xf numFmtId="0" fontId="39" fillId="0" borderId="17" xfId="4" applyFont="1" applyFill="1" applyBorder="1" applyAlignment="1">
      <alignment horizontal="center" vertical="center"/>
    </xf>
    <xf numFmtId="164" fontId="23" fillId="0" borderId="14" xfId="4" applyNumberFormat="1" applyFont="1" applyFill="1" applyBorder="1" applyAlignment="1">
      <alignment horizontal="center" vertical="top"/>
    </xf>
    <xf numFmtId="0" fontId="39" fillId="0" borderId="39" xfId="4" applyFont="1" applyFill="1" applyBorder="1" applyAlignment="1">
      <alignment horizontal="center" vertical="center"/>
    </xf>
    <xf numFmtId="0" fontId="39" fillId="0" borderId="40" xfId="4" applyFont="1" applyFill="1" applyBorder="1" applyAlignment="1">
      <alignment horizontal="center" vertical="center"/>
    </xf>
    <xf numFmtId="0" fontId="39" fillId="0" borderId="43" xfId="4" applyFont="1" applyFill="1" applyBorder="1" applyAlignment="1">
      <alignment horizontal="left" vertical="top"/>
    </xf>
    <xf numFmtId="164" fontId="23" fillId="0" borderId="18" xfId="4" applyNumberFormat="1" applyFont="1" applyFill="1" applyBorder="1" applyAlignment="1">
      <alignment horizontal="center" vertical="top"/>
    </xf>
    <xf numFmtId="0" fontId="26" fillId="13" borderId="5" xfId="4" applyFont="1" applyFill="1" applyBorder="1" applyAlignment="1">
      <alignment vertical="top" wrapText="1"/>
    </xf>
    <xf numFmtId="164" fontId="24" fillId="11" borderId="11" xfId="4" applyNumberFormat="1" applyFont="1" applyFill="1" applyBorder="1" applyAlignment="1">
      <alignment horizontal="center" vertical="top"/>
    </xf>
    <xf numFmtId="164" fontId="24" fillId="11" borderId="10" xfId="4" applyNumberFormat="1" applyFont="1" applyFill="1" applyBorder="1" applyAlignment="1">
      <alignment horizontal="center" vertical="top"/>
    </xf>
    <xf numFmtId="0" fontId="42" fillId="13" borderId="34" xfId="4" applyFont="1" applyFill="1" applyBorder="1" applyAlignment="1">
      <alignment vertical="top" wrapText="1"/>
    </xf>
    <xf numFmtId="164" fontId="24" fillId="0" borderId="9" xfId="4" applyNumberFormat="1" applyFont="1" applyFill="1" applyBorder="1" applyAlignment="1">
      <alignment horizontal="center" vertical="top"/>
    </xf>
    <xf numFmtId="164" fontId="24" fillId="0" borderId="55" xfId="4" applyNumberFormat="1" applyFont="1" applyFill="1" applyBorder="1" applyAlignment="1">
      <alignment horizontal="center" vertical="top"/>
    </xf>
    <xf numFmtId="0" fontId="12" fillId="13" borderId="34" xfId="4" applyFont="1" applyFill="1" applyBorder="1" applyAlignment="1">
      <alignment horizontal="left" vertical="top" wrapText="1"/>
    </xf>
    <xf numFmtId="164" fontId="24" fillId="11" borderId="9" xfId="4" applyNumberFormat="1" applyFont="1" applyFill="1" applyBorder="1" applyAlignment="1">
      <alignment horizontal="center" vertical="top"/>
    </xf>
    <xf numFmtId="164" fontId="24" fillId="11" borderId="55" xfId="4" applyNumberFormat="1" applyFont="1" applyFill="1" applyBorder="1" applyAlignment="1">
      <alignment horizontal="center" vertical="top"/>
    </xf>
    <xf numFmtId="164" fontId="24" fillId="11" borderId="42" xfId="4" applyNumberFormat="1" applyFont="1" applyFill="1" applyBorder="1" applyAlignment="1">
      <alignment horizontal="center" vertical="top"/>
    </xf>
    <xf numFmtId="164" fontId="24" fillId="11" borderId="18" xfId="4" applyNumberFormat="1" applyFont="1" applyFill="1" applyBorder="1" applyAlignment="1">
      <alignment horizontal="center" vertical="top"/>
    </xf>
    <xf numFmtId="0" fontId="43" fillId="13" borderId="5" xfId="4" applyFont="1" applyFill="1" applyBorder="1" applyAlignment="1">
      <alignment vertical="top" wrapText="1"/>
    </xf>
    <xf numFmtId="49" fontId="12" fillId="11" borderId="34" xfId="4" applyNumberFormat="1" applyFont="1" applyFill="1" applyBorder="1" applyAlignment="1">
      <alignment vertical="top"/>
    </xf>
    <xf numFmtId="0" fontId="42" fillId="13" borderId="34" xfId="4" applyFont="1" applyFill="1" applyBorder="1" applyAlignment="1">
      <alignment horizontal="left" vertical="top" wrapText="1"/>
    </xf>
    <xf numFmtId="49" fontId="12" fillId="11" borderId="19" xfId="4" applyNumberFormat="1" applyFont="1" applyFill="1" applyBorder="1" applyAlignment="1">
      <alignment horizontal="center" vertical="top"/>
    </xf>
    <xf numFmtId="164" fontId="23" fillId="19" borderId="2" xfId="4" applyNumberFormat="1" applyFont="1" applyFill="1" applyBorder="1" applyAlignment="1">
      <alignment horizontal="center" vertical="top"/>
    </xf>
    <xf numFmtId="0" fontId="43" fillId="3" borderId="5" xfId="4" applyFont="1" applyFill="1" applyBorder="1" applyAlignment="1">
      <alignment vertical="top" wrapText="1"/>
    </xf>
    <xf numFmtId="0" fontId="43" fillId="3" borderId="34" xfId="4" applyFont="1" applyFill="1" applyBorder="1" applyAlignment="1">
      <alignment vertical="top" wrapText="1"/>
    </xf>
    <xf numFmtId="0" fontId="42" fillId="3" borderId="34" xfId="4" applyFont="1" applyFill="1" applyBorder="1" applyAlignment="1">
      <alignment horizontal="left" vertical="top" wrapText="1"/>
    </xf>
    <xf numFmtId="0" fontId="42" fillId="3" borderId="34" xfId="4" applyFont="1" applyFill="1" applyBorder="1" applyAlignment="1">
      <alignment vertical="top" wrapText="1"/>
    </xf>
    <xf numFmtId="0" fontId="43" fillId="13" borderId="34" xfId="4" applyFont="1" applyFill="1" applyBorder="1" applyAlignment="1">
      <alignment vertical="top" wrapText="1"/>
    </xf>
    <xf numFmtId="2" fontId="24" fillId="0" borderId="55" xfId="4" applyNumberFormat="1" applyFont="1" applyFill="1" applyBorder="1" applyAlignment="1">
      <alignment horizontal="center" vertical="top"/>
    </xf>
    <xf numFmtId="0" fontId="39" fillId="11" borderId="41" xfId="4" applyFont="1" applyFill="1" applyBorder="1" applyAlignment="1">
      <alignment horizontal="center" vertical="center" wrapText="1"/>
    </xf>
    <xf numFmtId="0" fontId="4" fillId="11" borderId="33" xfId="4" applyFont="1" applyFill="1" applyBorder="1" applyAlignment="1">
      <alignment horizontal="center" vertical="center" wrapText="1"/>
    </xf>
    <xf numFmtId="0" fontId="4" fillId="11" borderId="62" xfId="4" applyFont="1" applyFill="1" applyBorder="1" applyAlignment="1">
      <alignment horizontal="center" vertical="center" wrapText="1"/>
    </xf>
    <xf numFmtId="0" fontId="12" fillId="13" borderId="34" xfId="4" applyFont="1" applyFill="1" applyBorder="1" applyAlignment="1">
      <alignment vertical="top" wrapText="1"/>
    </xf>
    <xf numFmtId="164" fontId="47" fillId="11" borderId="9" xfId="4" applyNumberFormat="1" applyFont="1" applyFill="1" applyBorder="1" applyAlignment="1">
      <alignment horizontal="center" vertical="top"/>
    </xf>
    <xf numFmtId="164" fontId="24" fillId="12" borderId="10" xfId="4" applyNumberFormat="1" applyFont="1" applyFill="1" applyBorder="1" applyAlignment="1">
      <alignment horizontal="center" vertical="top"/>
    </xf>
    <xf numFmtId="164" fontId="23" fillId="12" borderId="55" xfId="4" applyNumberFormat="1" applyFont="1" applyFill="1" applyBorder="1" applyAlignment="1">
      <alignment horizontal="center" vertical="top"/>
    </xf>
    <xf numFmtId="164" fontId="24" fillId="12" borderId="55" xfId="4" applyNumberFormat="1" applyFont="1" applyFill="1" applyBorder="1" applyAlignment="1">
      <alignment horizontal="center" vertical="top"/>
    </xf>
    <xf numFmtId="164" fontId="24" fillId="12" borderId="18" xfId="4" applyNumberFormat="1" applyFont="1" applyFill="1" applyBorder="1" applyAlignment="1">
      <alignment horizontal="center" vertical="top"/>
    </xf>
    <xf numFmtId="0" fontId="4" fillId="0" borderId="65" xfId="4" applyFont="1" applyBorder="1" applyAlignment="1">
      <alignment horizontal="center" vertical="top" wrapText="1"/>
    </xf>
    <xf numFmtId="0" fontId="4" fillId="0" borderId="58" xfId="4" applyFont="1" applyBorder="1" applyAlignment="1">
      <alignment vertical="top" wrapText="1"/>
    </xf>
    <xf numFmtId="0" fontId="23" fillId="8" borderId="4" xfId="4" applyFont="1" applyFill="1" applyBorder="1" applyAlignment="1">
      <alignment vertical="top"/>
    </xf>
    <xf numFmtId="49" fontId="26" fillId="8" borderId="20" xfId="4" applyNumberFormat="1" applyFont="1" applyFill="1" applyBorder="1" applyAlignment="1">
      <alignment horizontal="center" vertical="top"/>
    </xf>
    <xf numFmtId="0" fontId="5" fillId="8" borderId="21" xfId="4" applyFont="1" applyFill="1" applyBorder="1" applyAlignment="1">
      <alignment horizontal="left" vertical="top" wrapText="1"/>
    </xf>
    <xf numFmtId="164" fontId="23" fillId="8" borderId="5" xfId="4" applyNumberFormat="1" applyFont="1" applyFill="1" applyBorder="1" applyAlignment="1">
      <alignment horizontal="center" vertical="top" wrapText="1"/>
    </xf>
    <xf numFmtId="0" fontId="23" fillId="8" borderId="31" xfId="4" applyFont="1" applyFill="1" applyBorder="1" applyAlignment="1">
      <alignment horizontal="center" vertical="top"/>
    </xf>
    <xf numFmtId="49" fontId="23" fillId="8" borderId="5" xfId="4" applyNumberFormat="1" applyFont="1" applyFill="1" applyBorder="1" applyAlignment="1">
      <alignment horizontal="center" vertical="top"/>
    </xf>
    <xf numFmtId="49" fontId="23" fillId="9" borderId="5" xfId="4" applyNumberFormat="1" applyFont="1" applyFill="1" applyBorder="1" applyAlignment="1">
      <alignment horizontal="center" vertical="top"/>
    </xf>
    <xf numFmtId="0" fontId="13" fillId="19" borderId="4" xfId="4" applyFont="1" applyFill="1" applyBorder="1" applyAlignment="1">
      <alignment horizontal="center" vertical="center"/>
    </xf>
    <xf numFmtId="0" fontId="23" fillId="19" borderId="2" xfId="4" applyFont="1" applyFill="1" applyBorder="1" applyAlignment="1">
      <alignment horizontal="center" vertical="top"/>
    </xf>
    <xf numFmtId="0" fontId="48" fillId="11" borderId="5" xfId="4" applyFont="1" applyFill="1" applyBorder="1" applyAlignment="1">
      <alignment horizontal="center" vertical="top" wrapText="1"/>
    </xf>
    <xf numFmtId="0" fontId="48" fillId="13" borderId="21" xfId="4" applyFont="1" applyFill="1" applyBorder="1" applyAlignment="1">
      <alignment horizontal="center" vertical="top" wrapText="1"/>
    </xf>
    <xf numFmtId="0" fontId="10" fillId="11" borderId="13" xfId="4" applyFont="1" applyFill="1" applyBorder="1" applyAlignment="1">
      <alignment horizontal="center" vertical="center" wrapText="1"/>
    </xf>
    <xf numFmtId="0" fontId="24" fillId="11" borderId="10" xfId="4" applyFont="1" applyFill="1" applyBorder="1" applyAlignment="1">
      <alignment horizontal="center" vertical="top"/>
    </xf>
    <xf numFmtId="49" fontId="23" fillId="11" borderId="34" xfId="4" applyNumberFormat="1" applyFont="1" applyFill="1" applyBorder="1" applyAlignment="1">
      <alignment horizontal="center" vertical="top" wrapText="1"/>
    </xf>
    <xf numFmtId="49" fontId="23" fillId="13" borderId="0" xfId="4" applyNumberFormat="1" applyFont="1" applyFill="1" applyBorder="1" applyAlignment="1">
      <alignment horizontal="center" vertical="top" wrapText="1"/>
    </xf>
    <xf numFmtId="0" fontId="49" fillId="11" borderId="7" xfId="4" applyFont="1" applyFill="1" applyBorder="1" applyAlignment="1">
      <alignment horizontal="center" vertical="top"/>
    </xf>
    <xf numFmtId="0" fontId="10" fillId="11" borderId="62" xfId="4" applyFont="1" applyFill="1" applyBorder="1" applyAlignment="1">
      <alignment horizontal="center" vertical="top"/>
    </xf>
    <xf numFmtId="0" fontId="10" fillId="11" borderId="60" xfId="4" applyFont="1" applyFill="1" applyBorder="1" applyAlignment="1">
      <alignment horizontal="left" vertical="top" wrapText="1"/>
    </xf>
    <xf numFmtId="0" fontId="24" fillId="11" borderId="14" xfId="4" applyFont="1" applyFill="1" applyBorder="1" applyAlignment="1">
      <alignment horizontal="center" vertical="top"/>
    </xf>
    <xf numFmtId="164" fontId="24" fillId="11" borderId="14" xfId="4" applyNumberFormat="1" applyFont="1" applyFill="1" applyBorder="1" applyAlignment="1">
      <alignment horizontal="center" vertical="top"/>
    </xf>
    <xf numFmtId="0" fontId="10" fillId="11" borderId="16" xfId="4" applyFont="1" applyFill="1" applyBorder="1" applyAlignment="1">
      <alignment horizontal="center" vertical="top"/>
    </xf>
    <xf numFmtId="0" fontId="10" fillId="11" borderId="36" xfId="4" applyFont="1" applyFill="1" applyBorder="1" applyAlignment="1">
      <alignment horizontal="center" vertical="top"/>
    </xf>
    <xf numFmtId="164" fontId="24" fillId="11" borderId="15" xfId="4" applyNumberFormat="1" applyFont="1" applyFill="1" applyBorder="1" applyAlignment="1">
      <alignment horizontal="center" vertical="top"/>
    </xf>
    <xf numFmtId="0" fontId="10" fillId="11" borderId="56" xfId="4" applyFont="1" applyFill="1" applyBorder="1" applyAlignment="1">
      <alignment horizontal="center" vertical="top" wrapText="1"/>
    </xf>
    <xf numFmtId="0" fontId="24" fillId="11" borderId="18" xfId="4" applyFont="1" applyFill="1" applyBorder="1" applyAlignment="1">
      <alignment horizontal="center" vertical="top"/>
    </xf>
    <xf numFmtId="49" fontId="23" fillId="11" borderId="19" xfId="4" applyNumberFormat="1" applyFont="1" applyFill="1" applyBorder="1" applyAlignment="1">
      <alignment horizontal="center" vertical="top" wrapText="1"/>
    </xf>
    <xf numFmtId="49" fontId="23" fillId="13" borderId="22" xfId="4" applyNumberFormat="1" applyFont="1" applyFill="1" applyBorder="1" applyAlignment="1">
      <alignment horizontal="center" vertical="top" wrapText="1"/>
    </xf>
    <xf numFmtId="0" fontId="4" fillId="0" borderId="74" xfId="4" applyFont="1" applyBorder="1" applyAlignment="1">
      <alignment vertical="top" wrapText="1"/>
    </xf>
    <xf numFmtId="0" fontId="26" fillId="11" borderId="21" xfId="4" applyFont="1" applyFill="1" applyBorder="1" applyAlignment="1">
      <alignment horizontal="left" vertical="top"/>
    </xf>
    <xf numFmtId="49" fontId="23" fillId="8" borderId="1" xfId="4" applyNumberFormat="1" applyFont="1" applyFill="1" applyBorder="1" applyAlignment="1">
      <alignment horizontal="center" vertical="top"/>
    </xf>
    <xf numFmtId="49" fontId="23" fillId="9" borderId="20" xfId="4" applyNumberFormat="1" applyFont="1" applyFill="1" applyBorder="1" applyAlignment="1">
      <alignment horizontal="center" vertical="top"/>
    </xf>
    <xf numFmtId="49" fontId="23" fillId="9" borderId="2" xfId="4" applyNumberFormat="1" applyFont="1" applyFill="1" applyBorder="1" applyAlignment="1">
      <alignment horizontal="center" vertical="top"/>
    </xf>
    <xf numFmtId="164" fontId="24" fillId="11" borderId="6" xfId="4" applyNumberFormat="1" applyFont="1" applyFill="1" applyBorder="1" applyAlignment="1">
      <alignment horizontal="center" vertical="top"/>
    </xf>
    <xf numFmtId="164" fontId="24" fillId="11" borderId="34" xfId="4" applyNumberFormat="1" applyFont="1" applyFill="1" applyBorder="1" applyAlignment="1">
      <alignment horizontal="center" vertical="top"/>
    </xf>
    <xf numFmtId="0" fontId="4" fillId="11" borderId="60" xfId="4" applyFont="1" applyFill="1" applyBorder="1" applyAlignment="1">
      <alignment vertical="top" wrapText="1"/>
    </xf>
    <xf numFmtId="0" fontId="4" fillId="11" borderId="26" xfId="4" applyFont="1" applyFill="1" applyBorder="1" applyAlignment="1">
      <alignment vertical="top" wrapText="1"/>
    </xf>
    <xf numFmtId="164" fontId="24" fillId="12" borderId="34" xfId="4" applyNumberFormat="1" applyFont="1" applyFill="1" applyBorder="1" applyAlignment="1">
      <alignment horizontal="center" vertical="top"/>
    </xf>
    <xf numFmtId="0" fontId="23" fillId="11" borderId="3" xfId="4" applyFont="1" applyFill="1" applyBorder="1" applyAlignment="1">
      <alignment horizontal="left" vertical="top"/>
    </xf>
    <xf numFmtId="0" fontId="23" fillId="11" borderId="4" xfId="4" applyFont="1" applyFill="1" applyBorder="1" applyAlignment="1">
      <alignment horizontal="left" vertical="top"/>
    </xf>
    <xf numFmtId="0" fontId="4" fillId="0" borderId="3" xfId="4" applyFont="1" applyFill="1" applyBorder="1" applyAlignment="1">
      <alignment horizontal="left" vertical="top"/>
    </xf>
    <xf numFmtId="0" fontId="4" fillId="0" borderId="65" xfId="4" applyFont="1" applyBorder="1" applyAlignment="1">
      <alignment horizontal="left" vertical="top"/>
    </xf>
    <xf numFmtId="0" fontId="23" fillId="0" borderId="3" xfId="4" applyFont="1" applyBorder="1" applyAlignment="1">
      <alignment horizontal="left" vertical="top"/>
    </xf>
    <xf numFmtId="0" fontId="23" fillId="0" borderId="4" xfId="4" applyFont="1" applyBorder="1" applyAlignment="1">
      <alignment horizontal="left" vertical="top"/>
    </xf>
    <xf numFmtId="0" fontId="23" fillId="10" borderId="22" xfId="4" applyFont="1" applyFill="1" applyBorder="1" applyAlignment="1">
      <alignment horizontal="left" vertical="top"/>
    </xf>
    <xf numFmtId="0" fontId="46" fillId="10" borderId="22" xfId="4" applyFont="1" applyFill="1" applyBorder="1" applyAlignment="1">
      <alignment horizontal="left" vertical="top"/>
    </xf>
    <xf numFmtId="0" fontId="38" fillId="10" borderId="22" xfId="4" applyFont="1" applyFill="1" applyBorder="1" applyAlignment="1">
      <alignment horizontal="left" vertical="top"/>
    </xf>
    <xf numFmtId="0" fontId="26" fillId="10" borderId="2" xfId="4" applyFont="1" applyFill="1" applyBorder="1" applyAlignment="1">
      <alignment horizontal="center" vertical="top"/>
    </xf>
    <xf numFmtId="0" fontId="16" fillId="11" borderId="21" xfId="4" applyFont="1" applyFill="1" applyBorder="1" applyAlignment="1">
      <alignment horizontal="center" vertical="top" wrapText="1"/>
    </xf>
    <xf numFmtId="0" fontId="16" fillId="12" borderId="5" xfId="4" applyFont="1" applyFill="1" applyBorder="1" applyAlignment="1">
      <alignment horizontal="center" vertical="top" wrapText="1"/>
    </xf>
    <xf numFmtId="49" fontId="11" fillId="14" borderId="5" xfId="4" applyNumberFormat="1" applyFont="1" applyFill="1" applyBorder="1" applyAlignment="1">
      <alignment horizontal="center" vertical="top"/>
    </xf>
    <xf numFmtId="49" fontId="11" fillId="11" borderId="0" xfId="4" applyNumberFormat="1" applyFont="1" applyFill="1" applyBorder="1" applyAlignment="1">
      <alignment horizontal="center" vertical="top" wrapText="1"/>
    </xf>
    <xf numFmtId="49" fontId="11" fillId="12" borderId="34" xfId="4" applyNumberFormat="1" applyFont="1" applyFill="1" applyBorder="1" applyAlignment="1">
      <alignment vertical="top" wrapText="1"/>
    </xf>
    <xf numFmtId="49" fontId="11" fillId="14" borderId="34" xfId="4" applyNumberFormat="1" applyFont="1" applyFill="1" applyBorder="1" applyAlignment="1">
      <alignment horizontal="center" vertical="top"/>
    </xf>
    <xf numFmtId="0" fontId="10" fillId="11" borderId="8" xfId="4" applyFont="1" applyFill="1" applyBorder="1" applyAlignment="1">
      <alignment horizontal="center" vertical="center" wrapText="1"/>
    </xf>
    <xf numFmtId="0" fontId="10" fillId="11" borderId="62" xfId="4" applyFont="1" applyFill="1" applyBorder="1" applyAlignment="1">
      <alignment horizontal="center" vertical="center" wrapText="1"/>
    </xf>
    <xf numFmtId="164" fontId="4" fillId="0" borderId="9" xfId="4" applyNumberFormat="1" applyFont="1" applyFill="1" applyBorder="1" applyAlignment="1">
      <alignment horizontal="center" vertical="top"/>
    </xf>
    <xf numFmtId="164" fontId="4" fillId="0" borderId="55" xfId="4" applyNumberFormat="1" applyFont="1" applyFill="1" applyBorder="1" applyAlignment="1">
      <alignment horizontal="center" vertical="top"/>
    </xf>
    <xf numFmtId="0" fontId="10" fillId="11" borderId="40" xfId="4" applyFont="1" applyFill="1" applyBorder="1" applyAlignment="1">
      <alignment horizontal="center" vertical="top"/>
    </xf>
    <xf numFmtId="49" fontId="11" fillId="11" borderId="22" xfId="4" applyNumberFormat="1" applyFont="1" applyFill="1" applyBorder="1" applyAlignment="1">
      <alignment horizontal="center" vertical="top" wrapText="1"/>
    </xf>
    <xf numFmtId="49" fontId="11" fillId="13" borderId="19" xfId="4" applyNumberFormat="1" applyFont="1" applyFill="1" applyBorder="1" applyAlignment="1">
      <alignment horizontal="center" vertical="top" wrapText="1"/>
    </xf>
    <xf numFmtId="49" fontId="11" fillId="12" borderId="19" xfId="4" applyNumberFormat="1" applyFont="1" applyFill="1" applyBorder="1" applyAlignment="1">
      <alignment vertical="top" wrapText="1"/>
    </xf>
    <xf numFmtId="49" fontId="14" fillId="9" borderId="19" xfId="4" applyNumberFormat="1" applyFont="1" applyFill="1" applyBorder="1" applyAlignment="1">
      <alignment vertical="top"/>
    </xf>
    <xf numFmtId="0" fontId="10" fillId="11" borderId="44" xfId="4" applyFont="1" applyFill="1" applyBorder="1" applyAlignment="1">
      <alignment horizontal="center" vertical="top"/>
    </xf>
    <xf numFmtId="0" fontId="10" fillId="11" borderId="29" xfId="4" applyFont="1" applyFill="1" applyBorder="1" applyAlignment="1">
      <alignment horizontal="center" vertical="top"/>
    </xf>
    <xf numFmtId="0" fontId="10" fillId="11" borderId="30" xfId="4" applyFont="1" applyFill="1" applyBorder="1" applyAlignment="1">
      <alignment horizontal="center" vertical="center" wrapText="1"/>
    </xf>
    <xf numFmtId="0" fontId="10" fillId="11" borderId="24" xfId="4" applyFont="1" applyFill="1" applyBorder="1" applyAlignment="1">
      <alignment horizontal="left" vertical="top" wrapText="1"/>
    </xf>
    <xf numFmtId="164" fontId="4" fillId="12" borderId="32" xfId="4" applyNumberFormat="1" applyFont="1" applyFill="1" applyBorder="1" applyAlignment="1">
      <alignment horizontal="center" vertical="top"/>
    </xf>
    <xf numFmtId="0" fontId="5" fillId="12" borderId="32" xfId="4" applyFont="1" applyFill="1" applyBorder="1" applyAlignment="1">
      <alignment horizontal="center" vertical="top"/>
    </xf>
    <xf numFmtId="0" fontId="13" fillId="11" borderId="45" xfId="4" applyFont="1" applyFill="1" applyBorder="1" applyAlignment="1">
      <alignment horizontal="center" vertical="top"/>
    </xf>
    <xf numFmtId="0" fontId="10" fillId="11" borderId="41" xfId="4" applyFont="1" applyFill="1" applyBorder="1" applyAlignment="1">
      <alignment horizontal="center" vertical="center" wrapText="1"/>
    </xf>
    <xf numFmtId="0" fontId="13" fillId="11" borderId="61" xfId="4" applyFont="1" applyFill="1" applyBorder="1" applyAlignment="1">
      <alignment horizontal="center" vertical="top"/>
    </xf>
    <xf numFmtId="0" fontId="13" fillId="11" borderId="52" xfId="4" applyFont="1" applyFill="1" applyBorder="1" applyAlignment="1">
      <alignment horizontal="center" vertical="top"/>
    </xf>
    <xf numFmtId="0" fontId="10" fillId="11" borderId="53" xfId="4" applyFont="1" applyFill="1" applyBorder="1" applyAlignment="1">
      <alignment horizontal="center" vertical="center" wrapText="1"/>
    </xf>
    <xf numFmtId="0" fontId="10" fillId="11" borderId="54" xfId="4" applyFont="1" applyFill="1" applyBorder="1" applyAlignment="1">
      <alignment horizontal="left" vertical="top" wrapText="1"/>
    </xf>
    <xf numFmtId="164" fontId="4" fillId="12" borderId="34" xfId="4" applyNumberFormat="1" applyFont="1" applyFill="1" applyBorder="1" applyAlignment="1">
      <alignment horizontal="center" vertical="top"/>
    </xf>
    <xf numFmtId="0" fontId="4" fillId="11" borderId="57" xfId="4" applyFont="1" applyFill="1" applyBorder="1" applyAlignment="1">
      <alignment horizontal="center" vertical="top"/>
    </xf>
    <xf numFmtId="0" fontId="4" fillId="0" borderId="73" xfId="4" applyFont="1" applyBorder="1" applyAlignment="1">
      <alignment horizontal="center" vertical="top"/>
    </xf>
    <xf numFmtId="0" fontId="5" fillId="11" borderId="3" xfId="4" applyFont="1" applyFill="1" applyBorder="1" applyAlignment="1">
      <alignment horizontal="left" vertical="top"/>
    </xf>
    <xf numFmtId="0" fontId="5" fillId="11" borderId="4" xfId="4" applyFont="1" applyFill="1" applyBorder="1" applyAlignment="1">
      <alignment horizontal="left" vertical="top"/>
    </xf>
    <xf numFmtId="0" fontId="5" fillId="11" borderId="2" xfId="4" applyFont="1" applyFill="1" applyBorder="1" applyAlignment="1">
      <alignment horizontal="left" vertical="top"/>
    </xf>
    <xf numFmtId="49" fontId="14" fillId="9" borderId="20" xfId="4" applyNumberFormat="1" applyFont="1" applyFill="1" applyBorder="1" applyAlignment="1">
      <alignment horizontal="center" vertical="top"/>
    </xf>
    <xf numFmtId="0" fontId="5" fillId="8" borderId="4" xfId="4" applyFont="1" applyFill="1" applyBorder="1" applyAlignment="1">
      <alignment vertical="top"/>
    </xf>
    <xf numFmtId="0" fontId="45" fillId="8" borderId="2" xfId="4" applyFont="1" applyFill="1" applyBorder="1" applyAlignment="1">
      <alignment vertical="top"/>
    </xf>
    <xf numFmtId="49" fontId="14" fillId="8" borderId="20" xfId="4" applyNumberFormat="1" applyFont="1" applyFill="1" applyBorder="1" applyAlignment="1">
      <alignment horizontal="center" vertical="top"/>
    </xf>
    <xf numFmtId="164" fontId="5" fillId="8" borderId="5" xfId="4" applyNumberFormat="1" applyFont="1" applyFill="1" applyBorder="1" applyAlignment="1">
      <alignment horizontal="center" vertical="top" wrapText="1"/>
    </xf>
    <xf numFmtId="0" fontId="5" fillId="8" borderId="31" xfId="4" applyFont="1" applyFill="1" applyBorder="1" applyAlignment="1">
      <alignment horizontal="center" vertical="top"/>
    </xf>
    <xf numFmtId="49" fontId="14" fillId="8" borderId="5" xfId="4" applyNumberFormat="1" applyFont="1" applyFill="1" applyBorder="1" applyAlignment="1">
      <alignment horizontal="center" vertical="top"/>
    </xf>
    <xf numFmtId="0" fontId="13" fillId="19" borderId="58" xfId="4" applyFont="1" applyFill="1" applyBorder="1" applyAlignment="1">
      <alignment horizontal="left" vertical="top"/>
    </xf>
    <xf numFmtId="0" fontId="43" fillId="19" borderId="2" xfId="4" applyFont="1" applyFill="1" applyBorder="1" applyAlignment="1">
      <alignment horizontal="center" vertical="top"/>
    </xf>
    <xf numFmtId="0" fontId="50" fillId="11" borderId="5" xfId="4" applyFont="1" applyFill="1" applyBorder="1" applyAlignment="1">
      <alignment horizontal="center" vertical="top" wrapText="1"/>
    </xf>
    <xf numFmtId="0" fontId="50" fillId="13" borderId="5" xfId="4" applyFont="1" applyFill="1" applyBorder="1" applyAlignment="1">
      <alignment horizontal="center" vertical="top" wrapText="1"/>
    </xf>
    <xf numFmtId="0" fontId="50" fillId="12" borderId="31" xfId="4" applyFont="1" applyFill="1" applyBorder="1" applyAlignment="1">
      <alignment horizontal="center" vertical="top" wrapText="1"/>
    </xf>
    <xf numFmtId="0" fontId="13" fillId="11" borderId="63" xfId="4" applyFont="1" applyFill="1" applyBorder="1" applyAlignment="1">
      <alignment horizontal="center" vertical="top"/>
    </xf>
    <xf numFmtId="0" fontId="13" fillId="11" borderId="13" xfId="4" applyFont="1" applyFill="1" applyBorder="1" applyAlignment="1">
      <alignment horizontal="center" vertical="center" wrapText="1"/>
    </xf>
    <xf numFmtId="0" fontId="13" fillId="11" borderId="77" xfId="4" applyFont="1" applyFill="1" applyBorder="1" applyAlignment="1">
      <alignment horizontal="center" vertical="center" wrapText="1"/>
    </xf>
    <xf numFmtId="0" fontId="13" fillId="11" borderId="77" xfId="4" applyFont="1" applyFill="1" applyBorder="1" applyAlignment="1">
      <alignment horizontal="left" vertical="top" wrapText="1"/>
    </xf>
    <xf numFmtId="0" fontId="42" fillId="11" borderId="10" xfId="4" applyFont="1" applyFill="1" applyBorder="1" applyAlignment="1">
      <alignment horizontal="center" vertical="top"/>
    </xf>
    <xf numFmtId="49" fontId="51" fillId="11" borderId="34" xfId="4" applyNumberFormat="1" applyFont="1" applyFill="1" applyBorder="1" applyAlignment="1">
      <alignment horizontal="center" vertical="top" wrapText="1"/>
    </xf>
    <xf numFmtId="49" fontId="51" fillId="13" borderId="34" xfId="4" applyNumberFormat="1" applyFont="1" applyFill="1" applyBorder="1" applyAlignment="1">
      <alignment horizontal="center" vertical="top" wrapText="1"/>
    </xf>
    <xf numFmtId="49" fontId="51" fillId="12" borderId="0" xfId="4" applyNumberFormat="1" applyFont="1" applyFill="1" applyBorder="1" applyAlignment="1">
      <alignment vertical="top" wrapText="1"/>
    </xf>
    <xf numFmtId="49" fontId="23" fillId="9" borderId="34" xfId="4" applyNumberFormat="1" applyFont="1" applyFill="1" applyBorder="1" applyAlignment="1">
      <alignment vertical="top"/>
    </xf>
    <xf numFmtId="0" fontId="13" fillId="11" borderId="8" xfId="4" applyFont="1" applyFill="1" applyBorder="1" applyAlignment="1">
      <alignment horizontal="center" vertical="center" wrapText="1"/>
    </xf>
    <xf numFmtId="0" fontId="13" fillId="11" borderId="56" xfId="4" applyFont="1" applyFill="1" applyBorder="1" applyAlignment="1">
      <alignment horizontal="center" vertical="center" wrapText="1"/>
    </xf>
    <xf numFmtId="0" fontId="13" fillId="11" borderId="56" xfId="4" applyFont="1" applyFill="1" applyBorder="1" applyAlignment="1">
      <alignment horizontal="left" vertical="top" wrapText="1"/>
    </xf>
    <xf numFmtId="0" fontId="42" fillId="11" borderId="14" xfId="4" applyFont="1" applyFill="1" applyBorder="1" applyAlignment="1">
      <alignment horizontal="center" vertical="top"/>
    </xf>
    <xf numFmtId="0" fontId="13" fillId="11" borderId="76" xfId="4" applyFont="1" applyFill="1" applyBorder="1" applyAlignment="1">
      <alignment horizontal="center" vertical="center" wrapText="1"/>
    </xf>
    <xf numFmtId="0" fontId="13" fillId="11" borderId="36" xfId="4" applyFont="1" applyFill="1" applyBorder="1" applyAlignment="1">
      <alignment horizontal="center" vertical="center" wrapText="1"/>
    </xf>
    <xf numFmtId="0" fontId="39" fillId="11" borderId="17" xfId="4" applyFont="1" applyFill="1" applyBorder="1" applyAlignment="1">
      <alignment wrapText="1"/>
    </xf>
    <xf numFmtId="0" fontId="13" fillId="11" borderId="57" xfId="4" applyFont="1" applyFill="1" applyBorder="1" applyAlignment="1">
      <alignment horizontal="center" vertical="top"/>
    </xf>
    <xf numFmtId="0" fontId="13" fillId="11" borderId="39" xfId="4" applyFont="1" applyFill="1" applyBorder="1" applyAlignment="1">
      <alignment horizontal="center" vertical="top" wrapText="1"/>
    </xf>
    <xf numFmtId="0" fontId="13" fillId="11" borderId="41" xfId="4" applyFont="1" applyFill="1" applyBorder="1" applyAlignment="1">
      <alignment horizontal="center" vertical="top" wrapText="1"/>
    </xf>
    <xf numFmtId="0" fontId="13" fillId="11" borderId="41" xfId="4" applyFont="1" applyFill="1" applyBorder="1" applyAlignment="1">
      <alignment horizontal="left" vertical="top" wrapText="1"/>
    </xf>
    <xf numFmtId="0" fontId="42" fillId="11" borderId="18" xfId="4" applyFont="1" applyFill="1" applyBorder="1" applyAlignment="1">
      <alignment horizontal="center" vertical="top"/>
    </xf>
    <xf numFmtId="49" fontId="51" fillId="11" borderId="19" xfId="4" applyNumberFormat="1" applyFont="1" applyFill="1" applyBorder="1" applyAlignment="1">
      <alignment horizontal="center" vertical="top" wrapText="1"/>
    </xf>
    <xf numFmtId="49" fontId="51" fillId="13" borderId="19" xfId="4" applyNumberFormat="1" applyFont="1" applyFill="1" applyBorder="1" applyAlignment="1">
      <alignment horizontal="center" vertical="top" wrapText="1"/>
    </xf>
    <xf numFmtId="49" fontId="51" fillId="12" borderId="22" xfId="4" applyNumberFormat="1" applyFont="1" applyFill="1" applyBorder="1" applyAlignment="1">
      <alignment vertical="top" wrapText="1"/>
    </xf>
    <xf numFmtId="0" fontId="48" fillId="12" borderId="31" xfId="4" applyFont="1" applyFill="1" applyBorder="1" applyAlignment="1">
      <alignment horizontal="center" vertical="top" wrapText="1"/>
    </xf>
    <xf numFmtId="49" fontId="23" fillId="12" borderId="0" xfId="4" applyNumberFormat="1" applyFont="1" applyFill="1" applyBorder="1" applyAlignment="1">
      <alignment vertical="top" wrapText="1"/>
    </xf>
    <xf numFmtId="0" fontId="13" fillId="11" borderId="60" xfId="4" applyFont="1" applyFill="1" applyBorder="1" applyAlignment="1">
      <alignment vertical="top" wrapText="1"/>
    </xf>
    <xf numFmtId="0" fontId="13" fillId="11" borderId="26" xfId="4" applyFont="1" applyFill="1" applyBorder="1" applyAlignment="1">
      <alignment vertical="top" wrapText="1"/>
    </xf>
    <xf numFmtId="0" fontId="13" fillId="11" borderId="43" xfId="4" applyFont="1" applyFill="1" applyBorder="1" applyAlignment="1">
      <alignment horizontal="left" vertical="top" wrapText="1"/>
    </xf>
    <xf numFmtId="0" fontId="39" fillId="0" borderId="3" xfId="4" applyFont="1" applyBorder="1" applyAlignment="1">
      <alignment horizontal="center" vertical="top"/>
    </xf>
    <xf numFmtId="0" fontId="5" fillId="8" borderId="47" xfId="4" applyFont="1" applyFill="1" applyBorder="1" applyAlignment="1">
      <alignment horizontal="left" vertical="top" wrapText="1"/>
    </xf>
    <xf numFmtId="164" fontId="26" fillId="8" borderId="5" xfId="4" applyNumberFormat="1" applyFont="1" applyFill="1" applyBorder="1" applyAlignment="1">
      <alignment horizontal="center" vertical="top" wrapText="1"/>
    </xf>
    <xf numFmtId="0" fontId="26" fillId="8" borderId="31" xfId="4" applyFont="1" applyFill="1" applyBorder="1" applyAlignment="1">
      <alignment horizontal="center" vertical="top"/>
    </xf>
    <xf numFmtId="49" fontId="26" fillId="8" borderId="5" xfId="4" applyNumberFormat="1" applyFont="1" applyFill="1" applyBorder="1" applyAlignment="1">
      <alignment horizontal="center" vertical="top"/>
    </xf>
    <xf numFmtId="0" fontId="39" fillId="19" borderId="47" xfId="4" applyFont="1" applyFill="1" applyBorder="1" applyAlignment="1">
      <alignment horizontal="center" vertical="center"/>
    </xf>
    <xf numFmtId="164" fontId="26" fillId="0" borderId="31" xfId="4" applyNumberFormat="1" applyFont="1" applyFill="1" applyBorder="1" applyAlignment="1">
      <alignment horizontal="center" vertical="top"/>
    </xf>
    <xf numFmtId="0" fontId="39" fillId="0" borderId="56" xfId="4" applyFont="1" applyFill="1" applyBorder="1" applyAlignment="1">
      <alignment horizontal="center" vertical="center"/>
    </xf>
    <xf numFmtId="164" fontId="26" fillId="0" borderId="9" xfId="4" applyNumberFormat="1" applyFont="1" applyFill="1" applyBorder="1" applyAlignment="1">
      <alignment horizontal="center" vertical="top"/>
    </xf>
    <xf numFmtId="0" fontId="4" fillId="11" borderId="41" xfId="4" applyFont="1" applyFill="1" applyBorder="1" applyAlignment="1">
      <alignment horizontal="center" vertical="top"/>
    </xf>
    <xf numFmtId="0" fontId="52" fillId="11" borderId="7" xfId="4" applyFont="1" applyFill="1" applyBorder="1" applyAlignment="1">
      <alignment horizontal="center" vertical="top"/>
    </xf>
    <xf numFmtId="0" fontId="52" fillId="11" borderId="45" xfId="4" applyFont="1" applyFill="1" applyBorder="1" applyAlignment="1">
      <alignment horizontal="center" vertical="top"/>
    </xf>
    <xf numFmtId="9" fontId="52" fillId="19" borderId="3" xfId="4" applyNumberFormat="1" applyFont="1" applyFill="1" applyBorder="1" applyAlignment="1">
      <alignment horizontal="center" vertical="top"/>
    </xf>
    <xf numFmtId="0" fontId="52" fillId="11" borderId="12" xfId="4" applyFont="1" applyFill="1" applyBorder="1" applyAlignment="1">
      <alignment horizontal="center" vertical="top"/>
    </xf>
    <xf numFmtId="49" fontId="26" fillId="12" borderId="0" xfId="4" applyNumberFormat="1" applyFont="1" applyFill="1" applyBorder="1" applyAlignment="1">
      <alignment horizontal="center" vertical="top" wrapText="1"/>
    </xf>
    <xf numFmtId="0" fontId="12" fillId="11" borderId="56" xfId="7" applyFont="1" applyFill="1" applyBorder="1" applyAlignment="1">
      <alignment horizontal="center" vertical="center" wrapText="1"/>
    </xf>
    <xf numFmtId="0" fontId="12" fillId="11" borderId="60" xfId="7" applyFont="1" applyFill="1" applyBorder="1" applyAlignment="1">
      <alignment horizontal="left" vertical="top" wrapText="1"/>
    </xf>
    <xf numFmtId="49" fontId="26" fillId="12" borderId="22" xfId="4" applyNumberFormat="1" applyFont="1" applyFill="1" applyBorder="1" applyAlignment="1">
      <alignment horizontal="center" vertical="top" wrapText="1"/>
    </xf>
    <xf numFmtId="0" fontId="5" fillId="0" borderId="3" xfId="4" applyFont="1" applyBorder="1" applyAlignment="1">
      <alignment horizontal="left" vertical="top"/>
    </xf>
    <xf numFmtId="0" fontId="5" fillId="0" borderId="4" xfId="4" applyFont="1" applyBorder="1" applyAlignment="1">
      <alignment horizontal="left" vertical="top"/>
    </xf>
    <xf numFmtId="0" fontId="24" fillId="0" borderId="4" xfId="4" applyFont="1" applyBorder="1" applyAlignment="1">
      <alignment horizontal="left" vertical="top"/>
    </xf>
    <xf numFmtId="0" fontId="23" fillId="0" borderId="2" xfId="4" applyFont="1" applyBorder="1" applyAlignment="1">
      <alignment vertical="top"/>
    </xf>
    <xf numFmtId="0" fontId="4" fillId="19" borderId="21" xfId="4" applyFont="1" applyFill="1" applyBorder="1" applyAlignment="1">
      <alignment horizontal="left" vertical="top"/>
    </xf>
    <xf numFmtId="9" fontId="4" fillId="0" borderId="27" xfId="4" applyNumberFormat="1" applyFont="1" applyFill="1" applyBorder="1" applyAlignment="1">
      <alignment horizontal="center" vertical="top"/>
    </xf>
    <xf numFmtId="0" fontId="4" fillId="0" borderId="46" xfId="4" applyFont="1" applyFill="1" applyBorder="1" applyAlignment="1">
      <alignment horizontal="center" vertical="center"/>
    </xf>
    <xf numFmtId="0" fontId="4" fillId="0" borderId="47" xfId="4" applyFont="1" applyFill="1" applyBorder="1" applyAlignment="1">
      <alignment horizontal="center" vertical="center"/>
    </xf>
    <xf numFmtId="0" fontId="4" fillId="0" borderId="48" xfId="4" applyFont="1" applyFill="1" applyBorder="1" applyAlignment="1">
      <alignment horizontal="left" vertical="top"/>
    </xf>
    <xf numFmtId="164" fontId="26" fillId="0" borderId="5" xfId="4" applyNumberFormat="1" applyFont="1" applyFill="1" applyBorder="1" applyAlignment="1">
      <alignment horizontal="center" vertical="top"/>
    </xf>
    <xf numFmtId="9" fontId="4" fillId="0" borderId="16" xfId="4" applyNumberFormat="1" applyFont="1" applyFill="1" applyBorder="1" applyAlignment="1">
      <alignment horizontal="center" vertical="top"/>
    </xf>
    <xf numFmtId="164" fontId="12" fillId="0" borderId="15" xfId="4" applyNumberFormat="1" applyFont="1" applyFill="1" applyBorder="1" applyAlignment="1">
      <alignment horizontal="center" vertical="top"/>
    </xf>
    <xf numFmtId="9" fontId="4" fillId="0" borderId="45" xfId="4" applyNumberFormat="1" applyFont="1" applyFill="1" applyBorder="1" applyAlignment="1">
      <alignment horizontal="center" vertical="top"/>
    </xf>
    <xf numFmtId="0" fontId="4" fillId="0" borderId="41" xfId="4" applyFont="1" applyFill="1" applyBorder="1" applyAlignment="1">
      <alignment horizontal="center" vertical="center"/>
    </xf>
    <xf numFmtId="0" fontId="4" fillId="19" borderId="46" xfId="4" applyFont="1" applyFill="1" applyBorder="1" applyAlignment="1">
      <alignment horizontal="center" vertical="center"/>
    </xf>
    <xf numFmtId="0" fontId="4" fillId="19" borderId="47" xfId="4" applyFont="1" applyFill="1" applyBorder="1" applyAlignment="1">
      <alignment horizontal="center" vertical="center"/>
    </xf>
    <xf numFmtId="0" fontId="4" fillId="19" borderId="48" xfId="4" applyFont="1" applyFill="1" applyBorder="1" applyAlignment="1">
      <alignment horizontal="left" vertical="top"/>
    </xf>
    <xf numFmtId="9" fontId="4" fillId="0" borderId="7" xfId="4" applyNumberFormat="1" applyFont="1" applyFill="1" applyBorder="1" applyAlignment="1">
      <alignment horizontal="center" vertical="top"/>
    </xf>
    <xf numFmtId="0" fontId="4" fillId="0" borderId="62" xfId="4" applyFont="1" applyFill="1" applyBorder="1" applyAlignment="1">
      <alignment horizontal="center" vertical="center"/>
    </xf>
    <xf numFmtId="0" fontId="4" fillId="0" borderId="56" xfId="4" applyFont="1" applyFill="1" applyBorder="1" applyAlignment="1">
      <alignment horizontal="center" vertical="center"/>
    </xf>
    <xf numFmtId="0" fontId="4" fillId="0" borderId="60" xfId="4" applyFont="1" applyFill="1" applyBorder="1" applyAlignment="1">
      <alignment horizontal="left" vertical="top"/>
    </xf>
    <xf numFmtId="0" fontId="4" fillId="19" borderId="65" xfId="4" applyFont="1" applyFill="1" applyBorder="1" applyAlignment="1">
      <alignment horizontal="center" vertical="center"/>
    </xf>
    <xf numFmtId="0" fontId="4" fillId="19" borderId="58" xfId="4" applyFont="1" applyFill="1" applyBorder="1" applyAlignment="1">
      <alignment horizontal="left" vertical="top"/>
    </xf>
    <xf numFmtId="0" fontId="3" fillId="0" borderId="1" xfId="4" applyBorder="1"/>
    <xf numFmtId="0" fontId="4" fillId="0" borderId="78" xfId="4" applyFont="1" applyFill="1" applyBorder="1" applyAlignment="1">
      <alignment horizontal="center" vertical="center"/>
    </xf>
    <xf numFmtId="0" fontId="4" fillId="0" borderId="33" xfId="4" applyFont="1" applyFill="1" applyBorder="1" applyAlignment="1">
      <alignment horizontal="center" vertical="center"/>
    </xf>
    <xf numFmtId="0" fontId="4" fillId="0" borderId="77" xfId="4" applyFont="1" applyFill="1" applyBorder="1" applyAlignment="1">
      <alignment horizontal="left" vertical="top"/>
    </xf>
    <xf numFmtId="0" fontId="4" fillId="0" borderId="25" xfId="4" applyNumberFormat="1" applyFont="1" applyFill="1" applyBorder="1" applyAlignment="1">
      <alignment horizontal="center" vertical="top"/>
    </xf>
    <xf numFmtId="0" fontId="12" fillId="11" borderId="57" xfId="7" applyFont="1" applyFill="1" applyBorder="1" applyAlignment="1">
      <alignment horizontal="center" vertical="top"/>
    </xf>
    <xf numFmtId="0" fontId="42" fillId="11" borderId="72" xfId="7" applyFont="1" applyFill="1" applyBorder="1" applyAlignment="1">
      <alignment horizontal="center" vertical="center" wrapText="1"/>
    </xf>
    <xf numFmtId="0" fontId="42" fillId="11" borderId="40" xfId="7" applyFont="1" applyFill="1" applyBorder="1" applyAlignment="1">
      <alignment horizontal="center" vertical="center" wrapText="1"/>
    </xf>
    <xf numFmtId="0" fontId="42" fillId="11" borderId="39" xfId="7" applyFont="1" applyFill="1" applyBorder="1" applyAlignment="1">
      <alignment wrapText="1"/>
    </xf>
    <xf numFmtId="0" fontId="34" fillId="11" borderId="21" xfId="4" applyFont="1" applyFill="1" applyBorder="1" applyAlignment="1">
      <alignment horizontal="center" vertical="top" wrapText="1"/>
    </xf>
    <xf numFmtId="0" fontId="4" fillId="11" borderId="77" xfId="4" applyFont="1" applyFill="1" applyBorder="1" applyAlignment="1">
      <alignment horizontal="left" vertical="top" wrapText="1"/>
    </xf>
    <xf numFmtId="49" fontId="26" fillId="11" borderId="0" xfId="4" applyNumberFormat="1" applyFont="1" applyFill="1" applyBorder="1" applyAlignment="1">
      <alignment horizontal="center" vertical="top" wrapText="1"/>
    </xf>
    <xf numFmtId="0" fontId="4" fillId="11" borderId="56" xfId="4" applyFont="1" applyFill="1" applyBorder="1" applyAlignment="1">
      <alignment horizontal="left" vertical="top" wrapText="1"/>
    </xf>
    <xf numFmtId="0" fontId="39" fillId="11" borderId="62" xfId="4" applyFont="1" applyFill="1" applyBorder="1" applyAlignment="1">
      <alignment horizontal="center" vertical="center" wrapText="1"/>
    </xf>
    <xf numFmtId="49" fontId="26" fillId="11" borderId="22" xfId="4" applyNumberFormat="1" applyFont="1" applyFill="1" applyBorder="1" applyAlignment="1">
      <alignment horizontal="center" vertical="top" wrapText="1"/>
    </xf>
    <xf numFmtId="0" fontId="12" fillId="13" borderId="19" xfId="4" applyFont="1" applyFill="1" applyBorder="1" applyAlignment="1">
      <alignment horizontal="left" vertical="top" wrapText="1"/>
    </xf>
    <xf numFmtId="0" fontId="3" fillId="0" borderId="0" xfId="4" applyBorder="1"/>
    <xf numFmtId="2" fontId="3" fillId="0" borderId="0" xfId="4" applyNumberFormat="1"/>
    <xf numFmtId="164" fontId="42" fillId="11" borderId="9" xfId="4" applyNumberFormat="1" applyFont="1" applyFill="1" applyBorder="1" applyAlignment="1">
      <alignment horizontal="center" vertical="top"/>
    </xf>
    <xf numFmtId="0" fontId="34" fillId="11" borderId="27" xfId="4" applyFont="1" applyFill="1" applyBorder="1" applyAlignment="1">
      <alignment horizontal="center" vertical="top" wrapText="1"/>
    </xf>
    <xf numFmtId="49" fontId="26" fillId="11" borderId="61" xfId="4" applyNumberFormat="1" applyFont="1" applyFill="1" applyBorder="1" applyAlignment="1">
      <alignment horizontal="center" vertical="top" wrapText="1"/>
    </xf>
    <xf numFmtId="49" fontId="26" fillId="11" borderId="35" xfId="4" applyNumberFormat="1" applyFont="1" applyFill="1" applyBorder="1" applyAlignment="1">
      <alignment horizontal="center" vertical="top" wrapText="1"/>
    </xf>
    <xf numFmtId="49" fontId="12" fillId="11" borderId="19" xfId="4" applyNumberFormat="1" applyFont="1" applyFill="1" applyBorder="1" applyAlignment="1">
      <alignment vertical="top"/>
    </xf>
    <xf numFmtId="0" fontId="39" fillId="11" borderId="76" xfId="4" applyFont="1" applyFill="1" applyBorder="1" applyAlignment="1">
      <alignment horizontal="center" vertical="center" wrapText="1"/>
    </xf>
    <xf numFmtId="0" fontId="39" fillId="11" borderId="57" xfId="4" applyFont="1" applyFill="1" applyBorder="1" applyAlignment="1">
      <alignment horizontal="center" vertical="top"/>
    </xf>
    <xf numFmtId="0" fontId="39" fillId="11" borderId="39" xfId="4" applyFont="1" applyFill="1" applyBorder="1" applyAlignment="1">
      <alignment horizontal="center" vertical="top" wrapText="1"/>
    </xf>
    <xf numFmtId="49" fontId="26" fillId="12" borderId="20" xfId="4" applyNumberFormat="1" applyFont="1" applyFill="1" applyBorder="1" applyAlignment="1">
      <alignment horizontal="center" vertical="top" wrapText="1"/>
    </xf>
    <xf numFmtId="0" fontId="4" fillId="0" borderId="79" xfId="4" applyFont="1" applyBorder="1" applyAlignment="1">
      <alignment horizontal="center" vertical="top" wrapText="1"/>
    </xf>
    <xf numFmtId="0" fontId="5" fillId="8" borderId="65" xfId="4" applyFont="1" applyFill="1" applyBorder="1" applyAlignment="1">
      <alignment vertical="top"/>
    </xf>
    <xf numFmtId="0" fontId="4" fillId="0" borderId="3" xfId="4" applyFont="1" applyFill="1" applyBorder="1" applyAlignment="1">
      <alignment horizontal="center" vertical="top"/>
    </xf>
    <xf numFmtId="0" fontId="11" fillId="10" borderId="35" xfId="4" applyFont="1" applyFill="1" applyBorder="1" applyAlignment="1">
      <alignment horizontal="left" vertical="top"/>
    </xf>
    <xf numFmtId="0" fontId="5" fillId="10" borderId="22" xfId="4" applyFont="1" applyFill="1" applyBorder="1" applyAlignment="1">
      <alignment horizontal="left" vertical="top"/>
    </xf>
    <xf numFmtId="0" fontId="54" fillId="10" borderId="22" xfId="4" applyFont="1" applyFill="1" applyBorder="1" applyAlignment="1">
      <alignment horizontal="left" vertical="top"/>
    </xf>
    <xf numFmtId="0" fontId="55" fillId="10" borderId="22" xfId="4" applyFont="1" applyFill="1" applyBorder="1" applyAlignment="1">
      <alignment horizontal="left" vertical="top"/>
    </xf>
    <xf numFmtId="0" fontId="11" fillId="10" borderId="0" xfId="4" applyFont="1" applyFill="1" applyBorder="1" applyAlignment="1">
      <alignment vertical="top"/>
    </xf>
    <xf numFmtId="49" fontId="11" fillId="10" borderId="1" xfId="4" applyNumberFormat="1" applyFont="1" applyFill="1" applyBorder="1" applyAlignment="1">
      <alignment horizontal="center" vertical="top" wrapText="1"/>
    </xf>
    <xf numFmtId="164" fontId="5" fillId="10" borderId="5" xfId="4" applyNumberFormat="1" applyFont="1" applyFill="1" applyBorder="1" applyAlignment="1">
      <alignment horizontal="center" vertical="top" wrapText="1"/>
    </xf>
    <xf numFmtId="0" fontId="11" fillId="10" borderId="31" xfId="4" applyFont="1" applyFill="1" applyBorder="1" applyAlignment="1">
      <alignment horizontal="center" vertical="top"/>
    </xf>
    <xf numFmtId="49" fontId="14" fillId="10" borderId="5" xfId="4" applyNumberFormat="1" applyFont="1" applyFill="1" applyBorder="1" applyAlignment="1">
      <alignment horizontal="center" vertical="top"/>
    </xf>
    <xf numFmtId="49" fontId="14" fillId="9" borderId="1" xfId="4" applyNumberFormat="1" applyFont="1" applyFill="1" applyBorder="1" applyAlignment="1">
      <alignment horizontal="center" vertical="top"/>
    </xf>
    <xf numFmtId="0" fontId="10" fillId="11" borderId="76" xfId="4" applyFont="1" applyFill="1" applyBorder="1" applyAlignment="1">
      <alignment horizontal="center" vertical="center" wrapText="1"/>
    </xf>
    <xf numFmtId="0" fontId="10" fillId="11" borderId="39" xfId="4" applyFont="1" applyFill="1" applyBorder="1" applyAlignment="1">
      <alignment horizontal="center" vertical="top" wrapText="1"/>
    </xf>
    <xf numFmtId="0" fontId="13" fillId="22" borderId="74" xfId="4" applyFont="1" applyFill="1" applyBorder="1" applyAlignment="1">
      <alignment horizontal="left" vertical="top"/>
    </xf>
    <xf numFmtId="0" fontId="16" fillId="12" borderId="0" xfId="4" applyFont="1" applyFill="1" applyBorder="1" applyAlignment="1">
      <alignment horizontal="center" vertical="top" wrapText="1"/>
    </xf>
    <xf numFmtId="49" fontId="11" fillId="12" borderId="0" xfId="4" applyNumberFormat="1" applyFont="1" applyFill="1" applyBorder="1" applyAlignment="1">
      <alignment horizontal="center" vertical="top" wrapText="1"/>
    </xf>
    <xf numFmtId="49" fontId="11" fillId="12" borderId="6" xfId="4" applyNumberFormat="1" applyFont="1" applyFill="1" applyBorder="1" applyAlignment="1">
      <alignment horizontal="center" vertical="top" wrapText="1"/>
    </xf>
    <xf numFmtId="0" fontId="13" fillId="11" borderId="60" xfId="4" applyFont="1" applyFill="1" applyBorder="1" applyAlignment="1">
      <alignment horizontal="left" vertical="top" wrapText="1"/>
    </xf>
    <xf numFmtId="0" fontId="5" fillId="12" borderId="55" xfId="4" applyFont="1" applyFill="1" applyBorder="1" applyAlignment="1">
      <alignment horizontal="center" vertical="top"/>
    </xf>
    <xf numFmtId="0" fontId="39" fillId="0" borderId="73" xfId="4" applyFont="1" applyBorder="1" applyAlignment="1">
      <alignment horizontal="center" vertical="top"/>
    </xf>
    <xf numFmtId="0" fontId="4" fillId="0" borderId="79" xfId="4" applyFont="1" applyBorder="1" applyAlignment="1">
      <alignment horizontal="center" vertical="center" wrapText="1"/>
    </xf>
    <xf numFmtId="49" fontId="14" fillId="8" borderId="2" xfId="4" applyNumberFormat="1" applyFont="1" applyFill="1" applyBorder="1" applyAlignment="1">
      <alignment horizontal="center" vertical="top"/>
    </xf>
    <xf numFmtId="49" fontId="14" fillId="9" borderId="2" xfId="4" applyNumberFormat="1" applyFont="1" applyFill="1" applyBorder="1" applyAlignment="1">
      <alignment horizontal="center" vertical="top"/>
    </xf>
    <xf numFmtId="0" fontId="11" fillId="8" borderId="31" xfId="4" applyFont="1" applyFill="1" applyBorder="1" applyAlignment="1">
      <alignment horizontal="center" vertical="top"/>
    </xf>
    <xf numFmtId="164" fontId="26" fillId="23" borderId="5" xfId="4" applyNumberFormat="1" applyFont="1" applyFill="1" applyBorder="1" applyAlignment="1">
      <alignment horizontal="center" vertical="top"/>
    </xf>
    <xf numFmtId="0" fontId="39" fillId="0" borderId="52" xfId="4" applyFont="1" applyFill="1" applyBorder="1" applyAlignment="1">
      <alignment horizontal="center" vertical="center"/>
    </xf>
    <xf numFmtId="0" fontId="39" fillId="0" borderId="33" xfId="4" applyFont="1" applyFill="1" applyBorder="1" applyAlignment="1">
      <alignment horizontal="center" vertical="center"/>
    </xf>
    <xf numFmtId="0" fontId="39" fillId="0" borderId="0" xfId="4" applyFont="1" applyFill="1" applyBorder="1" applyAlignment="1">
      <alignment horizontal="left" vertical="top"/>
    </xf>
    <xf numFmtId="0" fontId="12" fillId="11" borderId="32" xfId="4" applyFont="1" applyFill="1" applyBorder="1" applyAlignment="1">
      <alignment horizontal="center" vertical="top"/>
    </xf>
    <xf numFmtId="9" fontId="39" fillId="0" borderId="25" xfId="4" applyNumberFormat="1" applyFont="1" applyFill="1" applyBorder="1" applyAlignment="1">
      <alignment horizontal="center" vertical="top"/>
    </xf>
    <xf numFmtId="0" fontId="39" fillId="0" borderId="71" xfId="4" applyFont="1" applyFill="1" applyBorder="1" applyAlignment="1">
      <alignment horizontal="center" vertical="center"/>
    </xf>
    <xf numFmtId="0" fontId="4" fillId="0" borderId="41" xfId="4" applyFont="1" applyFill="1" applyBorder="1" applyAlignment="1">
      <alignment horizontal="left" vertical="top"/>
    </xf>
    <xf numFmtId="9" fontId="4" fillId="19" borderId="35" xfId="4" applyNumberFormat="1" applyFont="1" applyFill="1" applyBorder="1" applyAlignment="1">
      <alignment horizontal="center" vertical="top"/>
    </xf>
    <xf numFmtId="0" fontId="4" fillId="19" borderId="22" xfId="4" applyFont="1" applyFill="1" applyBorder="1" applyAlignment="1">
      <alignment horizontal="center" vertical="center"/>
    </xf>
    <xf numFmtId="0" fontId="4" fillId="19" borderId="22" xfId="4" applyFont="1" applyFill="1" applyBorder="1" applyAlignment="1">
      <alignment horizontal="left" vertical="top"/>
    </xf>
    <xf numFmtId="164" fontId="12" fillId="19" borderId="19" xfId="4" applyNumberFormat="1" applyFont="1" applyFill="1" applyBorder="1" applyAlignment="1">
      <alignment horizontal="center" vertical="top"/>
    </xf>
    <xf numFmtId="0" fontId="26" fillId="19" borderId="4" xfId="4" applyFont="1" applyFill="1" applyBorder="1" applyAlignment="1">
      <alignment horizontal="center" vertical="top"/>
    </xf>
    <xf numFmtId="0" fontId="12" fillId="11" borderId="13" xfId="4" applyFont="1" applyFill="1" applyBorder="1" applyAlignment="1">
      <alignment horizontal="center" vertical="top"/>
    </xf>
    <xf numFmtId="0" fontId="12" fillId="11" borderId="17" xfId="4" applyFont="1" applyFill="1" applyBorder="1" applyAlignment="1">
      <alignment horizontal="center" vertical="top"/>
    </xf>
    <xf numFmtId="0" fontId="12" fillId="11" borderId="39" xfId="4" applyFont="1" applyFill="1" applyBorder="1" applyAlignment="1">
      <alignment horizontal="center" vertical="top"/>
    </xf>
    <xf numFmtId="164" fontId="26" fillId="19" borderId="20" xfId="4" applyNumberFormat="1" applyFont="1" applyFill="1" applyBorder="1" applyAlignment="1">
      <alignment horizontal="center" vertical="top"/>
    </xf>
    <xf numFmtId="0" fontId="39" fillId="11" borderId="59" xfId="4" applyFont="1" applyFill="1" applyBorder="1" applyAlignment="1">
      <alignment horizontal="center" vertical="center"/>
    </xf>
    <xf numFmtId="0" fontId="4" fillId="0" borderId="19" xfId="4" applyFont="1" applyBorder="1"/>
    <xf numFmtId="9" fontId="39" fillId="19" borderId="23" xfId="4" applyNumberFormat="1" applyFont="1" applyFill="1" applyBorder="1" applyAlignment="1">
      <alignment horizontal="center" vertical="top"/>
    </xf>
    <xf numFmtId="0" fontId="39" fillId="19" borderId="28" xfId="4" applyFont="1" applyFill="1" applyBorder="1" applyAlignment="1">
      <alignment horizontal="center" vertical="center"/>
    </xf>
    <xf numFmtId="0" fontId="39" fillId="19" borderId="30" xfId="4" applyFont="1" applyFill="1" applyBorder="1" applyAlignment="1">
      <alignment horizontal="center" vertical="center"/>
    </xf>
    <xf numFmtId="0" fontId="39" fillId="19" borderId="24" xfId="4" applyFont="1" applyFill="1" applyBorder="1" applyAlignment="1">
      <alignment horizontal="left" vertical="top"/>
    </xf>
    <xf numFmtId="164" fontId="26" fillId="19" borderId="38" xfId="4" applyNumberFormat="1" applyFont="1" applyFill="1" applyBorder="1" applyAlignment="1">
      <alignment horizontal="center" vertical="top"/>
    </xf>
    <xf numFmtId="164" fontId="26" fillId="19" borderId="32" xfId="4" applyNumberFormat="1" applyFont="1" applyFill="1" applyBorder="1" applyAlignment="1">
      <alignment horizontal="center" vertical="top"/>
    </xf>
    <xf numFmtId="0" fontId="26" fillId="19" borderId="28" xfId="4" applyFont="1" applyFill="1" applyBorder="1" applyAlignment="1">
      <alignment horizontal="center" vertical="top"/>
    </xf>
    <xf numFmtId="0" fontId="4" fillId="11" borderId="25" xfId="4" applyFont="1" applyFill="1" applyBorder="1" applyAlignment="1">
      <alignment horizontal="center" vertical="top"/>
    </xf>
    <xf numFmtId="0" fontId="4" fillId="11" borderId="17" xfId="4" applyFont="1" applyFill="1" applyBorder="1" applyAlignment="1">
      <alignment horizontal="center" vertical="center" wrapText="1"/>
    </xf>
    <xf numFmtId="0" fontId="26" fillId="12" borderId="55" xfId="4" applyFont="1" applyFill="1" applyBorder="1" applyAlignment="1">
      <alignment horizontal="center" vertical="top"/>
    </xf>
    <xf numFmtId="0" fontId="4" fillId="0" borderId="5" xfId="4" applyFont="1" applyBorder="1"/>
    <xf numFmtId="0" fontId="5" fillId="9" borderId="35" xfId="4" applyFont="1" applyFill="1" applyBorder="1" applyAlignment="1">
      <alignment horizontal="left" vertical="top"/>
    </xf>
    <xf numFmtId="0" fontId="26" fillId="9" borderId="22" xfId="4" applyFont="1" applyFill="1" applyBorder="1" applyAlignment="1">
      <alignment horizontal="left" vertical="top"/>
    </xf>
    <xf numFmtId="0" fontId="46" fillId="9" borderId="22" xfId="4" applyFont="1" applyFill="1" applyBorder="1" applyAlignment="1">
      <alignment horizontal="left" vertical="top"/>
    </xf>
    <xf numFmtId="0" fontId="26" fillId="19" borderId="4" xfId="7" applyFont="1" applyFill="1" applyBorder="1" applyAlignment="1">
      <alignment horizontal="center" vertical="top"/>
    </xf>
    <xf numFmtId="0" fontId="4" fillId="0" borderId="31" xfId="4" applyFont="1" applyFill="1" applyBorder="1" applyAlignment="1">
      <alignment horizontal="left" vertical="top"/>
    </xf>
    <xf numFmtId="164" fontId="12" fillId="0" borderId="31" xfId="4" applyNumberFormat="1" applyFont="1" applyFill="1" applyBorder="1" applyAlignment="1">
      <alignment horizontal="center" vertical="top"/>
    </xf>
    <xf numFmtId="0" fontId="12" fillId="11" borderId="32" xfId="7" applyFont="1" applyFill="1" applyBorder="1" applyAlignment="1">
      <alignment horizontal="center" vertical="top"/>
    </xf>
    <xf numFmtId="0" fontId="12" fillId="11" borderId="14" xfId="7" applyFont="1" applyFill="1" applyBorder="1" applyAlignment="1">
      <alignment horizontal="center" vertical="top"/>
    </xf>
    <xf numFmtId="9" fontId="4" fillId="0" borderId="35" xfId="4" applyNumberFormat="1" applyFont="1" applyFill="1" applyBorder="1" applyAlignment="1">
      <alignment horizontal="center" vertical="top"/>
    </xf>
    <xf numFmtId="0" fontId="4" fillId="0" borderId="49" xfId="4" applyFont="1" applyFill="1" applyBorder="1" applyAlignment="1">
      <alignment horizontal="center" vertical="center"/>
    </xf>
    <xf numFmtId="0" fontId="4" fillId="0" borderId="20" xfId="4" applyFont="1" applyFill="1" applyBorder="1" applyAlignment="1">
      <alignment horizontal="left" vertical="top"/>
    </xf>
    <xf numFmtId="164" fontId="26" fillId="0" borderId="20" xfId="4" applyNumberFormat="1" applyFont="1" applyFill="1" applyBorder="1" applyAlignment="1">
      <alignment horizontal="center" vertical="top"/>
    </xf>
    <xf numFmtId="164" fontId="26" fillId="0" borderId="19" xfId="4" applyNumberFormat="1" applyFont="1" applyFill="1" applyBorder="1" applyAlignment="1">
      <alignment horizontal="center" vertical="top"/>
    </xf>
    <xf numFmtId="0" fontId="12" fillId="11" borderId="18" xfId="7" applyFont="1" applyFill="1" applyBorder="1" applyAlignment="1">
      <alignment horizontal="center" vertical="top"/>
    </xf>
    <xf numFmtId="0" fontId="4" fillId="19" borderId="47" xfId="4" applyFont="1" applyFill="1" applyBorder="1" applyAlignment="1">
      <alignment horizontal="left" vertical="top"/>
    </xf>
    <xf numFmtId="0" fontId="26" fillId="19" borderId="2" xfId="7" applyFont="1" applyFill="1" applyBorder="1" applyAlignment="1">
      <alignment horizontal="center" vertical="top"/>
    </xf>
    <xf numFmtId="0" fontId="4" fillId="0" borderId="47" xfId="4" applyFont="1" applyFill="1" applyBorder="1" applyAlignment="1">
      <alignment horizontal="left" vertical="top"/>
    </xf>
    <xf numFmtId="0" fontId="12" fillId="11" borderId="10" xfId="7" applyFont="1" applyFill="1" applyBorder="1" applyAlignment="1">
      <alignment horizontal="center" vertical="top"/>
    </xf>
    <xf numFmtId="0" fontId="12" fillId="0" borderId="36" xfId="7" applyFont="1" applyFill="1" applyBorder="1" applyAlignment="1">
      <alignment horizontal="center" vertical="center"/>
    </xf>
    <xf numFmtId="0" fontId="12" fillId="0" borderId="37" xfId="7" applyFont="1" applyFill="1" applyBorder="1" applyAlignment="1">
      <alignment horizontal="left" vertical="top"/>
    </xf>
    <xf numFmtId="0" fontId="12" fillId="11" borderId="40" xfId="7" applyFont="1" applyFill="1" applyBorder="1" applyAlignment="1">
      <alignment horizontal="center" vertical="top" wrapText="1"/>
    </xf>
    <xf numFmtId="0" fontId="12" fillId="11" borderId="41" xfId="7" applyFont="1" applyFill="1" applyBorder="1" applyAlignment="1">
      <alignment horizontal="left" vertical="top" wrapText="1"/>
    </xf>
    <xf numFmtId="0" fontId="12" fillId="13" borderId="5" xfId="4" applyFont="1" applyFill="1" applyBorder="1" applyAlignment="1">
      <alignment horizontal="left" vertical="top" wrapText="1"/>
    </xf>
    <xf numFmtId="0" fontId="57" fillId="11" borderId="59" xfId="4" applyFont="1" applyFill="1" applyBorder="1" applyAlignment="1">
      <alignment horizontal="center" vertical="top"/>
    </xf>
    <xf numFmtId="0" fontId="57" fillId="11" borderId="76" xfId="4" applyFont="1" applyFill="1" applyBorder="1" applyAlignment="1">
      <alignment horizontal="center" vertical="center" wrapText="1"/>
    </xf>
    <xf numFmtId="0" fontId="57" fillId="11" borderId="36" xfId="4" applyFont="1" applyFill="1" applyBorder="1" applyAlignment="1">
      <alignment horizontal="center" vertical="center" wrapText="1"/>
    </xf>
    <xf numFmtId="0" fontId="57" fillId="11" borderId="15" xfId="4" applyFont="1" applyFill="1" applyBorder="1" applyAlignment="1">
      <alignment wrapText="1"/>
    </xf>
    <xf numFmtId="0" fontId="12" fillId="11" borderId="55" xfId="4" applyFont="1" applyFill="1" applyBorder="1" applyAlignment="1">
      <alignment horizontal="center" vertical="top"/>
    </xf>
    <xf numFmtId="164" fontId="26" fillId="12" borderId="10" xfId="4" applyNumberFormat="1" applyFont="1" applyFill="1" applyBorder="1" applyAlignment="1">
      <alignment horizontal="center" vertical="top"/>
    </xf>
    <xf numFmtId="9" fontId="39" fillId="19" borderId="35" xfId="4" applyNumberFormat="1" applyFont="1" applyFill="1" applyBorder="1" applyAlignment="1">
      <alignment horizontal="center" vertical="top"/>
    </xf>
    <xf numFmtId="9" fontId="39" fillId="19" borderId="49" xfId="4" applyNumberFormat="1" applyFont="1" applyFill="1" applyBorder="1" applyAlignment="1">
      <alignment horizontal="center" vertical="top"/>
    </xf>
    <xf numFmtId="0" fontId="34" fillId="12" borderId="34" xfId="4" applyFont="1" applyFill="1" applyBorder="1" applyAlignment="1">
      <alignment horizontal="center" vertical="top" wrapText="1"/>
    </xf>
    <xf numFmtId="0" fontId="4" fillId="0" borderId="35" xfId="4" applyFont="1" applyBorder="1" applyAlignment="1">
      <alignment horizontal="center" vertical="top" wrapText="1"/>
    </xf>
    <xf numFmtId="0" fontId="4" fillId="0" borderId="49" xfId="4" applyFont="1" applyBorder="1" applyAlignment="1">
      <alignment horizontal="center" vertical="top" wrapText="1"/>
    </xf>
    <xf numFmtId="0" fontId="4" fillId="0" borderId="50" xfId="4" applyFont="1" applyBorder="1" applyAlignment="1">
      <alignment horizontal="center" vertical="top" wrapText="1"/>
    </xf>
    <xf numFmtId="0" fontId="4" fillId="0" borderId="50" xfId="4" applyFont="1" applyBorder="1" applyAlignment="1">
      <alignment horizontal="left" vertical="top" wrapText="1"/>
    </xf>
    <xf numFmtId="0" fontId="4" fillId="0" borderId="3" xfId="4" applyFont="1" applyBorder="1" applyAlignment="1">
      <alignment horizontal="center" vertical="center" wrapText="1"/>
    </xf>
    <xf numFmtId="0" fontId="4" fillId="0" borderId="0" xfId="4" applyFont="1" applyBorder="1" applyAlignment="1">
      <alignment vertical="top"/>
    </xf>
    <xf numFmtId="0" fontId="26" fillId="8" borderId="2" xfId="4" applyFont="1" applyFill="1" applyBorder="1" applyAlignment="1">
      <alignment vertical="top"/>
    </xf>
    <xf numFmtId="0" fontId="4" fillId="0" borderId="73" xfId="4" applyFont="1" applyBorder="1" applyAlignment="1">
      <alignment horizontal="center" vertical="center"/>
    </xf>
    <xf numFmtId="0" fontId="5" fillId="9" borderId="3" xfId="4" applyFont="1" applyFill="1" applyBorder="1" applyAlignment="1">
      <alignment horizontal="left" vertical="top"/>
    </xf>
    <xf numFmtId="0" fontId="26" fillId="9" borderId="4" xfId="4" applyFont="1" applyFill="1" applyBorder="1" applyAlignment="1">
      <alignment horizontal="left" vertical="top"/>
    </xf>
    <xf numFmtId="0" fontId="12" fillId="9" borderId="4" xfId="4" applyFont="1" applyFill="1" applyBorder="1" applyAlignment="1">
      <alignment horizontal="left" vertical="top"/>
    </xf>
    <xf numFmtId="0" fontId="26" fillId="10" borderId="21" xfId="4" applyFont="1" applyFill="1" applyBorder="1" applyAlignment="1">
      <alignment vertical="top"/>
    </xf>
    <xf numFmtId="0" fontId="4" fillId="11" borderId="60" xfId="4" applyFont="1" applyFill="1" applyBorder="1" applyAlignment="1">
      <alignment horizontal="left" vertical="center" wrapText="1"/>
    </xf>
    <xf numFmtId="0" fontId="4" fillId="0" borderId="7" xfId="4" applyFont="1" applyFill="1" applyBorder="1" applyAlignment="1">
      <alignment horizontal="center" vertical="top"/>
    </xf>
    <xf numFmtId="0" fontId="4" fillId="0" borderId="62" xfId="4" applyFont="1" applyFill="1" applyBorder="1" applyAlignment="1">
      <alignment horizontal="center" vertical="top"/>
    </xf>
    <xf numFmtId="0" fontId="4" fillId="0" borderId="36" xfId="4" applyFont="1" applyFill="1" applyBorder="1" applyAlignment="1">
      <alignment horizontal="center" vertical="center" wrapText="1"/>
    </xf>
    <xf numFmtId="0" fontId="4" fillId="0" borderId="26" xfId="4" applyFont="1" applyFill="1" applyBorder="1" applyAlignment="1">
      <alignment horizontal="left" vertical="center" wrapText="1"/>
    </xf>
    <xf numFmtId="0" fontId="39" fillId="11" borderId="26" xfId="4" applyFont="1" applyFill="1" applyBorder="1" applyAlignment="1">
      <alignment vertical="top" wrapText="1"/>
    </xf>
    <xf numFmtId="9" fontId="39" fillId="19" borderId="44" xfId="4" applyNumberFormat="1" applyFont="1" applyFill="1" applyBorder="1" applyAlignment="1">
      <alignment horizontal="center" vertical="top"/>
    </xf>
    <xf numFmtId="9" fontId="39" fillId="19" borderId="29" xfId="4" applyNumberFormat="1" applyFont="1" applyFill="1" applyBorder="1" applyAlignment="1">
      <alignment horizontal="center" vertical="top"/>
    </xf>
    <xf numFmtId="0" fontId="4" fillId="11" borderId="40" xfId="4" applyFont="1" applyFill="1" applyBorder="1" applyAlignment="1">
      <alignment horizontal="left" vertical="top" wrapText="1"/>
    </xf>
    <xf numFmtId="0" fontId="4" fillId="11" borderId="26" xfId="4" applyFont="1" applyFill="1" applyBorder="1" applyAlignment="1">
      <alignment wrapText="1"/>
    </xf>
    <xf numFmtId="49" fontId="26" fillId="14" borderId="19" xfId="4" applyNumberFormat="1" applyFont="1" applyFill="1" applyBorder="1" applyAlignment="1">
      <alignment horizontal="center" vertical="top"/>
    </xf>
    <xf numFmtId="49" fontId="26" fillId="9" borderId="19" xfId="4" applyNumberFormat="1" applyFont="1" applyFill="1" applyBorder="1" applyAlignment="1">
      <alignment horizontal="center" vertical="top"/>
    </xf>
    <xf numFmtId="0" fontId="39" fillId="0" borderId="59" xfId="4" applyFont="1" applyFill="1" applyBorder="1" applyAlignment="1">
      <alignment horizontal="center" vertical="top"/>
    </xf>
    <xf numFmtId="0" fontId="4" fillId="0" borderId="8" xfId="4" applyFont="1" applyFill="1" applyBorder="1" applyAlignment="1">
      <alignment horizontal="center" vertical="center" wrapText="1"/>
    </xf>
    <xf numFmtId="0" fontId="4" fillId="0" borderId="56" xfId="4" applyFont="1" applyFill="1" applyBorder="1" applyAlignment="1">
      <alignment horizontal="center" vertical="center" wrapText="1"/>
    </xf>
    <xf numFmtId="0" fontId="4" fillId="0" borderId="60" xfId="4" applyFont="1" applyFill="1" applyBorder="1" applyAlignment="1">
      <alignment horizontal="left" vertical="top" wrapText="1"/>
    </xf>
    <xf numFmtId="0" fontId="39" fillId="11" borderId="59" xfId="4" applyFont="1" applyFill="1" applyBorder="1" applyAlignment="1">
      <alignment vertical="top"/>
    </xf>
    <xf numFmtId="0" fontId="4" fillId="11" borderId="76" xfId="4" applyFont="1" applyFill="1" applyBorder="1" applyAlignment="1">
      <alignment vertical="center" wrapText="1"/>
    </xf>
    <xf numFmtId="0" fontId="4" fillId="11" borderId="62" xfId="4" applyFont="1" applyFill="1" applyBorder="1" applyAlignment="1">
      <alignment vertical="center" wrapText="1"/>
    </xf>
    <xf numFmtId="0" fontId="4" fillId="11" borderId="60" xfId="4" applyFont="1" applyFill="1" applyBorder="1" applyAlignment="1">
      <alignment wrapText="1"/>
    </xf>
    <xf numFmtId="0" fontId="39" fillId="11" borderId="25" xfId="4" applyFont="1" applyFill="1" applyBorder="1" applyAlignment="1">
      <alignment vertical="top"/>
    </xf>
    <xf numFmtId="0" fontId="4" fillId="11" borderId="71" xfId="4" applyFont="1" applyFill="1" applyBorder="1" applyAlignment="1">
      <alignment horizontal="center" vertical="center" wrapText="1"/>
    </xf>
    <xf numFmtId="0" fontId="22" fillId="11" borderId="56" xfId="4" applyFont="1" applyFill="1" applyBorder="1" applyAlignment="1">
      <alignment horizontal="center" vertical="center" wrapText="1"/>
    </xf>
    <xf numFmtId="49" fontId="26" fillId="8" borderId="34" xfId="4" applyNumberFormat="1" applyFont="1" applyFill="1" applyBorder="1" applyAlignment="1">
      <alignment horizontal="center" vertical="top"/>
    </xf>
    <xf numFmtId="0" fontId="4" fillId="11" borderId="43" xfId="4" applyFont="1" applyFill="1" applyBorder="1" applyAlignment="1">
      <alignment vertical="top" wrapText="1"/>
    </xf>
    <xf numFmtId="0" fontId="4" fillId="0" borderId="3" xfId="4" applyFont="1" applyBorder="1"/>
    <xf numFmtId="0" fontId="34" fillId="10" borderId="22" xfId="4" applyFont="1" applyFill="1" applyBorder="1"/>
    <xf numFmtId="0" fontId="26" fillId="10" borderId="22" xfId="4" applyFont="1" applyFill="1" applyBorder="1" applyAlignment="1">
      <alignment vertical="top"/>
    </xf>
    <xf numFmtId="49" fontId="26" fillId="17" borderId="1" xfId="4" applyNumberFormat="1" applyFont="1" applyFill="1" applyBorder="1" applyAlignment="1">
      <alignment horizontal="center" vertical="top" wrapText="1"/>
    </xf>
    <xf numFmtId="0" fontId="25" fillId="0" borderId="21" xfId="4" applyFont="1" applyBorder="1" applyAlignment="1">
      <alignment horizontal="center" vertical="center"/>
    </xf>
    <xf numFmtId="0" fontId="25" fillId="0" borderId="0" xfId="4" applyFont="1" applyAlignment="1">
      <alignment horizontal="center" vertical="center"/>
    </xf>
    <xf numFmtId="0" fontId="23" fillId="0" borderId="0" xfId="4" applyFont="1" applyAlignment="1">
      <alignment horizontal="center" vertical="top" wrapText="1"/>
    </xf>
    <xf numFmtId="0" fontId="28" fillId="0" borderId="0" xfId="8" applyFont="1" applyAlignment="1">
      <alignment vertical="top" wrapText="1"/>
    </xf>
    <xf numFmtId="0" fontId="3" fillId="0" borderId="0" xfId="4" applyAlignment="1">
      <alignment horizontal="left"/>
    </xf>
    <xf numFmtId="0" fontId="3" fillId="0" borderId="0" xfId="4" applyAlignment="1">
      <alignment vertical="top"/>
    </xf>
    <xf numFmtId="164" fontId="58" fillId="2" borderId="2" xfId="4" applyNumberFormat="1" applyFont="1" applyFill="1" applyBorder="1" applyAlignment="1">
      <alignment horizontal="center" vertical="top" wrapText="1"/>
    </xf>
    <xf numFmtId="2" fontId="59" fillId="0" borderId="61" xfId="4" applyNumberFormat="1" applyFont="1" applyBorder="1" applyAlignment="1">
      <alignment vertical="top" wrapText="1"/>
    </xf>
    <xf numFmtId="2" fontId="59" fillId="0" borderId="1" xfId="4" applyNumberFormat="1" applyFont="1" applyBorder="1" applyAlignment="1">
      <alignment vertical="top" wrapText="1"/>
    </xf>
    <xf numFmtId="2" fontId="59" fillId="0" borderId="42" xfId="4" applyNumberFormat="1" applyFont="1" applyBorder="1" applyAlignment="1">
      <alignment vertical="top" wrapText="1"/>
    </xf>
    <xf numFmtId="0" fontId="15" fillId="0" borderId="0" xfId="4" applyFont="1" applyAlignment="1">
      <alignment vertical="top"/>
    </xf>
    <xf numFmtId="2" fontId="60" fillId="6" borderId="1" xfId="4" applyNumberFormat="1" applyFont="1" applyFill="1" applyBorder="1" applyAlignment="1">
      <alignment horizontal="center" vertical="top" wrapText="1"/>
    </xf>
    <xf numFmtId="2" fontId="60" fillId="6" borderId="2" xfId="4" applyNumberFormat="1" applyFont="1" applyFill="1" applyBorder="1" applyAlignment="1">
      <alignment horizontal="center" vertical="top" wrapText="1"/>
    </xf>
    <xf numFmtId="164" fontId="59" fillId="0" borderId="32" xfId="4" applyNumberFormat="1" applyFont="1" applyBorder="1" applyAlignment="1">
      <alignment horizontal="center" vertical="top" wrapText="1"/>
    </xf>
    <xf numFmtId="164" fontId="59" fillId="0" borderId="38" xfId="4" applyNumberFormat="1" applyFont="1" applyBorder="1" applyAlignment="1">
      <alignment horizontal="center" vertical="top" wrapText="1"/>
    </xf>
    <xf numFmtId="0" fontId="61" fillId="0" borderId="0" xfId="4" applyFont="1" applyAlignment="1">
      <alignment vertical="top"/>
    </xf>
    <xf numFmtId="0" fontId="61" fillId="0" borderId="0" xfId="4" applyFont="1" applyAlignment="1">
      <alignment horizontal="left" vertical="top"/>
    </xf>
    <xf numFmtId="2" fontId="59" fillId="0" borderId="14" xfId="4" applyNumberFormat="1" applyFont="1" applyBorder="1" applyAlignment="1">
      <alignment horizontal="center" vertical="top" wrapText="1"/>
    </xf>
    <xf numFmtId="2" fontId="59" fillId="0" borderId="11" xfId="4" applyNumberFormat="1" applyFont="1" applyBorder="1" applyAlignment="1">
      <alignment horizontal="center" vertical="top" wrapText="1"/>
    </xf>
    <xf numFmtId="0" fontId="62" fillId="0" borderId="0" xfId="4" applyFont="1" applyAlignment="1">
      <alignment vertical="top"/>
    </xf>
    <xf numFmtId="0" fontId="14" fillId="0" borderId="0" xfId="4" applyFont="1" applyAlignment="1">
      <alignment horizontal="right" vertical="top" wrapText="1"/>
    </xf>
    <xf numFmtId="0" fontId="14" fillId="0" borderId="0" xfId="4" applyFont="1" applyAlignment="1">
      <alignment horizontal="left" vertical="top" wrapText="1"/>
    </xf>
    <xf numFmtId="2" fontId="59" fillId="0" borderId="15" xfId="4" applyNumberFormat="1" applyFont="1" applyBorder="1" applyAlignment="1">
      <alignment horizontal="center" vertical="top" wrapText="1"/>
    </xf>
    <xf numFmtId="0" fontId="8" fillId="0" borderId="61" xfId="4" applyFont="1" applyBorder="1"/>
    <xf numFmtId="0" fontId="8" fillId="0" borderId="0" xfId="4" applyFont="1"/>
    <xf numFmtId="0" fontId="8" fillId="0" borderId="6" xfId="4" applyFont="1" applyBorder="1"/>
    <xf numFmtId="0" fontId="63" fillId="0" borderId="14" xfId="3" applyFont="1" applyBorder="1" applyAlignment="1">
      <alignment horizontal="center" vertical="top" wrapText="1"/>
    </xf>
    <xf numFmtId="0" fontId="63" fillId="0" borderId="15" xfId="3" applyFont="1" applyBorder="1" applyAlignment="1">
      <alignment horizontal="center" vertical="top" wrapText="1"/>
    </xf>
    <xf numFmtId="164" fontId="59" fillId="0" borderId="18" xfId="4" applyNumberFormat="1" applyFont="1" applyBorder="1" applyAlignment="1">
      <alignment horizontal="center" vertical="top" wrapText="1"/>
    </xf>
    <xf numFmtId="164" fontId="59" fillId="0" borderId="42" xfId="4" applyNumberFormat="1" applyFont="1" applyBorder="1" applyAlignment="1">
      <alignment horizontal="center" vertical="top" wrapText="1"/>
    </xf>
    <xf numFmtId="164" fontId="60" fillId="6" borderId="1" xfId="4" applyNumberFormat="1" applyFont="1" applyFill="1" applyBorder="1" applyAlignment="1">
      <alignment horizontal="center" vertical="top" wrapText="1"/>
    </xf>
    <xf numFmtId="165" fontId="5" fillId="0" borderId="19" xfId="4" applyNumberFormat="1" applyFont="1" applyBorder="1" applyAlignment="1">
      <alignment horizontal="center" vertical="center" wrapText="1"/>
    </xf>
    <xf numFmtId="165" fontId="5" fillId="0" borderId="20" xfId="4" applyNumberFormat="1" applyFont="1" applyBorder="1" applyAlignment="1">
      <alignment horizontal="center" vertical="center" wrapText="1"/>
    </xf>
    <xf numFmtId="0" fontId="5" fillId="0" borderId="19" xfId="4" applyFont="1" applyBorder="1" applyAlignment="1">
      <alignment horizontal="center" vertical="center" wrapText="1"/>
    </xf>
    <xf numFmtId="0" fontId="11" fillId="0" borderId="4" xfId="4" applyFont="1" applyBorder="1" applyAlignment="1">
      <alignment vertical="center" wrapText="1"/>
    </xf>
    <xf numFmtId="0" fontId="11" fillId="0" borderId="2" xfId="4" applyFont="1" applyBorder="1" applyAlignment="1">
      <alignment vertical="center" wrapText="1"/>
    </xf>
    <xf numFmtId="49" fontId="64" fillId="0" borderId="0" xfId="4" applyNumberFormat="1" applyFont="1" applyAlignment="1">
      <alignment vertical="top" wrapText="1"/>
    </xf>
    <xf numFmtId="49" fontId="64" fillId="0" borderId="0" xfId="4" applyNumberFormat="1" applyFont="1" applyAlignment="1">
      <alignment horizontal="center" vertical="top" wrapText="1"/>
    </xf>
    <xf numFmtId="0" fontId="13" fillId="0" borderId="0" xfId="4" applyFont="1" applyAlignment="1">
      <alignment horizontal="center" vertical="top"/>
    </xf>
    <xf numFmtId="0" fontId="13" fillId="0" borderId="0" xfId="4" applyFont="1" applyAlignment="1">
      <alignment horizontal="left" vertical="top"/>
    </xf>
    <xf numFmtId="49" fontId="10" fillId="0" borderId="0" xfId="4" applyNumberFormat="1" applyFont="1" applyAlignment="1">
      <alignment vertical="top"/>
    </xf>
    <xf numFmtId="49" fontId="10" fillId="0" borderId="22" xfId="4" applyNumberFormat="1" applyFont="1" applyBorder="1" applyAlignment="1">
      <alignment vertical="top"/>
    </xf>
    <xf numFmtId="0" fontId="4" fillId="3" borderId="3" xfId="4" applyFont="1" applyFill="1" applyBorder="1" applyAlignment="1">
      <alignment horizontal="center" vertical="top"/>
    </xf>
    <xf numFmtId="0" fontId="4" fillId="3" borderId="4" xfId="4" applyFont="1" applyFill="1" applyBorder="1" applyAlignment="1">
      <alignment horizontal="left" vertical="top"/>
    </xf>
    <xf numFmtId="164" fontId="5" fillId="3" borderId="2" xfId="4" applyNumberFormat="1" applyFont="1" applyFill="1" applyBorder="1" applyAlignment="1">
      <alignment horizontal="center" vertical="top"/>
    </xf>
    <xf numFmtId="2" fontId="5" fillId="3" borderId="2" xfId="4" applyNumberFormat="1" applyFont="1" applyFill="1" applyBorder="1" applyAlignment="1">
      <alignment horizontal="center" vertical="top"/>
    </xf>
    <xf numFmtId="0" fontId="5" fillId="8" borderId="2" xfId="4" applyFont="1" applyFill="1" applyBorder="1" applyAlignment="1">
      <alignment horizontal="left" vertical="top" wrapText="1"/>
    </xf>
    <xf numFmtId="164" fontId="5" fillId="8" borderId="31" xfId="4" applyNumberFormat="1" applyFont="1" applyFill="1" applyBorder="1" applyAlignment="1">
      <alignment horizontal="center" vertical="top" wrapText="1"/>
    </xf>
    <xf numFmtId="0" fontId="5" fillId="10" borderId="2" xfId="4" applyFont="1" applyFill="1" applyBorder="1" applyAlignment="1">
      <alignment horizontal="left" vertical="top" wrapText="1"/>
    </xf>
    <xf numFmtId="164" fontId="5" fillId="10" borderId="31" xfId="4" applyNumberFormat="1" applyFont="1" applyFill="1" applyBorder="1" applyAlignment="1">
      <alignment horizontal="center" vertical="top" wrapText="1"/>
    </xf>
    <xf numFmtId="164" fontId="11" fillId="8" borderId="31" xfId="4" applyNumberFormat="1" applyFont="1" applyFill="1" applyBorder="1" applyAlignment="1">
      <alignment horizontal="center" vertical="top"/>
    </xf>
    <xf numFmtId="0" fontId="11" fillId="8" borderId="5" xfId="4" applyFont="1" applyFill="1" applyBorder="1" applyAlignment="1">
      <alignment horizontal="center" vertical="top"/>
    </xf>
    <xf numFmtId="49" fontId="11" fillId="8" borderId="5" xfId="4" applyNumberFormat="1" applyFont="1" applyFill="1" applyBorder="1" applyAlignment="1">
      <alignment horizontal="center" vertical="top"/>
    </xf>
    <xf numFmtId="9" fontId="39" fillId="11" borderId="23" xfId="4" applyNumberFormat="1" applyFont="1" applyFill="1" applyBorder="1" applyAlignment="1">
      <alignment horizontal="center" vertical="top"/>
    </xf>
    <xf numFmtId="9" fontId="39" fillId="11" borderId="29" xfId="4" applyNumberFormat="1" applyFont="1" applyFill="1" applyBorder="1" applyAlignment="1">
      <alignment horizontal="left" vertical="top"/>
    </xf>
    <xf numFmtId="9" fontId="39" fillId="11" borderId="21" xfId="4" applyNumberFormat="1" applyFont="1" applyFill="1" applyBorder="1" applyAlignment="1">
      <alignment horizontal="center" vertical="top"/>
    </xf>
    <xf numFmtId="0" fontId="39" fillId="11" borderId="46" xfId="4" applyFont="1" applyFill="1" applyBorder="1" applyAlignment="1">
      <alignment horizontal="center" vertical="top"/>
    </xf>
    <xf numFmtId="0" fontId="39" fillId="11" borderId="31" xfId="4" applyFont="1" applyFill="1" applyBorder="1" applyAlignment="1">
      <alignment horizontal="left" vertical="top" wrapText="1"/>
    </xf>
    <xf numFmtId="164" fontId="11" fillId="0" borderId="31" xfId="4" applyNumberFormat="1" applyFont="1" applyBorder="1" applyAlignment="1">
      <alignment horizontal="center" vertical="top"/>
    </xf>
    <xf numFmtId="0" fontId="11" fillId="0" borderId="32" xfId="4" applyFont="1" applyBorder="1" applyAlignment="1">
      <alignment horizontal="center" vertical="top"/>
    </xf>
    <xf numFmtId="0" fontId="16" fillId="12" borderId="21" xfId="4" applyFont="1" applyFill="1" applyBorder="1" applyAlignment="1">
      <alignment horizontal="center" vertical="top" wrapText="1"/>
    </xf>
    <xf numFmtId="9" fontId="39" fillId="11" borderId="25" xfId="4" applyNumberFormat="1" applyFont="1" applyFill="1" applyBorder="1" applyAlignment="1">
      <alignment horizontal="center" vertical="top"/>
    </xf>
    <xf numFmtId="9" fontId="39" fillId="11" borderId="36" xfId="4" applyNumberFormat="1" applyFont="1" applyFill="1" applyBorder="1" applyAlignment="1">
      <alignment horizontal="left" vertical="top"/>
    </xf>
    <xf numFmtId="9" fontId="39" fillId="11" borderId="17" xfId="4" applyNumberFormat="1" applyFont="1" applyFill="1" applyBorder="1" applyAlignment="1">
      <alignment horizontal="center" vertical="top"/>
    </xf>
    <xf numFmtId="0" fontId="39" fillId="11" borderId="36" xfId="4" applyFont="1" applyFill="1" applyBorder="1" applyAlignment="1">
      <alignment horizontal="center" vertical="top"/>
    </xf>
    <xf numFmtId="0" fontId="39" fillId="11" borderId="15" xfId="4" applyFont="1" applyFill="1" applyBorder="1" applyAlignment="1">
      <alignment horizontal="left" vertical="top" wrapText="1"/>
    </xf>
    <xf numFmtId="49" fontId="11" fillId="13" borderId="19" xfId="4" applyNumberFormat="1" applyFont="1" applyFill="1" applyBorder="1" applyAlignment="1">
      <alignment vertical="top"/>
    </xf>
    <xf numFmtId="49" fontId="11" fillId="12" borderId="22" xfId="4" applyNumberFormat="1" applyFont="1" applyFill="1" applyBorder="1" applyAlignment="1">
      <alignment vertical="top" wrapText="1"/>
    </xf>
    <xf numFmtId="164" fontId="11" fillId="4" borderId="38" xfId="4" applyNumberFormat="1" applyFont="1" applyFill="1" applyBorder="1" applyAlignment="1">
      <alignment horizontal="center" vertical="top"/>
    </xf>
    <xf numFmtId="0" fontId="11" fillId="4" borderId="32" xfId="4" applyFont="1" applyFill="1" applyBorder="1" applyAlignment="1">
      <alignment horizontal="center" vertical="top"/>
    </xf>
    <xf numFmtId="0" fontId="5" fillId="12" borderId="31" xfId="4" applyFont="1" applyFill="1" applyBorder="1" applyAlignment="1">
      <alignment vertical="top" wrapText="1"/>
    </xf>
    <xf numFmtId="0" fontId="4" fillId="11" borderId="36" xfId="4" applyFont="1" applyFill="1" applyBorder="1" applyAlignment="1">
      <alignment horizontal="left" vertical="top"/>
    </xf>
    <xf numFmtId="0" fontId="4" fillId="11" borderId="17" xfId="4" applyFont="1" applyFill="1" applyBorder="1" applyAlignment="1">
      <alignment horizontal="center" vertical="top"/>
    </xf>
    <xf numFmtId="0" fontId="4" fillId="11" borderId="36" xfId="4" applyFont="1" applyFill="1" applyBorder="1" applyAlignment="1">
      <alignment horizontal="center" vertical="top" wrapText="1"/>
    </xf>
    <xf numFmtId="0" fontId="4" fillId="0" borderId="81" xfId="4" applyFont="1" applyBorder="1" applyAlignment="1">
      <alignment vertical="top" wrapText="1"/>
    </xf>
    <xf numFmtId="164" fontId="10" fillId="11" borderId="15" xfId="4" applyNumberFormat="1" applyFont="1" applyFill="1" applyBorder="1" applyAlignment="1">
      <alignment horizontal="center" vertical="top"/>
    </xf>
    <xf numFmtId="0" fontId="13" fillId="12" borderId="6" xfId="4" applyFont="1" applyFill="1" applyBorder="1" applyAlignment="1">
      <alignment vertical="top" wrapText="1"/>
    </xf>
    <xf numFmtId="49" fontId="11" fillId="11" borderId="0" xfId="4" applyNumberFormat="1" applyFont="1" applyFill="1" applyAlignment="1">
      <alignment horizontal="center" vertical="top" wrapText="1"/>
    </xf>
    <xf numFmtId="0" fontId="39" fillId="11" borderId="25" xfId="4" applyFont="1" applyFill="1" applyBorder="1" applyAlignment="1">
      <alignment horizontal="center" vertical="top"/>
    </xf>
    <xf numFmtId="0" fontId="39" fillId="11" borderId="36" xfId="4" applyFont="1" applyFill="1" applyBorder="1" applyAlignment="1">
      <alignment horizontal="left" vertical="top"/>
    </xf>
    <xf numFmtId="0" fontId="39" fillId="11" borderId="8" xfId="4" applyFont="1" applyFill="1" applyBorder="1" applyAlignment="1">
      <alignment horizontal="center" vertical="top"/>
    </xf>
    <xf numFmtId="164" fontId="10" fillId="11" borderId="9" xfId="4" applyNumberFormat="1" applyFont="1" applyFill="1" applyBorder="1" applyAlignment="1">
      <alignment horizontal="center" vertical="top"/>
    </xf>
    <xf numFmtId="0" fontId="5" fillId="12" borderId="6" xfId="4" applyFont="1" applyFill="1" applyBorder="1" applyAlignment="1">
      <alignment vertical="top" wrapText="1"/>
    </xf>
    <xf numFmtId="0" fontId="4" fillId="0" borderId="9" xfId="4" applyFont="1" applyBorder="1" applyAlignment="1">
      <alignment vertical="top" wrapText="1"/>
    </xf>
    <xf numFmtId="0" fontId="39" fillId="11" borderId="40" xfId="4" applyFont="1" applyFill="1" applyBorder="1" applyAlignment="1">
      <alignment horizontal="left" vertical="top"/>
    </xf>
    <xf numFmtId="0" fontId="39" fillId="11" borderId="39" xfId="4" applyFont="1" applyFill="1" applyBorder="1" applyAlignment="1">
      <alignment horizontal="center" vertical="top"/>
    </xf>
    <xf numFmtId="0" fontId="4" fillId="0" borderId="82" xfId="4" applyFont="1" applyBorder="1" applyAlignment="1">
      <alignment vertical="top" wrapText="1"/>
    </xf>
    <xf numFmtId="164" fontId="10" fillId="11" borderId="42" xfId="4" applyNumberFormat="1" applyFont="1" applyFill="1" applyBorder="1" applyAlignment="1">
      <alignment horizontal="center" vertical="top"/>
    </xf>
    <xf numFmtId="0" fontId="5" fillId="12" borderId="20" xfId="4" applyFont="1" applyFill="1" applyBorder="1" applyAlignment="1">
      <alignment vertical="top" wrapText="1"/>
    </xf>
    <xf numFmtId="0" fontId="39" fillId="11" borderId="31" xfId="4" applyFont="1" applyFill="1" applyBorder="1" applyAlignment="1">
      <alignment horizontal="left" vertical="top"/>
    </xf>
    <xf numFmtId="164" fontId="11" fillId="0" borderId="5" xfId="4" applyNumberFormat="1" applyFont="1" applyBorder="1" applyAlignment="1">
      <alignment horizontal="center" vertical="top"/>
    </xf>
    <xf numFmtId="0" fontId="5" fillId="13" borderId="5" xfId="4" applyFont="1" applyFill="1" applyBorder="1" applyAlignment="1">
      <alignment vertical="top" wrapText="1"/>
    </xf>
    <xf numFmtId="9" fontId="39" fillId="11" borderId="37" xfId="4" applyNumberFormat="1" applyFont="1" applyFill="1" applyBorder="1" applyAlignment="1">
      <alignment horizontal="center" vertical="top"/>
    </xf>
    <xf numFmtId="0" fontId="39" fillId="11" borderId="15" xfId="4" applyFont="1" applyFill="1" applyBorder="1" applyAlignment="1">
      <alignment horizontal="left" vertical="top"/>
    </xf>
    <xf numFmtId="164" fontId="11" fillId="0" borderId="18" xfId="4" applyNumberFormat="1" applyFont="1" applyBorder="1" applyAlignment="1">
      <alignment horizontal="center" vertical="top"/>
    </xf>
    <xf numFmtId="0" fontId="5" fillId="13" borderId="19" xfId="4" applyFont="1" applyFill="1" applyBorder="1" applyAlignment="1">
      <alignment vertical="top" wrapText="1"/>
    </xf>
    <xf numFmtId="0" fontId="16" fillId="11" borderId="0" xfId="4" applyFont="1" applyFill="1" applyAlignment="1">
      <alignment horizontal="center" vertical="top" wrapText="1"/>
    </xf>
    <xf numFmtId="0" fontId="5" fillId="12" borderId="5" xfId="4" applyFont="1" applyFill="1" applyBorder="1" applyAlignment="1">
      <alignment vertical="top" wrapText="1"/>
    </xf>
    <xf numFmtId="0" fontId="39" fillId="11" borderId="17" xfId="4" applyFont="1" applyFill="1" applyBorder="1" applyAlignment="1">
      <alignment horizontal="center" vertical="top"/>
    </xf>
    <xf numFmtId="164" fontId="10" fillId="11" borderId="6" xfId="4" applyNumberFormat="1" applyFont="1" applyFill="1" applyBorder="1" applyAlignment="1">
      <alignment horizontal="center" vertical="top"/>
    </xf>
    <xf numFmtId="0" fontId="5" fillId="12" borderId="34" xfId="4" applyFont="1" applyFill="1" applyBorder="1" applyAlignment="1">
      <alignment vertical="top" wrapText="1"/>
    </xf>
    <xf numFmtId="0" fontId="5" fillId="12" borderId="19" xfId="4" applyFont="1" applyFill="1" applyBorder="1" applyAlignment="1">
      <alignment vertical="top" wrapText="1"/>
    </xf>
    <xf numFmtId="9" fontId="39" fillId="11" borderId="66" xfId="4" applyNumberFormat="1" applyFont="1" applyFill="1" applyBorder="1" applyAlignment="1">
      <alignment horizontal="center" vertical="top"/>
    </xf>
    <xf numFmtId="0" fontId="39" fillId="11" borderId="66" xfId="4" applyFont="1" applyFill="1" applyBorder="1" applyAlignment="1">
      <alignment horizontal="center" vertical="top"/>
    </xf>
    <xf numFmtId="164" fontId="11" fillId="0" borderId="34" xfId="4" applyNumberFormat="1" applyFont="1" applyBorder="1" applyAlignment="1">
      <alignment horizontal="center" vertical="top"/>
    </xf>
    <xf numFmtId="0" fontId="11" fillId="0" borderId="10" xfId="4" applyFont="1" applyBorder="1" applyAlignment="1">
      <alignment horizontal="center" vertical="top"/>
    </xf>
    <xf numFmtId="0" fontId="5" fillId="13" borderId="34" xfId="4" applyFont="1" applyFill="1" applyBorder="1" applyAlignment="1">
      <alignment vertical="top" wrapText="1"/>
    </xf>
    <xf numFmtId="0" fontId="16" fillId="13" borderId="34" xfId="4" applyFont="1" applyFill="1" applyBorder="1" applyAlignment="1">
      <alignment horizontal="center" vertical="top" wrapText="1"/>
    </xf>
    <xf numFmtId="0" fontId="16" fillId="12" borderId="0" xfId="4" applyFont="1" applyFill="1" applyAlignment="1">
      <alignment horizontal="center" vertical="top" wrapText="1"/>
    </xf>
    <xf numFmtId="9" fontId="39" fillId="11" borderId="36" xfId="4" applyNumberFormat="1" applyFont="1" applyFill="1" applyBorder="1" applyAlignment="1">
      <alignment horizontal="center" vertical="top"/>
    </xf>
    <xf numFmtId="0" fontId="39" fillId="11" borderId="71" xfId="4" applyFont="1" applyFill="1" applyBorder="1" applyAlignment="1">
      <alignment horizontal="center" vertical="top"/>
    </xf>
    <xf numFmtId="9" fontId="39" fillId="11" borderId="71" xfId="4" applyNumberFormat="1" applyFont="1" applyFill="1" applyBorder="1" applyAlignment="1">
      <alignment horizontal="center" vertical="top"/>
    </xf>
    <xf numFmtId="0" fontId="16" fillId="12" borderId="21" xfId="4" applyFont="1" applyFill="1" applyBorder="1" applyAlignment="1">
      <alignment vertical="top" wrapText="1"/>
    </xf>
    <xf numFmtId="0" fontId="4" fillId="11" borderId="71" xfId="4" applyFont="1" applyFill="1" applyBorder="1" applyAlignment="1">
      <alignment horizontal="center" vertical="top" wrapText="1"/>
    </xf>
    <xf numFmtId="49" fontId="11" fillId="12" borderId="0" xfId="4" applyNumberFormat="1" applyFont="1" applyFill="1" applyAlignment="1">
      <alignment vertical="top" wrapText="1"/>
    </xf>
    <xf numFmtId="0" fontId="39" fillId="11" borderId="76" xfId="4" applyFont="1" applyFill="1" applyBorder="1" applyAlignment="1">
      <alignment horizontal="center" vertical="top"/>
    </xf>
    <xf numFmtId="0" fontId="4" fillId="11" borderId="76" xfId="4" applyFont="1" applyFill="1" applyBorder="1" applyAlignment="1">
      <alignment horizontal="center" vertical="top" wrapText="1"/>
    </xf>
    <xf numFmtId="0" fontId="4" fillId="0" borderId="25" xfId="4" applyFont="1" applyBorder="1" applyAlignment="1">
      <alignment horizontal="left" vertical="top"/>
    </xf>
    <xf numFmtId="0" fontId="4" fillId="0" borderId="36" xfId="4" applyFont="1" applyBorder="1" applyAlignment="1">
      <alignment horizontal="left" vertical="top"/>
    </xf>
    <xf numFmtId="0" fontId="4" fillId="0" borderId="71" xfId="4" applyFont="1" applyBorder="1" applyAlignment="1">
      <alignment horizontal="left" vertical="top"/>
    </xf>
    <xf numFmtId="0" fontId="4" fillId="0" borderId="71" xfId="4" applyFont="1" applyBorder="1" applyAlignment="1">
      <alignment horizontal="center" vertical="top" wrapText="1"/>
    </xf>
    <xf numFmtId="0" fontId="4" fillId="0" borderId="36" xfId="4" applyFont="1" applyBorder="1" applyAlignment="1">
      <alignment horizontal="center" vertical="top" wrapText="1"/>
    </xf>
    <xf numFmtId="0" fontId="4" fillId="0" borderId="15" xfId="4" applyFont="1" applyBorder="1" applyAlignment="1">
      <alignment vertical="top" wrapText="1"/>
    </xf>
    <xf numFmtId="0" fontId="4" fillId="0" borderId="57" xfId="4" applyFont="1" applyBorder="1" applyAlignment="1">
      <alignment horizontal="left" vertical="top"/>
    </xf>
    <xf numFmtId="0" fontId="4" fillId="0" borderId="40" xfId="4" applyFont="1" applyBorder="1" applyAlignment="1">
      <alignment horizontal="left" vertical="top"/>
    </xf>
    <xf numFmtId="0" fontId="4" fillId="0" borderId="72" xfId="4" applyFont="1" applyBorder="1" applyAlignment="1">
      <alignment horizontal="left" vertical="top"/>
    </xf>
    <xf numFmtId="0" fontId="4" fillId="0" borderId="72" xfId="4" applyFont="1" applyBorder="1" applyAlignment="1">
      <alignment horizontal="center" vertical="top" wrapText="1"/>
    </xf>
    <xf numFmtId="0" fontId="4" fillId="0" borderId="40" xfId="4" applyFont="1" applyBorder="1" applyAlignment="1">
      <alignment horizontal="center" vertical="top" wrapText="1"/>
    </xf>
    <xf numFmtId="0" fontId="4" fillId="0" borderId="42" xfId="4" applyFont="1" applyBorder="1" applyAlignment="1">
      <alignment vertical="top" wrapText="1"/>
    </xf>
    <xf numFmtId="49" fontId="14" fillId="8" borderId="19" xfId="4" applyNumberFormat="1" applyFont="1" applyFill="1" applyBorder="1" applyAlignment="1">
      <alignment horizontal="center" vertical="top"/>
    </xf>
    <xf numFmtId="164" fontId="11" fillId="8" borderId="5" xfId="4" applyNumberFormat="1" applyFont="1" applyFill="1" applyBorder="1" applyAlignment="1">
      <alignment horizontal="center" vertical="top"/>
    </xf>
    <xf numFmtId="9" fontId="10" fillId="11" borderId="23" xfId="4" applyNumberFormat="1" applyFont="1" applyFill="1" applyBorder="1" applyAlignment="1">
      <alignment horizontal="center" vertical="top"/>
    </xf>
    <xf numFmtId="9" fontId="10" fillId="11" borderId="24" xfId="4" applyNumberFormat="1" applyFont="1" applyFill="1" applyBorder="1" applyAlignment="1">
      <alignment horizontal="left" vertical="top"/>
    </xf>
    <xf numFmtId="9" fontId="10" fillId="11" borderId="0" xfId="4" applyNumberFormat="1" applyFont="1" applyFill="1" applyAlignment="1">
      <alignment horizontal="center" vertical="top"/>
    </xf>
    <xf numFmtId="0" fontId="10" fillId="11" borderId="0" xfId="4" applyFont="1" applyFill="1" applyAlignment="1">
      <alignment horizontal="left" vertical="top"/>
    </xf>
    <xf numFmtId="0" fontId="10" fillId="11" borderId="52" xfId="4" applyFont="1" applyFill="1" applyBorder="1" applyAlignment="1">
      <alignment horizontal="left" vertical="top"/>
    </xf>
    <xf numFmtId="0" fontId="4" fillId="11" borderId="6" xfId="4" applyFont="1" applyFill="1" applyBorder="1" applyAlignment="1">
      <alignment horizontal="left" vertical="top" wrapText="1"/>
    </xf>
    <xf numFmtId="164" fontId="11" fillId="4" borderId="1" xfId="4" applyNumberFormat="1" applyFont="1" applyFill="1" applyBorder="1" applyAlignment="1">
      <alignment horizontal="center" vertical="top"/>
    </xf>
    <xf numFmtId="164" fontId="11" fillId="4" borderId="5" xfId="4" applyNumberFormat="1" applyFont="1" applyFill="1" applyBorder="1" applyAlignment="1">
      <alignment horizontal="center" vertical="top"/>
    </xf>
    <xf numFmtId="9" fontId="10" fillId="11" borderId="25" xfId="4" applyNumberFormat="1" applyFont="1" applyFill="1" applyBorder="1" applyAlignment="1">
      <alignment horizontal="center" vertical="top"/>
    </xf>
    <xf numFmtId="9" fontId="10" fillId="11" borderId="26" xfId="4" applyNumberFormat="1" applyFont="1" applyFill="1" applyBorder="1" applyAlignment="1">
      <alignment horizontal="left" vertical="top"/>
    </xf>
    <xf numFmtId="9" fontId="10" fillId="11" borderId="17" xfId="4" applyNumberFormat="1" applyFont="1" applyFill="1" applyBorder="1" applyAlignment="1">
      <alignment horizontal="center" vertical="top"/>
    </xf>
    <xf numFmtId="0" fontId="10" fillId="11" borderId="17" xfId="4" applyFont="1" applyFill="1" applyBorder="1" applyAlignment="1">
      <alignment horizontal="left" vertical="top"/>
    </xf>
    <xf numFmtId="0" fontId="10" fillId="11" borderId="36" xfId="4" applyFont="1" applyFill="1" applyBorder="1" applyAlignment="1">
      <alignment horizontal="left" vertical="top"/>
    </xf>
    <xf numFmtId="0" fontId="4" fillId="11" borderId="15" xfId="4" applyFont="1" applyFill="1" applyBorder="1" applyAlignment="1">
      <alignment horizontal="left" vertical="top" wrapText="1"/>
    </xf>
    <xf numFmtId="164" fontId="11" fillId="11" borderId="6" xfId="4" applyNumberFormat="1" applyFont="1" applyFill="1" applyBorder="1" applyAlignment="1">
      <alignment horizontal="center" vertical="top"/>
    </xf>
    <xf numFmtId="164" fontId="11" fillId="11" borderId="5" xfId="4" applyNumberFormat="1" applyFont="1" applyFill="1" applyBorder="1" applyAlignment="1">
      <alignment horizontal="center" vertical="top"/>
    </xf>
    <xf numFmtId="9" fontId="10" fillId="11" borderId="71" xfId="4" applyNumberFormat="1" applyFont="1" applyFill="1" applyBorder="1" applyAlignment="1">
      <alignment horizontal="center" vertical="top"/>
    </xf>
    <xf numFmtId="164" fontId="11" fillId="11" borderId="18" xfId="4" applyNumberFormat="1" applyFont="1" applyFill="1" applyBorder="1" applyAlignment="1">
      <alignment horizontal="center" vertical="top"/>
    </xf>
    <xf numFmtId="164" fontId="11" fillId="11" borderId="42" xfId="4" applyNumberFormat="1" applyFont="1" applyFill="1" applyBorder="1" applyAlignment="1">
      <alignment horizontal="center" vertical="top"/>
    </xf>
    <xf numFmtId="9" fontId="10" fillId="11" borderId="78" xfId="4" applyNumberFormat="1" applyFont="1" applyFill="1" applyBorder="1" applyAlignment="1">
      <alignment horizontal="center" vertical="top"/>
    </xf>
    <xf numFmtId="164" fontId="11" fillId="4" borderId="31" xfId="4" applyNumberFormat="1" applyFont="1" applyFill="1" applyBorder="1" applyAlignment="1">
      <alignment horizontal="center" vertical="top"/>
    </xf>
    <xf numFmtId="164" fontId="11" fillId="11" borderId="31" xfId="4" applyNumberFormat="1" applyFont="1" applyFill="1" applyBorder="1" applyAlignment="1">
      <alignment horizontal="center" vertical="top"/>
    </xf>
    <xf numFmtId="0" fontId="4" fillId="11" borderId="71" xfId="4" applyFont="1" applyFill="1" applyBorder="1" applyAlignment="1">
      <alignment horizontal="center" vertical="top"/>
    </xf>
    <xf numFmtId="9" fontId="4" fillId="11" borderId="25" xfId="4" applyNumberFormat="1" applyFont="1" applyFill="1" applyBorder="1" applyAlignment="1">
      <alignment horizontal="center" vertical="top"/>
    </xf>
    <xf numFmtId="9" fontId="4" fillId="11" borderId="26" xfId="4" applyNumberFormat="1" applyFont="1" applyFill="1" applyBorder="1" applyAlignment="1">
      <alignment horizontal="left" vertical="top"/>
    </xf>
    <xf numFmtId="9" fontId="4" fillId="11" borderId="71" xfId="4" applyNumberFormat="1" applyFont="1" applyFill="1" applyBorder="1" applyAlignment="1">
      <alignment horizontal="center" vertical="top"/>
    </xf>
    <xf numFmtId="164" fontId="11" fillId="4" borderId="2" xfId="4" applyNumberFormat="1" applyFont="1" applyFill="1" applyBorder="1" applyAlignment="1">
      <alignment horizontal="center" vertical="top"/>
    </xf>
    <xf numFmtId="0" fontId="4" fillId="11" borderId="76" xfId="4" applyFont="1" applyFill="1" applyBorder="1" applyAlignment="1">
      <alignment horizontal="center" vertical="top"/>
    </xf>
    <xf numFmtId="0" fontId="10" fillId="11" borderId="62" xfId="4" applyFont="1" applyFill="1" applyBorder="1" applyAlignment="1">
      <alignment horizontal="left" vertical="top"/>
    </xf>
    <xf numFmtId="0" fontId="10" fillId="11" borderId="55" xfId="4" applyFont="1" applyFill="1" applyBorder="1" applyAlignment="1">
      <alignment horizontal="center" vertical="top"/>
    </xf>
    <xf numFmtId="9" fontId="4" fillId="11" borderId="70" xfId="4" applyNumberFormat="1" applyFont="1" applyFill="1" applyBorder="1" applyAlignment="1">
      <alignment horizontal="center" vertical="top"/>
    </xf>
    <xf numFmtId="0" fontId="10" fillId="11" borderId="29" xfId="4" applyFont="1" applyFill="1" applyBorder="1" applyAlignment="1">
      <alignment horizontal="left" vertical="top"/>
    </xf>
    <xf numFmtId="0" fontId="4" fillId="11" borderId="24" xfId="4" applyFont="1" applyFill="1" applyBorder="1" applyAlignment="1">
      <alignment horizontal="left" vertical="top" wrapText="1"/>
    </xf>
    <xf numFmtId="9" fontId="4" fillId="11" borderId="72" xfId="4" applyNumberFormat="1" applyFont="1" applyFill="1" applyBorder="1" applyAlignment="1">
      <alignment horizontal="center" vertical="top"/>
    </xf>
    <xf numFmtId="0" fontId="10" fillId="11" borderId="40" xfId="4" applyFont="1" applyFill="1" applyBorder="1" applyAlignment="1">
      <alignment horizontal="left" vertical="top"/>
    </xf>
    <xf numFmtId="0" fontId="4" fillId="11" borderId="80" xfId="4" applyFont="1" applyFill="1" applyBorder="1" applyAlignment="1">
      <alignment horizontal="center" vertical="top" wrapText="1"/>
    </xf>
    <xf numFmtId="164" fontId="4" fillId="11" borderId="50" xfId="4" applyNumberFormat="1" applyFont="1" applyFill="1" applyBorder="1" applyAlignment="1">
      <alignment horizontal="left" vertical="top" wrapText="1"/>
    </xf>
    <xf numFmtId="164" fontId="4" fillId="11" borderId="51" xfId="4" applyNumberFormat="1" applyFont="1" applyFill="1" applyBorder="1" applyAlignment="1">
      <alignment horizontal="left" vertical="center" wrapText="1"/>
    </xf>
    <xf numFmtId="9" fontId="4" fillId="11" borderId="13" xfId="4" applyNumberFormat="1" applyFont="1" applyFill="1" applyBorder="1" applyAlignment="1">
      <alignment horizontal="center" vertical="top"/>
    </xf>
    <xf numFmtId="9" fontId="4" fillId="11" borderId="29" xfId="4" applyNumberFormat="1" applyFont="1" applyFill="1" applyBorder="1" applyAlignment="1">
      <alignment horizontal="center" vertical="top"/>
    </xf>
    <xf numFmtId="0" fontId="4" fillId="11" borderId="33" xfId="4" applyFont="1" applyFill="1" applyBorder="1" applyAlignment="1">
      <alignment horizontal="left" vertical="top"/>
    </xf>
    <xf numFmtId="164" fontId="11" fillId="4" borderId="6" xfId="4" applyNumberFormat="1" applyFont="1" applyFill="1" applyBorder="1" applyAlignment="1">
      <alignment horizontal="center" vertical="top"/>
    </xf>
    <xf numFmtId="0" fontId="11" fillId="4" borderId="19" xfId="4" applyFont="1" applyFill="1" applyBorder="1" applyAlignment="1">
      <alignment horizontal="center" vertical="top"/>
    </xf>
    <xf numFmtId="9" fontId="4" fillId="11" borderId="17" xfId="4" applyNumberFormat="1" applyFont="1" applyFill="1" applyBorder="1" applyAlignment="1">
      <alignment horizontal="center" vertical="top"/>
    </xf>
    <xf numFmtId="9" fontId="4" fillId="11" borderId="36" xfId="4" applyNumberFormat="1" applyFont="1" applyFill="1" applyBorder="1" applyAlignment="1">
      <alignment horizontal="center" vertical="top"/>
    </xf>
    <xf numFmtId="0" fontId="4" fillId="11" borderId="25" xfId="4" applyFont="1" applyFill="1" applyBorder="1" applyAlignment="1">
      <alignment horizontal="center" vertical="top" wrapText="1"/>
    </xf>
    <xf numFmtId="0" fontId="4" fillId="11" borderId="17" xfId="4" applyFont="1" applyFill="1" applyBorder="1" applyAlignment="1">
      <alignment horizontal="center" vertical="top" wrapText="1"/>
    </xf>
    <xf numFmtId="164" fontId="4" fillId="11" borderId="37" xfId="4" applyNumberFormat="1" applyFont="1" applyFill="1" applyBorder="1" applyAlignment="1">
      <alignment horizontal="left" vertical="top" wrapText="1"/>
    </xf>
    <xf numFmtId="164" fontId="4" fillId="11" borderId="26" xfId="4" applyNumberFormat="1" applyFont="1" applyFill="1" applyBorder="1" applyAlignment="1">
      <alignment horizontal="left" vertical="center" wrapText="1"/>
    </xf>
    <xf numFmtId="0" fontId="11" fillId="4" borderId="5" xfId="4" applyFont="1" applyFill="1" applyBorder="1" applyAlignment="1">
      <alignment horizontal="center" vertical="top"/>
    </xf>
    <xf numFmtId="0" fontId="10" fillId="11" borderId="5" xfId="4" applyFont="1" applyFill="1" applyBorder="1" applyAlignment="1">
      <alignment horizontal="center" vertical="top"/>
    </xf>
    <xf numFmtId="0" fontId="32" fillId="0" borderId="0" xfId="4" applyFont="1" applyAlignment="1">
      <alignment horizontal="right"/>
    </xf>
    <xf numFmtId="0" fontId="4" fillId="11" borderId="8" xfId="4" applyFont="1" applyFill="1" applyBorder="1" applyAlignment="1">
      <alignment horizontal="center" vertical="top"/>
    </xf>
    <xf numFmtId="0" fontId="3" fillId="0" borderId="25" xfId="4" applyBorder="1"/>
    <xf numFmtId="0" fontId="3" fillId="0" borderId="26" xfId="4" applyBorder="1" applyAlignment="1">
      <alignment horizontal="left"/>
    </xf>
    <xf numFmtId="0" fontId="3" fillId="0" borderId="8" xfId="4" applyBorder="1"/>
    <xf numFmtId="0" fontId="3" fillId="0" borderId="62" xfId="4" applyBorder="1"/>
    <xf numFmtId="0" fontId="3" fillId="0" borderId="56" xfId="4" applyBorder="1" applyAlignment="1">
      <alignment vertical="top"/>
    </xf>
    <xf numFmtId="0" fontId="3" fillId="0" borderId="60" xfId="4" applyBorder="1"/>
    <xf numFmtId="164" fontId="11" fillId="12" borderId="32" xfId="4" applyNumberFormat="1" applyFont="1" applyFill="1" applyBorder="1" applyAlignment="1">
      <alignment horizontal="center" vertical="top"/>
    </xf>
    <xf numFmtId="0" fontId="11" fillId="12" borderId="32" xfId="4" applyFont="1" applyFill="1" applyBorder="1" applyAlignment="1">
      <alignment horizontal="center" vertical="top"/>
    </xf>
    <xf numFmtId="0" fontId="16" fillId="12" borderId="5" xfId="4" applyFont="1" applyFill="1" applyBorder="1" applyAlignment="1">
      <alignment vertical="top" wrapText="1"/>
    </xf>
    <xf numFmtId="0" fontId="3" fillId="0" borderId="52" xfId="4" applyBorder="1"/>
    <xf numFmtId="0" fontId="3" fillId="0" borderId="53" xfId="4" applyBorder="1" applyAlignment="1">
      <alignment vertical="top"/>
    </xf>
    <xf numFmtId="0" fontId="3" fillId="0" borderId="54" xfId="4" applyBorder="1"/>
    <xf numFmtId="164" fontId="10" fillId="12" borderId="34" xfId="4" applyNumberFormat="1" applyFont="1" applyFill="1" applyBorder="1" applyAlignment="1">
      <alignment horizontal="center" vertical="top"/>
    </xf>
    <xf numFmtId="164" fontId="10" fillId="12" borderId="10" xfId="4" applyNumberFormat="1" applyFont="1" applyFill="1" applyBorder="1" applyAlignment="1">
      <alignment horizontal="center" vertical="top"/>
    </xf>
    <xf numFmtId="0" fontId="10" fillId="12" borderId="10" xfId="4" applyFont="1" applyFill="1" applyBorder="1" applyAlignment="1">
      <alignment horizontal="center" vertical="top"/>
    </xf>
    <xf numFmtId="0" fontId="3" fillId="0" borderId="64" xfId="4" applyBorder="1"/>
    <xf numFmtId="164" fontId="10" fillId="12" borderId="14" xfId="4" applyNumberFormat="1" applyFont="1" applyFill="1" applyBorder="1" applyAlignment="1">
      <alignment horizontal="center" vertical="top"/>
    </xf>
    <xf numFmtId="0" fontId="10" fillId="12" borderId="14" xfId="4" applyFont="1" applyFill="1" applyBorder="1" applyAlignment="1">
      <alignment horizontal="center" vertical="top"/>
    </xf>
    <xf numFmtId="0" fontId="10" fillId="0" borderId="59" xfId="4" applyFont="1" applyBorder="1" applyAlignment="1">
      <alignment horizontal="center" vertical="top" wrapText="1"/>
    </xf>
    <xf numFmtId="0" fontId="10" fillId="0" borderId="60" xfId="4" applyFont="1" applyBorder="1" applyAlignment="1">
      <alignment horizontal="left" vertical="top" wrapText="1"/>
    </xf>
    <xf numFmtId="0" fontId="10" fillId="0" borderId="8" xfId="4" applyFont="1" applyBorder="1" applyAlignment="1">
      <alignment horizontal="center" vertical="top" wrapText="1"/>
    </xf>
    <xf numFmtId="0" fontId="10" fillId="0" borderId="62" xfId="4" applyFont="1" applyBorder="1" applyAlignment="1">
      <alignment horizontal="center" vertical="center" wrapText="1"/>
    </xf>
    <xf numFmtId="0" fontId="10" fillId="0" borderId="62" xfId="4" applyFont="1" applyBorder="1" applyAlignment="1">
      <alignment horizontal="center" vertical="top" wrapText="1"/>
    </xf>
    <xf numFmtId="164" fontId="10" fillId="0" borderId="60" xfId="4" applyNumberFormat="1" applyFont="1" applyBorder="1" applyAlignment="1">
      <alignment horizontal="left" vertical="center" wrapText="1"/>
    </xf>
    <xf numFmtId="164" fontId="10" fillId="12" borderId="18" xfId="4" applyNumberFormat="1" applyFont="1" applyFill="1" applyBorder="1" applyAlignment="1">
      <alignment horizontal="center" vertical="top"/>
    </xf>
    <xf numFmtId="0" fontId="10" fillId="12" borderId="18" xfId="4" applyFont="1" applyFill="1" applyBorder="1" applyAlignment="1">
      <alignment horizontal="center" vertical="top"/>
    </xf>
    <xf numFmtId="9" fontId="10" fillId="11" borderId="21" xfId="4" applyNumberFormat="1" applyFont="1" applyFill="1" applyBorder="1" applyAlignment="1">
      <alignment horizontal="center" vertical="top"/>
    </xf>
    <xf numFmtId="0" fontId="10" fillId="11" borderId="46" xfId="4" applyFont="1" applyFill="1" applyBorder="1" applyAlignment="1">
      <alignment horizontal="center" vertical="center"/>
    </xf>
    <xf numFmtId="0" fontId="10" fillId="11" borderId="47" xfId="4" applyFont="1" applyFill="1" applyBorder="1" applyAlignment="1">
      <alignment horizontal="center" vertical="top"/>
    </xf>
    <xf numFmtId="0" fontId="10" fillId="11" borderId="48" xfId="4" applyFont="1" applyFill="1" applyBorder="1" applyAlignment="1">
      <alignment horizontal="left" vertical="top"/>
    </xf>
    <xf numFmtId="0" fontId="10" fillId="13" borderId="61" xfId="4" applyFont="1" applyFill="1" applyBorder="1" applyAlignment="1">
      <alignment vertical="top" wrapText="1"/>
    </xf>
    <xf numFmtId="0" fontId="10" fillId="11" borderId="52" xfId="4" applyFont="1" applyFill="1" applyBorder="1" applyAlignment="1">
      <alignment horizontal="center" vertical="center"/>
    </xf>
    <xf numFmtId="0" fontId="10" fillId="11" borderId="53" xfId="4" applyFont="1" applyFill="1" applyBorder="1" applyAlignment="1">
      <alignment horizontal="center" vertical="top"/>
    </xf>
    <xf numFmtId="0" fontId="10" fillId="11" borderId="54" xfId="4" applyFont="1" applyFill="1" applyBorder="1" applyAlignment="1">
      <alignment horizontal="left" vertical="top"/>
    </xf>
    <xf numFmtId="0" fontId="10" fillId="0" borderId="18" xfId="4" applyFont="1" applyBorder="1" applyAlignment="1">
      <alignment horizontal="center" vertical="top"/>
    </xf>
    <xf numFmtId="0" fontId="5" fillId="13" borderId="19" xfId="4" applyFont="1" applyFill="1" applyBorder="1" applyAlignment="1">
      <alignment horizontal="left" vertical="top" wrapText="1"/>
    </xf>
    <xf numFmtId="0" fontId="16" fillId="11" borderId="19" xfId="4" applyFont="1" applyFill="1" applyBorder="1" applyAlignment="1">
      <alignment horizontal="center" vertical="top" wrapText="1"/>
    </xf>
    <xf numFmtId="0" fontId="10" fillId="11" borderId="36" xfId="4" applyFont="1" applyFill="1" applyBorder="1" applyAlignment="1">
      <alignment horizontal="center" vertical="center"/>
    </xf>
    <xf numFmtId="0" fontId="10" fillId="11" borderId="37" xfId="4" applyFont="1" applyFill="1" applyBorder="1" applyAlignment="1">
      <alignment horizontal="center" vertical="top"/>
    </xf>
    <xf numFmtId="0" fontId="10" fillId="11" borderId="26" xfId="4" applyFont="1" applyFill="1" applyBorder="1" applyAlignment="1">
      <alignment horizontal="left" vertical="top"/>
    </xf>
    <xf numFmtId="0" fontId="10" fillId="12" borderId="5" xfId="4" applyFont="1" applyFill="1" applyBorder="1" applyAlignment="1">
      <alignment vertical="top" wrapText="1"/>
    </xf>
    <xf numFmtId="0" fontId="10" fillId="11" borderId="57" xfId="4" applyFont="1" applyFill="1" applyBorder="1" applyAlignment="1">
      <alignment horizontal="left" vertical="top" wrapText="1"/>
    </xf>
    <xf numFmtId="0" fontId="10" fillId="11" borderId="39" xfId="4" applyFont="1" applyFill="1" applyBorder="1" applyAlignment="1">
      <alignment horizontal="left" vertical="top" wrapText="1"/>
    </xf>
    <xf numFmtId="0" fontId="10" fillId="11" borderId="40" xfId="4" applyFont="1" applyFill="1" applyBorder="1" applyAlignment="1">
      <alignment horizontal="center" vertical="center" wrapText="1"/>
    </xf>
    <xf numFmtId="0" fontId="10" fillId="11" borderId="40" xfId="4" applyFont="1" applyFill="1" applyBorder="1" applyAlignment="1">
      <alignment horizontal="center" vertical="top" wrapText="1"/>
    </xf>
    <xf numFmtId="0" fontId="4" fillId="11" borderId="42" xfId="4" applyFont="1" applyFill="1" applyBorder="1" applyAlignment="1">
      <alignment vertical="top" wrapText="1"/>
    </xf>
    <xf numFmtId="0" fontId="5" fillId="12" borderId="19" xfId="4" applyFont="1" applyFill="1" applyBorder="1" applyAlignment="1">
      <alignment horizontal="left" vertical="top" wrapText="1"/>
    </xf>
    <xf numFmtId="9" fontId="13" fillId="11" borderId="23" xfId="4" applyNumberFormat="1" applyFont="1" applyFill="1" applyBorder="1" applyAlignment="1">
      <alignment horizontal="center" vertical="top"/>
    </xf>
    <xf numFmtId="9" fontId="13" fillId="11" borderId="24" xfId="4" applyNumberFormat="1" applyFont="1" applyFill="1" applyBorder="1" applyAlignment="1">
      <alignment horizontal="left" vertical="top"/>
    </xf>
    <xf numFmtId="9" fontId="13" fillId="11" borderId="66" xfId="4" applyNumberFormat="1" applyFont="1" applyFill="1" applyBorder="1" applyAlignment="1">
      <alignment horizontal="center" vertical="top"/>
    </xf>
    <xf numFmtId="0" fontId="13" fillId="11" borderId="66" xfId="4" applyFont="1" applyFill="1" applyBorder="1" applyAlignment="1">
      <alignment horizontal="center" vertical="center"/>
    </xf>
    <xf numFmtId="0" fontId="13" fillId="11" borderId="46" xfId="4" applyFont="1" applyFill="1" applyBorder="1" applyAlignment="1">
      <alignment horizontal="center" vertical="top"/>
    </xf>
    <xf numFmtId="0" fontId="13" fillId="11" borderId="31" xfId="4" applyFont="1" applyFill="1" applyBorder="1" applyAlignment="1">
      <alignment horizontal="left" vertical="top"/>
    </xf>
    <xf numFmtId="9" fontId="13" fillId="11" borderId="25" xfId="4" applyNumberFormat="1" applyFont="1" applyFill="1" applyBorder="1" applyAlignment="1">
      <alignment horizontal="center" vertical="top"/>
    </xf>
    <xf numFmtId="9" fontId="13" fillId="11" borderId="26" xfId="4" applyNumberFormat="1" applyFont="1" applyFill="1" applyBorder="1" applyAlignment="1">
      <alignment horizontal="left" vertical="top"/>
    </xf>
    <xf numFmtId="9" fontId="13" fillId="11" borderId="76" xfId="4" applyNumberFormat="1" applyFont="1" applyFill="1" applyBorder="1" applyAlignment="1">
      <alignment horizontal="center" vertical="top"/>
    </xf>
    <xf numFmtId="0" fontId="13" fillId="11" borderId="76" xfId="4" applyFont="1" applyFill="1" applyBorder="1" applyAlignment="1">
      <alignment horizontal="center" vertical="center"/>
    </xf>
    <xf numFmtId="0" fontId="13" fillId="11" borderId="9" xfId="4" applyFont="1" applyFill="1" applyBorder="1" applyAlignment="1">
      <alignment horizontal="left" vertical="top"/>
    </xf>
    <xf numFmtId="164" fontId="11" fillId="0" borderId="55" xfId="4" applyNumberFormat="1" applyFont="1" applyBorder="1" applyAlignment="1">
      <alignment horizontal="center" vertical="top"/>
    </xf>
    <xf numFmtId="0" fontId="10" fillId="0" borderId="9" xfId="4" applyFont="1" applyBorder="1" applyAlignment="1">
      <alignment horizontal="center" vertical="top"/>
    </xf>
    <xf numFmtId="9" fontId="13" fillId="11" borderId="71" xfId="4" applyNumberFormat="1" applyFont="1" applyFill="1" applyBorder="1" applyAlignment="1">
      <alignment horizontal="center" vertical="top"/>
    </xf>
    <xf numFmtId="0" fontId="13" fillId="11" borderId="17" xfId="4" applyFont="1" applyFill="1" applyBorder="1" applyAlignment="1">
      <alignment horizontal="center" vertical="center"/>
    </xf>
    <xf numFmtId="0" fontId="13" fillId="11" borderId="37" xfId="4" applyFont="1" applyFill="1" applyBorder="1" applyAlignment="1">
      <alignment horizontal="center" vertical="top"/>
    </xf>
    <xf numFmtId="0" fontId="13" fillId="11" borderId="26" xfId="4" applyFont="1" applyFill="1" applyBorder="1" applyAlignment="1">
      <alignment horizontal="left" vertical="top"/>
    </xf>
    <xf numFmtId="0" fontId="13" fillId="11" borderId="43" xfId="4" applyFont="1" applyFill="1" applyBorder="1" applyAlignment="1">
      <alignment horizontal="left" vertical="top"/>
    </xf>
    <xf numFmtId="0" fontId="13" fillId="11" borderId="72" xfId="4" applyFont="1" applyFill="1" applyBorder="1" applyAlignment="1">
      <alignment horizontal="center" vertical="top"/>
    </xf>
    <xf numFmtId="0" fontId="10" fillId="11" borderId="72" xfId="4" applyFont="1" applyFill="1" applyBorder="1" applyAlignment="1">
      <alignment horizontal="center" vertical="center" wrapText="1"/>
    </xf>
    <xf numFmtId="0" fontId="4" fillId="11" borderId="20" xfId="4" applyFont="1" applyFill="1" applyBorder="1" applyAlignment="1">
      <alignment vertical="top" wrapText="1"/>
    </xf>
    <xf numFmtId="0" fontId="10" fillId="12" borderId="42" xfId="4" applyFont="1" applyFill="1" applyBorder="1" applyAlignment="1">
      <alignment horizontal="center" vertical="top"/>
    </xf>
    <xf numFmtId="0" fontId="10" fillId="11" borderId="23" xfId="4" applyFont="1" applyFill="1" applyBorder="1" applyAlignment="1">
      <alignment horizontal="center" vertical="top"/>
    </xf>
    <xf numFmtId="0" fontId="10" fillId="11" borderId="24" xfId="4" applyFont="1" applyFill="1" applyBorder="1" applyAlignment="1">
      <alignment horizontal="left" vertical="top"/>
    </xf>
    <xf numFmtId="0" fontId="10" fillId="11" borderId="66" xfId="4" applyFont="1" applyFill="1" applyBorder="1" applyAlignment="1">
      <alignment horizontal="center" vertical="top"/>
    </xf>
    <xf numFmtId="164" fontId="11" fillId="11" borderId="34" xfId="4" applyNumberFormat="1" applyFont="1" applyFill="1" applyBorder="1" applyAlignment="1">
      <alignment horizontal="center" vertical="top"/>
    </xf>
    <xf numFmtId="0" fontId="10" fillId="11" borderId="6" xfId="4" applyFont="1" applyFill="1" applyBorder="1" applyAlignment="1">
      <alignment horizontal="center" vertical="top"/>
    </xf>
    <xf numFmtId="0" fontId="10" fillId="13" borderId="19" xfId="4" applyFont="1" applyFill="1" applyBorder="1" applyAlignment="1">
      <alignment vertical="top"/>
    </xf>
    <xf numFmtId="0" fontId="16" fillId="11" borderId="68" xfId="4" applyFont="1" applyFill="1" applyBorder="1" applyAlignment="1">
      <alignment horizontal="center" vertical="top" wrapText="1"/>
    </xf>
    <xf numFmtId="49" fontId="11" fillId="14" borderId="19" xfId="4" applyNumberFormat="1" applyFont="1" applyFill="1" applyBorder="1" applyAlignment="1">
      <alignment vertical="top"/>
    </xf>
    <xf numFmtId="0" fontId="10" fillId="0" borderId="76" xfId="4" applyFont="1" applyFill="1" applyBorder="1" applyAlignment="1">
      <alignment horizontal="center" vertical="top"/>
    </xf>
    <xf numFmtId="0" fontId="10" fillId="11" borderId="26" xfId="4" applyFont="1" applyFill="1" applyBorder="1" applyAlignment="1">
      <alignment horizontal="left" vertical="top" wrapText="1"/>
    </xf>
    <xf numFmtId="164" fontId="11" fillId="11" borderId="14" xfId="4" applyNumberFormat="1" applyFont="1" applyFill="1" applyBorder="1" applyAlignment="1">
      <alignment horizontal="center" vertical="top"/>
    </xf>
    <xf numFmtId="164" fontId="11" fillId="11" borderId="15" xfId="4" applyNumberFormat="1" applyFont="1" applyFill="1" applyBorder="1" applyAlignment="1">
      <alignment horizontal="center" vertical="top"/>
    </xf>
    <xf numFmtId="0" fontId="10" fillId="11" borderId="15" xfId="4" applyFont="1" applyFill="1" applyBorder="1" applyAlignment="1">
      <alignment horizontal="center" vertical="top"/>
    </xf>
    <xf numFmtId="0" fontId="10" fillId="13" borderId="1" xfId="4" applyFont="1" applyFill="1" applyBorder="1" applyAlignment="1">
      <alignment vertical="top"/>
    </xf>
    <xf numFmtId="0" fontId="16" fillId="11" borderId="1" xfId="4" applyFont="1" applyFill="1" applyBorder="1" applyAlignment="1">
      <alignment horizontal="center" vertical="top" wrapText="1"/>
    </xf>
    <xf numFmtId="0" fontId="10" fillId="11" borderId="25" xfId="4" applyFont="1" applyFill="1" applyBorder="1" applyAlignment="1">
      <alignment horizontal="center" vertical="top"/>
    </xf>
    <xf numFmtId="0" fontId="10" fillId="11" borderId="76" xfId="4" applyFont="1" applyFill="1" applyBorder="1" applyAlignment="1">
      <alignment horizontal="center" vertical="top"/>
    </xf>
    <xf numFmtId="0" fontId="10" fillId="11" borderId="71" xfId="4" applyFont="1" applyFill="1" applyBorder="1" applyAlignment="1">
      <alignment horizontal="center" vertical="top"/>
    </xf>
    <xf numFmtId="0" fontId="6" fillId="11" borderId="36" xfId="4" applyFont="1" applyFill="1" applyBorder="1" applyAlignment="1">
      <alignment horizontal="center" vertical="top"/>
    </xf>
    <xf numFmtId="0" fontId="10" fillId="13" borderId="1" xfId="4" applyFont="1" applyFill="1" applyBorder="1" applyAlignment="1">
      <alignment vertical="top" wrapText="1"/>
    </xf>
    <xf numFmtId="0" fontId="10" fillId="11" borderId="77" xfId="4" applyFont="1" applyFill="1" applyBorder="1" applyAlignment="1">
      <alignment horizontal="center" vertical="top"/>
    </xf>
    <xf numFmtId="164" fontId="11" fillId="12" borderId="10" xfId="4" applyNumberFormat="1" applyFont="1" applyFill="1" applyBorder="1" applyAlignment="1">
      <alignment horizontal="center" vertical="top"/>
    </xf>
    <xf numFmtId="0" fontId="16" fillId="13" borderId="21" xfId="4" applyFont="1" applyFill="1" applyBorder="1" applyAlignment="1">
      <alignment horizontal="center" vertical="top" wrapText="1"/>
    </xf>
    <xf numFmtId="0" fontId="10" fillId="0" borderId="25" xfId="4" applyFont="1" applyBorder="1" applyAlignment="1">
      <alignment horizontal="center" vertical="top"/>
    </xf>
    <xf numFmtId="0" fontId="10" fillId="0" borderId="26" xfId="4" applyFont="1" applyBorder="1" applyAlignment="1">
      <alignment horizontal="left" vertical="top"/>
    </xf>
    <xf numFmtId="0" fontId="10" fillId="0" borderId="71" xfId="4" applyFont="1" applyBorder="1" applyAlignment="1">
      <alignment horizontal="center" vertical="top"/>
    </xf>
    <xf numFmtId="0" fontId="10" fillId="0" borderId="37" xfId="4" applyFont="1" applyBorder="1" applyAlignment="1">
      <alignment horizontal="center" vertical="top" wrapText="1"/>
    </xf>
    <xf numFmtId="0" fontId="4" fillId="0" borderId="26" xfId="4" applyFont="1" applyBorder="1" applyAlignment="1">
      <alignment horizontal="left" vertical="top" wrapText="1"/>
    </xf>
    <xf numFmtId="164" fontId="10" fillId="12" borderId="15" xfId="4" applyNumberFormat="1" applyFont="1" applyFill="1" applyBorder="1" applyAlignment="1">
      <alignment horizontal="center" vertical="top"/>
    </xf>
    <xf numFmtId="49" fontId="11" fillId="13" borderId="0" xfId="4" applyNumberFormat="1" applyFont="1" applyFill="1" applyAlignment="1">
      <alignment horizontal="center" vertical="top" wrapText="1"/>
    </xf>
    <xf numFmtId="0" fontId="10" fillId="0" borderId="76" xfId="4" applyFont="1" applyBorder="1" applyAlignment="1">
      <alignment horizontal="center" vertical="top"/>
    </xf>
    <xf numFmtId="0" fontId="10" fillId="0" borderId="56" xfId="4" applyFont="1" applyBorder="1" applyAlignment="1">
      <alignment horizontal="center" vertical="top" wrapText="1"/>
    </xf>
    <xf numFmtId="0" fontId="4" fillId="0" borderId="60" xfId="4" applyFont="1" applyBorder="1" applyAlignment="1">
      <alignment horizontal="left" vertical="top" wrapText="1"/>
    </xf>
    <xf numFmtId="164" fontId="10" fillId="12" borderId="9" xfId="4" applyNumberFormat="1" applyFont="1" applyFill="1" applyBorder="1" applyAlignment="1">
      <alignment horizontal="center" vertical="top"/>
    </xf>
    <xf numFmtId="164" fontId="10" fillId="12" borderId="55" xfId="4" applyNumberFormat="1" applyFont="1" applyFill="1" applyBorder="1" applyAlignment="1">
      <alignment horizontal="center" vertical="top"/>
    </xf>
    <xf numFmtId="0" fontId="10" fillId="0" borderId="36" xfId="4" applyFont="1" applyBorder="1" applyAlignment="1">
      <alignment horizontal="center" vertical="top" wrapText="1"/>
    </xf>
    <xf numFmtId="0" fontId="4" fillId="0" borderId="15" xfId="4" applyFont="1" applyBorder="1" applyAlignment="1">
      <alignment wrapText="1"/>
    </xf>
    <xf numFmtId="0" fontId="10" fillId="0" borderId="57" xfId="4" applyFont="1" applyBorder="1" applyAlignment="1">
      <alignment horizontal="center" vertical="top"/>
    </xf>
    <xf numFmtId="0" fontId="10" fillId="0" borderId="43" xfId="4" applyFont="1" applyBorder="1" applyAlignment="1">
      <alignment horizontal="left" vertical="top"/>
    </xf>
    <xf numFmtId="0" fontId="10" fillId="0" borderId="72" xfId="4" applyFont="1" applyBorder="1" applyAlignment="1">
      <alignment horizontal="center" vertical="top"/>
    </xf>
    <xf numFmtId="0" fontId="10" fillId="0" borderId="41" xfId="4" applyFont="1" applyBorder="1" applyAlignment="1">
      <alignment horizontal="center" vertical="top" wrapText="1"/>
    </xf>
    <xf numFmtId="0" fontId="4" fillId="0" borderId="43" xfId="4" applyFont="1" applyBorder="1" applyAlignment="1">
      <alignment horizontal="left" vertical="top" wrapText="1"/>
    </xf>
    <xf numFmtId="49" fontId="11" fillId="13" borderId="22" xfId="4" applyNumberFormat="1" applyFont="1" applyFill="1" applyBorder="1" applyAlignment="1">
      <alignment horizontal="center" vertical="top" wrapText="1"/>
    </xf>
    <xf numFmtId="0" fontId="8" fillId="0" borderId="73" xfId="4" applyFont="1" applyBorder="1" applyAlignment="1">
      <alignment horizontal="center" vertical="top"/>
    </xf>
    <xf numFmtId="0" fontId="8" fillId="0" borderId="74" xfId="4" applyFont="1" applyFill="1" applyBorder="1" applyAlignment="1">
      <alignment horizontal="left" vertical="top"/>
    </xf>
    <xf numFmtId="0" fontId="8" fillId="0" borderId="79" xfId="4" applyFont="1" applyFill="1" applyBorder="1" applyAlignment="1">
      <alignment horizontal="center" vertical="top"/>
    </xf>
    <xf numFmtId="0" fontId="8" fillId="0" borderId="79" xfId="4" applyFont="1" applyBorder="1" applyAlignment="1">
      <alignment horizontal="center" vertical="top"/>
    </xf>
    <xf numFmtId="0" fontId="4" fillId="0" borderId="2" xfId="4" applyFont="1" applyBorder="1" applyAlignment="1">
      <alignment vertical="top" wrapText="1"/>
    </xf>
    <xf numFmtId="0" fontId="4" fillId="0" borderId="66" xfId="4" applyFont="1" applyBorder="1" applyAlignment="1">
      <alignment horizontal="center" vertical="top"/>
    </xf>
    <xf numFmtId="0" fontId="4" fillId="0" borderId="46" xfId="4" applyFont="1" applyBorder="1" applyAlignment="1">
      <alignment horizontal="center" vertical="top" wrapText="1"/>
    </xf>
    <xf numFmtId="0" fontId="4" fillId="0" borderId="48" xfId="4" applyFont="1" applyBorder="1" applyAlignment="1">
      <alignment vertical="top" wrapText="1"/>
    </xf>
    <xf numFmtId="0" fontId="4" fillId="0" borderId="57" xfId="4" applyFont="1" applyBorder="1" applyAlignment="1">
      <alignment horizontal="center" vertical="top"/>
    </xf>
    <xf numFmtId="0" fontId="4" fillId="0" borderId="43" xfId="4" applyFont="1" applyBorder="1" applyAlignment="1">
      <alignment horizontal="left" vertical="top"/>
    </xf>
    <xf numFmtId="0" fontId="4" fillId="0" borderId="72" xfId="4" applyFont="1" applyBorder="1" applyAlignment="1">
      <alignment horizontal="center" vertical="top"/>
    </xf>
    <xf numFmtId="0" fontId="4" fillId="0" borderId="43" xfId="4" applyFont="1" applyBorder="1" applyAlignment="1">
      <alignment vertical="center" wrapText="1"/>
    </xf>
    <xf numFmtId="0" fontId="4" fillId="0" borderId="63" xfId="4" applyFont="1" applyBorder="1" applyAlignment="1">
      <alignment horizontal="center" vertical="top"/>
    </xf>
    <xf numFmtId="0" fontId="4" fillId="0" borderId="64" xfId="4" applyFont="1" applyBorder="1" applyAlignment="1">
      <alignment horizontal="left" vertical="top"/>
    </xf>
    <xf numFmtId="0" fontId="4" fillId="0" borderId="78" xfId="4" applyFont="1" applyBorder="1" applyAlignment="1">
      <alignment horizontal="center" vertical="top"/>
    </xf>
    <xf numFmtId="0" fontId="4" fillId="0" borderId="33" xfId="4" applyFont="1" applyBorder="1" applyAlignment="1">
      <alignment horizontal="center" vertical="top" wrapText="1"/>
    </xf>
    <xf numFmtId="0" fontId="4" fillId="0" borderId="64" xfId="4" applyFont="1" applyBorder="1" applyAlignment="1">
      <alignment vertical="center" wrapText="1"/>
    </xf>
    <xf numFmtId="0" fontId="4" fillId="0" borderId="25" xfId="4" applyFont="1" applyBorder="1" applyAlignment="1">
      <alignment horizontal="center" vertical="top"/>
    </xf>
    <xf numFmtId="0" fontId="4" fillId="0" borderId="26" xfId="4" applyFont="1" applyBorder="1" applyAlignment="1">
      <alignment horizontal="left" vertical="top"/>
    </xf>
    <xf numFmtId="0" fontId="4" fillId="0" borderId="71" xfId="4" applyFont="1" applyBorder="1" applyAlignment="1">
      <alignment horizontal="center" vertical="top"/>
    </xf>
    <xf numFmtId="0" fontId="4" fillId="0" borderId="26" xfId="4" applyFont="1" applyBorder="1" applyAlignment="1">
      <alignment vertical="center" wrapText="1"/>
    </xf>
    <xf numFmtId="0" fontId="4" fillId="0" borderId="72" xfId="4" applyFont="1" applyFill="1" applyBorder="1" applyAlignment="1">
      <alignment horizontal="center" vertical="top"/>
    </xf>
    <xf numFmtId="0" fontId="4" fillId="0" borderId="40" xfId="4" applyFont="1" applyFill="1" applyBorder="1" applyAlignment="1">
      <alignment horizontal="center" vertical="top" wrapText="1"/>
    </xf>
    <xf numFmtId="0" fontId="4" fillId="0" borderId="43" xfId="4" applyFont="1" applyFill="1" applyBorder="1" applyAlignment="1">
      <alignment vertical="center" wrapText="1"/>
    </xf>
    <xf numFmtId="49" fontId="14" fillId="10" borderId="2" xfId="4" applyNumberFormat="1" applyFont="1" applyFill="1" applyBorder="1" applyAlignment="1">
      <alignment horizontal="center" vertical="top"/>
    </xf>
    <xf numFmtId="164" fontId="11" fillId="10" borderId="1" xfId="4" applyNumberFormat="1" applyFont="1" applyFill="1" applyBorder="1" applyAlignment="1">
      <alignment horizontal="center" vertical="top" wrapText="1"/>
    </xf>
    <xf numFmtId="164" fontId="11" fillId="8" borderId="1" xfId="4" applyNumberFormat="1" applyFont="1" applyFill="1" applyBorder="1" applyAlignment="1">
      <alignment horizontal="center" vertical="top"/>
    </xf>
    <xf numFmtId="0" fontId="11" fillId="8" borderId="1" xfId="4" applyFont="1" applyFill="1" applyBorder="1" applyAlignment="1">
      <alignment horizontal="center" vertical="top"/>
    </xf>
    <xf numFmtId="49" fontId="11" fillId="8" borderId="1" xfId="4" applyNumberFormat="1" applyFont="1" applyFill="1" applyBorder="1" applyAlignment="1">
      <alignment horizontal="center" vertical="top"/>
    </xf>
    <xf numFmtId="0" fontId="4" fillId="11" borderId="23" xfId="4" applyFont="1" applyFill="1" applyBorder="1" applyAlignment="1">
      <alignment horizontal="center" vertical="top"/>
    </xf>
    <xf numFmtId="0" fontId="4" fillId="11" borderId="66" xfId="4" applyFont="1" applyFill="1" applyBorder="1" applyAlignment="1">
      <alignment horizontal="center" vertical="top"/>
    </xf>
    <xf numFmtId="0" fontId="4" fillId="11" borderId="47" xfId="4" applyFont="1" applyFill="1" applyBorder="1" applyAlignment="1">
      <alignment horizontal="center" vertical="top" wrapText="1"/>
    </xf>
    <xf numFmtId="0" fontId="4" fillId="11" borderId="48" xfId="4" applyFont="1" applyFill="1" applyBorder="1" applyAlignment="1">
      <alignment horizontal="left" vertical="top" wrapText="1"/>
    </xf>
    <xf numFmtId="0" fontId="10" fillId="13" borderId="5" xfId="4" applyFont="1" applyFill="1" applyBorder="1" applyAlignment="1">
      <alignment vertical="top"/>
    </xf>
    <xf numFmtId="49" fontId="11" fillId="12" borderId="1" xfId="4" applyNumberFormat="1" applyFont="1" applyFill="1" applyBorder="1" applyAlignment="1">
      <alignment vertical="top"/>
    </xf>
    <xf numFmtId="49" fontId="14" fillId="9" borderId="31" xfId="4" applyNumberFormat="1" applyFont="1" applyFill="1" applyBorder="1" applyAlignment="1">
      <alignment horizontal="center" vertical="top"/>
    </xf>
    <xf numFmtId="0" fontId="4" fillId="11" borderId="0" xfId="4" applyFont="1" applyFill="1" applyAlignment="1">
      <alignment vertical="top"/>
    </xf>
    <xf numFmtId="0" fontId="4" fillId="11" borderId="25" xfId="4" applyFont="1" applyFill="1" applyBorder="1" applyAlignment="1">
      <alignment vertical="top"/>
    </xf>
    <xf numFmtId="0" fontId="4" fillId="11" borderId="6" xfId="4" applyFont="1" applyFill="1" applyBorder="1" applyAlignment="1">
      <alignment vertical="top" wrapText="1"/>
    </xf>
    <xf numFmtId="0" fontId="4" fillId="11" borderId="37" xfId="4" applyFont="1" applyFill="1" applyBorder="1" applyAlignment="1">
      <alignment horizontal="center" vertical="top" wrapText="1"/>
    </xf>
    <xf numFmtId="164" fontId="11" fillId="11" borderId="2" xfId="4" applyNumberFormat="1" applyFont="1" applyFill="1" applyBorder="1" applyAlignment="1">
      <alignment horizontal="center" vertical="top"/>
    </xf>
    <xf numFmtId="164" fontId="11" fillId="11" borderId="1" xfId="4" applyNumberFormat="1" applyFont="1" applyFill="1" applyBorder="1" applyAlignment="1">
      <alignment horizontal="center" vertical="top"/>
    </xf>
    <xf numFmtId="0" fontId="10" fillId="11" borderId="1" xfId="4" applyFont="1" applyFill="1" applyBorder="1" applyAlignment="1">
      <alignment horizontal="center" vertical="top"/>
    </xf>
    <xf numFmtId="0" fontId="4" fillId="11" borderId="57" xfId="4" applyFont="1" applyFill="1" applyBorder="1" applyAlignment="1">
      <alignment horizontal="left" vertical="top" wrapText="1"/>
    </xf>
    <xf numFmtId="0" fontId="4" fillId="11" borderId="72" xfId="4" applyFont="1" applyFill="1" applyBorder="1" applyAlignment="1">
      <alignment horizontal="center" vertical="center"/>
    </xf>
    <xf numFmtId="0" fontId="4" fillId="11" borderId="42" xfId="4" applyFont="1" applyFill="1" applyBorder="1" applyAlignment="1">
      <alignment wrapText="1"/>
    </xf>
    <xf numFmtId="0" fontId="10" fillId="13" borderId="5" xfId="4" applyFont="1" applyFill="1" applyBorder="1" applyAlignment="1">
      <alignment vertical="top" wrapText="1"/>
    </xf>
    <xf numFmtId="49" fontId="11" fillId="13" borderId="34" xfId="4" applyNumberFormat="1" applyFont="1" applyFill="1" applyBorder="1" applyAlignment="1">
      <alignment vertical="top"/>
    </xf>
    <xf numFmtId="49" fontId="11" fillId="12" borderId="5" xfId="4" applyNumberFormat="1" applyFont="1" applyFill="1" applyBorder="1" applyAlignment="1">
      <alignment vertical="top"/>
    </xf>
    <xf numFmtId="9" fontId="13" fillId="11" borderId="70" xfId="4" applyNumberFormat="1" applyFont="1" applyFill="1" applyBorder="1" applyAlignment="1">
      <alignment horizontal="center" vertical="top"/>
    </xf>
    <xf numFmtId="0" fontId="13" fillId="11" borderId="28" xfId="4" applyFont="1" applyFill="1" applyBorder="1" applyAlignment="1">
      <alignment horizontal="center" vertical="center"/>
    </xf>
    <xf numFmtId="0" fontId="13" fillId="11" borderId="30" xfId="4" applyFont="1" applyFill="1" applyBorder="1" applyAlignment="1">
      <alignment horizontal="center" vertical="top"/>
    </xf>
    <xf numFmtId="0" fontId="13" fillId="11" borderId="24" xfId="4" applyFont="1" applyFill="1" applyBorder="1" applyAlignment="1">
      <alignment horizontal="left" vertical="top"/>
    </xf>
    <xf numFmtId="164" fontId="11" fillId="12" borderId="38" xfId="4" applyNumberFormat="1" applyFont="1" applyFill="1" applyBorder="1" applyAlignment="1">
      <alignment horizontal="center" vertical="top"/>
    </xf>
    <xf numFmtId="0" fontId="10" fillId="11" borderId="17" xfId="4" applyFont="1" applyFill="1" applyBorder="1" applyAlignment="1">
      <alignment horizontal="center" vertical="center" wrapText="1"/>
    </xf>
    <xf numFmtId="0" fontId="10" fillId="11" borderId="37" xfId="4" applyFont="1" applyFill="1" applyBorder="1" applyAlignment="1">
      <alignment horizontal="center" vertical="top" wrapText="1"/>
    </xf>
    <xf numFmtId="0" fontId="10" fillId="12" borderId="55" xfId="4" applyFont="1" applyFill="1" applyBorder="1" applyAlignment="1">
      <alignment horizontal="center" vertical="top"/>
    </xf>
    <xf numFmtId="1" fontId="4" fillId="11" borderId="28" xfId="4" applyNumberFormat="1" applyFont="1" applyFill="1" applyBorder="1" applyAlignment="1">
      <alignment horizontal="center" vertical="top"/>
    </xf>
    <xf numFmtId="1" fontId="4" fillId="11" borderId="29" xfId="4" applyNumberFormat="1" applyFont="1" applyFill="1" applyBorder="1" applyAlignment="1">
      <alignment horizontal="center" vertical="top"/>
    </xf>
    <xf numFmtId="0" fontId="4" fillId="11" borderId="29" xfId="4" applyFont="1" applyFill="1" applyBorder="1" applyAlignment="1">
      <alignment horizontal="center" vertical="top"/>
    </xf>
    <xf numFmtId="0" fontId="4" fillId="11" borderId="24" xfId="4" applyFont="1" applyFill="1" applyBorder="1" applyAlignment="1">
      <alignment horizontal="left" vertical="top"/>
    </xf>
    <xf numFmtId="164" fontId="11" fillId="11" borderId="44" xfId="4" applyNumberFormat="1" applyFont="1" applyFill="1" applyBorder="1" applyAlignment="1">
      <alignment horizontal="center" vertical="top"/>
    </xf>
    <xf numFmtId="164" fontId="11" fillId="11" borderId="32" xfId="4" applyNumberFormat="1" applyFont="1" applyFill="1" applyBorder="1" applyAlignment="1">
      <alignment horizontal="center" vertical="top"/>
    </xf>
    <xf numFmtId="0" fontId="16" fillId="11" borderId="66" xfId="4" applyFont="1" applyFill="1" applyBorder="1" applyAlignment="1">
      <alignment horizontal="center" vertical="top" wrapText="1"/>
    </xf>
    <xf numFmtId="49" fontId="11" fillId="13" borderId="5" xfId="4" applyNumberFormat="1" applyFont="1" applyFill="1" applyBorder="1" applyAlignment="1">
      <alignment vertical="top"/>
    </xf>
    <xf numFmtId="49" fontId="11" fillId="12" borderId="58" xfId="4" applyNumberFormat="1" applyFont="1" applyFill="1" applyBorder="1" applyAlignment="1">
      <alignment vertical="top" wrapText="1"/>
    </xf>
    <xf numFmtId="49" fontId="11" fillId="14" borderId="1" xfId="4" applyNumberFormat="1" applyFont="1" applyFill="1" applyBorder="1" applyAlignment="1">
      <alignment vertical="top"/>
    </xf>
    <xf numFmtId="49" fontId="14" fillId="9" borderId="2" xfId="4" applyNumberFormat="1" applyFont="1" applyFill="1" applyBorder="1" applyAlignment="1">
      <alignment vertical="top"/>
    </xf>
    <xf numFmtId="1" fontId="4" fillId="11" borderId="17" xfId="4" applyNumberFormat="1" applyFont="1" applyFill="1" applyBorder="1" applyAlignment="1">
      <alignment horizontal="center" vertical="top"/>
    </xf>
    <xf numFmtId="1" fontId="4" fillId="11" borderId="36" xfId="4" applyNumberFormat="1" applyFont="1" applyFill="1" applyBorder="1" applyAlignment="1">
      <alignment horizontal="center" vertical="top"/>
    </xf>
    <xf numFmtId="0" fontId="4" fillId="11" borderId="26" xfId="4" applyFont="1" applyFill="1" applyBorder="1" applyAlignment="1">
      <alignment horizontal="left" vertical="top"/>
    </xf>
    <xf numFmtId="164" fontId="11" fillId="11" borderId="12" xfId="4" applyNumberFormat="1" applyFont="1" applyFill="1" applyBorder="1" applyAlignment="1">
      <alignment horizontal="center" vertical="top"/>
    </xf>
    <xf numFmtId="0" fontId="10" fillId="13" borderId="34" xfId="4" applyFont="1" applyFill="1" applyBorder="1" applyAlignment="1">
      <alignment vertical="top" wrapText="1"/>
    </xf>
    <xf numFmtId="49" fontId="11" fillId="13" borderId="1" xfId="4" applyNumberFormat="1" applyFont="1" applyFill="1" applyBorder="1" applyAlignment="1">
      <alignment vertical="top"/>
    </xf>
    <xf numFmtId="49" fontId="11" fillId="12" borderId="50" xfId="4" applyNumberFormat="1" applyFont="1" applyFill="1" applyBorder="1" applyAlignment="1">
      <alignment vertical="top" wrapText="1"/>
    </xf>
    <xf numFmtId="49" fontId="11" fillId="14" borderId="18" xfId="4" applyNumberFormat="1" applyFont="1" applyFill="1" applyBorder="1" applyAlignment="1">
      <alignment vertical="top"/>
    </xf>
    <xf numFmtId="49" fontId="14" fillId="9" borderId="42" xfId="4" applyNumberFormat="1" applyFont="1" applyFill="1" applyBorder="1" applyAlignment="1">
      <alignment vertical="top"/>
    </xf>
    <xf numFmtId="1" fontId="4" fillId="11" borderId="8" xfId="4" applyNumberFormat="1" applyFont="1" applyFill="1" applyBorder="1" applyAlignment="1">
      <alignment horizontal="center" vertical="top"/>
    </xf>
    <xf numFmtId="1" fontId="4" fillId="11" borderId="62" xfId="4" applyNumberFormat="1" applyFont="1" applyFill="1" applyBorder="1" applyAlignment="1">
      <alignment horizontal="center" vertical="top"/>
    </xf>
    <xf numFmtId="0" fontId="4" fillId="11" borderId="60" xfId="4" applyFont="1" applyFill="1" applyBorder="1" applyAlignment="1">
      <alignment horizontal="left" vertical="top"/>
    </xf>
    <xf numFmtId="164" fontId="11" fillId="11" borderId="8" xfId="4" applyNumberFormat="1" applyFont="1" applyFill="1" applyBorder="1" applyAlignment="1">
      <alignment horizontal="center" vertical="top"/>
    </xf>
    <xf numFmtId="164" fontId="11" fillId="11" borderId="7" xfId="4" applyNumberFormat="1" applyFont="1" applyFill="1" applyBorder="1" applyAlignment="1">
      <alignment horizontal="center" vertical="top"/>
    </xf>
    <xf numFmtId="0" fontId="16" fillId="11" borderId="80" xfId="4" applyFont="1" applyFill="1" applyBorder="1" applyAlignment="1">
      <alignment horizontal="center" vertical="top" wrapText="1"/>
    </xf>
    <xf numFmtId="0" fontId="3" fillId="0" borderId="0" xfId="4" applyAlignment="1">
      <alignment horizontal="center"/>
    </xf>
    <xf numFmtId="0" fontId="4" fillId="11" borderId="15" xfId="4" applyFont="1" applyFill="1" applyBorder="1" applyAlignment="1">
      <alignment vertical="top" wrapText="1"/>
    </xf>
    <xf numFmtId="164" fontId="11" fillId="11" borderId="16" xfId="4" applyNumberFormat="1" applyFont="1" applyFill="1" applyBorder="1" applyAlignment="1">
      <alignment horizontal="center" vertical="top"/>
    </xf>
    <xf numFmtId="49" fontId="11" fillId="12" borderId="47" xfId="4" applyNumberFormat="1" applyFont="1" applyFill="1" applyBorder="1" applyAlignment="1">
      <alignment vertical="top" wrapText="1"/>
    </xf>
    <xf numFmtId="9" fontId="13" fillId="11" borderId="36" xfId="4" applyNumberFormat="1" applyFont="1" applyFill="1" applyBorder="1" applyAlignment="1">
      <alignment horizontal="center" vertical="top"/>
    </xf>
    <xf numFmtId="0" fontId="13" fillId="11" borderId="36" xfId="4" applyFont="1" applyFill="1" applyBorder="1" applyAlignment="1">
      <alignment horizontal="center" vertical="top"/>
    </xf>
    <xf numFmtId="0" fontId="13" fillId="11" borderId="15" xfId="4" applyFont="1" applyFill="1" applyBorder="1" applyAlignment="1">
      <alignment horizontal="left" vertical="top"/>
    </xf>
    <xf numFmtId="164" fontId="11" fillId="12" borderId="1" xfId="4" applyNumberFormat="1" applyFont="1" applyFill="1" applyBorder="1" applyAlignment="1">
      <alignment horizontal="center" vertical="top"/>
    </xf>
    <xf numFmtId="164" fontId="11" fillId="12" borderId="2" xfId="4" applyNumberFormat="1" applyFont="1" applyFill="1" applyBorder="1" applyAlignment="1">
      <alignment horizontal="center" vertical="top"/>
    </xf>
    <xf numFmtId="164" fontId="11" fillId="12" borderId="20" xfId="4" applyNumberFormat="1" applyFont="1" applyFill="1" applyBorder="1" applyAlignment="1">
      <alignment horizontal="center" vertical="top"/>
    </xf>
    <xf numFmtId="0" fontId="11" fillId="12" borderId="10" xfId="4" applyFont="1" applyFill="1" applyBorder="1" applyAlignment="1">
      <alignment horizontal="center" vertical="top"/>
    </xf>
    <xf numFmtId="0" fontId="13" fillId="11" borderId="25" xfId="4" applyFont="1" applyFill="1" applyBorder="1" applyAlignment="1">
      <alignment horizontal="center" vertical="top"/>
    </xf>
    <xf numFmtId="0" fontId="13" fillId="11" borderId="76" xfId="4" applyFont="1" applyFill="1" applyBorder="1" applyAlignment="1">
      <alignment horizontal="center" vertical="top"/>
    </xf>
    <xf numFmtId="0" fontId="10" fillId="11" borderId="36" xfId="4" applyFont="1" applyFill="1" applyBorder="1" applyAlignment="1">
      <alignment horizontal="center" vertical="top" wrapText="1"/>
    </xf>
    <xf numFmtId="164" fontId="10" fillId="12" borderId="6" xfId="4" applyNumberFormat="1" applyFont="1" applyFill="1" applyBorder="1" applyAlignment="1">
      <alignment horizontal="center" vertical="top"/>
    </xf>
    <xf numFmtId="0" fontId="10" fillId="0" borderId="59" xfId="4" applyFont="1" applyBorder="1" applyAlignment="1">
      <alignment horizontal="center" vertical="top"/>
    </xf>
    <xf numFmtId="0" fontId="10" fillId="0" borderId="60" xfId="4" applyFont="1" applyBorder="1" applyAlignment="1">
      <alignment horizontal="left" vertical="top"/>
    </xf>
    <xf numFmtId="0" fontId="10" fillId="0" borderId="62" xfId="4" applyFont="1" applyBorder="1" applyAlignment="1">
      <alignment horizontal="center" vertical="top"/>
    </xf>
    <xf numFmtId="0" fontId="10" fillId="0" borderId="9" xfId="4" applyFont="1" applyBorder="1" applyAlignment="1">
      <alignment horizontal="left" vertical="top" wrapText="1"/>
    </xf>
    <xf numFmtId="164" fontId="10" fillId="12" borderId="42" xfId="4" applyNumberFormat="1" applyFont="1" applyFill="1" applyBorder="1" applyAlignment="1">
      <alignment horizontal="center" vertical="top"/>
    </xf>
    <xf numFmtId="9" fontId="13" fillId="11" borderId="21" xfId="4" applyNumberFormat="1" applyFont="1" applyFill="1" applyBorder="1" applyAlignment="1">
      <alignment horizontal="center" vertical="top"/>
    </xf>
    <xf numFmtId="9" fontId="13" fillId="11" borderId="46" xfId="4" applyNumberFormat="1" applyFont="1" applyFill="1" applyBorder="1" applyAlignment="1">
      <alignment horizontal="center" vertical="top"/>
    </xf>
    <xf numFmtId="0" fontId="5" fillId="13" borderId="61" xfId="4" applyFont="1" applyFill="1" applyBorder="1" applyAlignment="1">
      <alignment vertical="top" wrapText="1"/>
    </xf>
    <xf numFmtId="0" fontId="16" fillId="12" borderId="34" xfId="4" applyFont="1" applyFill="1" applyBorder="1" applyAlignment="1">
      <alignment horizontal="center" vertical="top" wrapText="1"/>
    </xf>
    <xf numFmtId="49" fontId="14" fillId="9" borderId="6" xfId="4" applyNumberFormat="1" applyFont="1" applyFill="1" applyBorder="1" applyAlignment="1">
      <alignment horizontal="center" vertical="top"/>
    </xf>
    <xf numFmtId="9" fontId="13" fillId="11" borderId="17" xfId="4" applyNumberFormat="1" applyFont="1" applyFill="1" applyBorder="1" applyAlignment="1">
      <alignment horizontal="center" vertical="top"/>
    </xf>
    <xf numFmtId="164" fontId="11" fillId="0" borderId="6" xfId="4" applyNumberFormat="1" applyFont="1" applyBorder="1" applyAlignment="1">
      <alignment horizontal="center" vertical="top"/>
    </xf>
    <xf numFmtId="0" fontId="4" fillId="13" borderId="61" xfId="4" applyFont="1" applyFill="1" applyBorder="1" applyAlignment="1">
      <alignment vertical="top" wrapText="1"/>
    </xf>
    <xf numFmtId="49" fontId="11" fillId="12" borderId="34" xfId="4" applyNumberFormat="1" applyFont="1" applyFill="1" applyBorder="1" applyAlignment="1">
      <alignment horizontal="center" vertical="top"/>
    </xf>
    <xf numFmtId="0" fontId="13" fillId="11" borderId="8" xfId="4" applyFont="1" applyFill="1" applyBorder="1" applyAlignment="1">
      <alignment horizontal="center" vertical="top"/>
    </xf>
    <xf numFmtId="0" fontId="4" fillId="0" borderId="8" xfId="4" applyFont="1" applyBorder="1" applyAlignment="1">
      <alignment horizontal="left" vertical="top"/>
    </xf>
    <xf numFmtId="0" fontId="4" fillId="0" borderId="62" xfId="4" applyFont="1" applyBorder="1" applyAlignment="1">
      <alignment horizontal="left" vertical="top"/>
    </xf>
    <xf numFmtId="0" fontId="4" fillId="0" borderId="62" xfId="4" applyFont="1" applyBorder="1" applyAlignment="1">
      <alignment horizontal="center" vertical="top" wrapText="1"/>
    </xf>
    <xf numFmtId="0" fontId="4" fillId="0" borderId="60" xfId="4" applyFont="1" applyBorder="1" applyAlignment="1">
      <alignment vertical="center" wrapText="1"/>
    </xf>
    <xf numFmtId="0" fontId="4" fillId="0" borderId="2" xfId="4" applyFont="1" applyBorder="1" applyAlignment="1">
      <alignment horizontal="left" vertical="top"/>
    </xf>
    <xf numFmtId="0" fontId="4" fillId="0" borderId="74" xfId="4" applyFont="1" applyBorder="1" applyAlignment="1">
      <alignment vertical="center" wrapText="1"/>
    </xf>
    <xf numFmtId="0" fontId="11" fillId="0" borderId="22" xfId="4" applyFont="1" applyBorder="1" applyAlignment="1">
      <alignment horizontal="left" vertical="top"/>
    </xf>
    <xf numFmtId="0" fontId="23" fillId="0" borderId="22" xfId="4" applyFont="1" applyBorder="1" applyAlignment="1">
      <alignment horizontal="left" vertical="top"/>
    </xf>
    <xf numFmtId="0" fontId="24" fillId="0" borderId="22" xfId="4" applyFont="1" applyBorder="1" applyAlignment="1">
      <alignment horizontal="left" vertical="top"/>
    </xf>
    <xf numFmtId="0" fontId="23" fillId="0" borderId="20" xfId="4" applyFont="1" applyBorder="1" applyAlignment="1">
      <alignment vertical="top"/>
    </xf>
    <xf numFmtId="49" fontId="11" fillId="10" borderId="20" xfId="4" applyNumberFormat="1" applyFont="1" applyFill="1" applyBorder="1" applyAlignment="1">
      <alignment horizontal="center" vertical="top" wrapText="1"/>
    </xf>
    <xf numFmtId="0" fontId="11" fillId="9" borderId="3" xfId="4" applyFont="1" applyFill="1" applyBorder="1" applyAlignment="1">
      <alignment horizontal="left" vertical="top"/>
    </xf>
    <xf numFmtId="0" fontId="11" fillId="9" borderId="2" xfId="4" applyFont="1" applyFill="1" applyBorder="1" applyAlignment="1">
      <alignment horizontal="left" vertical="top"/>
    </xf>
    <xf numFmtId="0" fontId="11" fillId="9" borderId="35" xfId="4" applyFont="1" applyFill="1" applyBorder="1" applyAlignment="1">
      <alignment horizontal="left" vertical="top"/>
    </xf>
    <xf numFmtId="0" fontId="3" fillId="10" borderId="22" xfId="4" applyFont="1" applyFill="1" applyBorder="1" applyAlignment="1">
      <alignment vertical="top"/>
    </xf>
    <xf numFmtId="0" fontId="11" fillId="9" borderId="22" xfId="4" applyFont="1" applyFill="1" applyBorder="1" applyAlignment="1">
      <alignment horizontal="left" vertical="top"/>
    </xf>
    <xf numFmtId="0" fontId="23" fillId="9" borderId="22" xfId="4" applyFont="1" applyFill="1" applyBorder="1" applyAlignment="1">
      <alignment horizontal="left" vertical="top"/>
    </xf>
    <xf numFmtId="0" fontId="24" fillId="9" borderId="22" xfId="4" applyFont="1" applyFill="1" applyBorder="1" applyAlignment="1">
      <alignment horizontal="left" vertical="top"/>
    </xf>
    <xf numFmtId="0" fontId="23" fillId="10" borderId="0" xfId="4" applyFont="1" applyFill="1" applyAlignment="1">
      <alignment vertical="top"/>
    </xf>
    <xf numFmtId="0" fontId="4" fillId="0" borderId="0" xfId="2" applyFont="1" applyAlignment="1">
      <alignment horizontal="center" vertical="top"/>
    </xf>
    <xf numFmtId="0" fontId="4" fillId="0" borderId="0" xfId="2" applyFont="1" applyAlignment="1">
      <alignment horizontal="left" vertical="top"/>
    </xf>
    <xf numFmtId="0" fontId="4" fillId="0" borderId="21" xfId="2" applyFont="1" applyBorder="1" applyAlignment="1">
      <alignment horizontal="center" vertical="top"/>
    </xf>
    <xf numFmtId="0" fontId="25" fillId="0" borderId="0" xfId="4" applyFont="1" applyAlignment="1">
      <alignment horizontal="center" vertical="top"/>
    </xf>
    <xf numFmtId="0" fontId="23" fillId="0" borderId="0" xfId="4" applyFont="1" applyAlignment="1">
      <alignment horizontal="left" vertical="top" wrapText="1"/>
    </xf>
    <xf numFmtId="0" fontId="66" fillId="0" borderId="0" xfId="9"/>
    <xf numFmtId="0" fontId="4" fillId="0" borderId="0" xfId="9" applyFont="1" applyAlignment="1">
      <alignment horizontal="left" vertical="top"/>
    </xf>
    <xf numFmtId="0" fontId="3" fillId="0" borderId="0" xfId="9" applyFont="1"/>
    <xf numFmtId="164" fontId="58" fillId="2" borderId="1" xfId="7" applyNumberFormat="1" applyFont="1" applyFill="1" applyBorder="1" applyAlignment="1">
      <alignment horizontal="center" vertical="top" wrapText="1"/>
    </xf>
    <xf numFmtId="2" fontId="59" fillId="0" borderId="18" xfId="7" applyNumberFormat="1" applyFont="1" applyBorder="1" applyAlignment="1">
      <alignment vertical="top" wrapText="1"/>
    </xf>
    <xf numFmtId="0" fontId="32" fillId="0" borderId="0" xfId="9" applyFont="1"/>
    <xf numFmtId="2" fontId="60" fillId="6" borderId="1" xfId="7" applyNumberFormat="1" applyFont="1" applyFill="1" applyBorder="1" applyAlignment="1">
      <alignment vertical="top" wrapText="1"/>
    </xf>
    <xf numFmtId="164" fontId="59" fillId="0" borderId="5" xfId="7" applyNumberFormat="1" applyFont="1" applyBorder="1" applyAlignment="1">
      <alignment horizontal="center" vertical="top" wrapText="1"/>
    </xf>
    <xf numFmtId="0" fontId="67" fillId="0" borderId="27" xfId="7" applyFont="1" applyBorder="1" applyAlignment="1">
      <alignment vertical="top" wrapText="1"/>
    </xf>
    <xf numFmtId="164" fontId="59" fillId="0" borderId="14" xfId="7" applyNumberFormat="1" applyFont="1" applyBorder="1" applyAlignment="1">
      <alignment horizontal="center" vertical="top" wrapText="1"/>
    </xf>
    <xf numFmtId="164" fontId="59" fillId="0" borderId="16" xfId="7" applyNumberFormat="1" applyFont="1" applyBorder="1" applyAlignment="1">
      <alignment horizontal="center" vertical="top" wrapText="1"/>
    </xf>
    <xf numFmtId="2" fontId="59" fillId="0" borderId="10" xfId="7" applyNumberFormat="1" applyFont="1" applyBorder="1" applyAlignment="1">
      <alignment horizontal="center" vertical="top" wrapText="1"/>
    </xf>
    <xf numFmtId="2" fontId="59" fillId="0" borderId="12" xfId="7" applyNumberFormat="1" applyFont="1" applyBorder="1" applyAlignment="1">
      <alignment horizontal="center" vertical="top" wrapText="1"/>
    </xf>
    <xf numFmtId="2" fontId="59" fillId="0" borderId="14" xfId="7" applyNumberFormat="1" applyFont="1" applyBorder="1" applyAlignment="1">
      <alignment horizontal="center" vertical="top" wrapText="1"/>
    </xf>
    <xf numFmtId="2" fontId="59" fillId="0" borderId="16" xfId="7" applyNumberFormat="1" applyFont="1" applyBorder="1" applyAlignment="1">
      <alignment horizontal="center" vertical="top" wrapText="1"/>
    </xf>
    <xf numFmtId="0" fontId="8" fillId="0" borderId="61" xfId="7" applyFont="1" applyBorder="1"/>
    <xf numFmtId="0" fontId="8" fillId="0" borderId="0" xfId="7" applyFont="1"/>
    <xf numFmtId="0" fontId="8" fillId="0" borderId="6" xfId="7" applyFont="1" applyBorder="1"/>
    <xf numFmtId="0" fontId="63" fillId="0" borderId="16" xfId="3" applyFont="1" applyBorder="1" applyAlignment="1">
      <alignment horizontal="center" vertical="top" wrapText="1"/>
    </xf>
    <xf numFmtId="164" fontId="59" fillId="0" borderId="55" xfId="7" applyNumberFormat="1" applyFont="1" applyBorder="1" applyAlignment="1">
      <alignment horizontal="center" vertical="top" wrapText="1"/>
    </xf>
    <xf numFmtId="164" fontId="8" fillId="0" borderId="16" xfId="7" applyNumberFormat="1" applyFont="1" applyBorder="1" applyAlignment="1">
      <alignment horizontal="center" vertical="top" wrapText="1"/>
    </xf>
    <xf numFmtId="2" fontId="59" fillId="0" borderId="18" xfId="7" applyNumberFormat="1" applyFont="1" applyBorder="1" applyAlignment="1">
      <alignment horizontal="center" vertical="top" wrapText="1"/>
    </xf>
    <xf numFmtId="164" fontId="59" fillId="0" borderId="45" xfId="7" applyNumberFormat="1" applyFont="1" applyBorder="1" applyAlignment="1">
      <alignment horizontal="center" vertical="top" wrapText="1"/>
    </xf>
    <xf numFmtId="164" fontId="60" fillId="6" borderId="1" xfId="7" applyNumberFormat="1" applyFont="1" applyFill="1" applyBorder="1" applyAlignment="1">
      <alignment horizontal="center" vertical="top" wrapText="1"/>
    </xf>
    <xf numFmtId="165" fontId="5" fillId="0" borderId="19" xfId="9" applyNumberFormat="1" applyFont="1" applyBorder="1" applyAlignment="1">
      <alignment horizontal="center" vertical="center" wrapText="1"/>
    </xf>
    <xf numFmtId="165" fontId="5" fillId="0" borderId="20" xfId="9" applyNumberFormat="1" applyFont="1" applyBorder="1" applyAlignment="1">
      <alignment horizontal="center" vertical="center" wrapText="1"/>
    </xf>
    <xf numFmtId="0" fontId="5" fillId="0" borderId="19" xfId="9" applyFont="1" applyBorder="1" applyAlignment="1">
      <alignment vertical="center" wrapText="1"/>
    </xf>
    <xf numFmtId="0" fontId="3" fillId="0" borderId="4" xfId="7" applyBorder="1"/>
    <xf numFmtId="0" fontId="11" fillId="0" borderId="4" xfId="7" applyFont="1" applyBorder="1" applyAlignment="1">
      <alignment vertical="center" wrapText="1"/>
    </xf>
    <xf numFmtId="0" fontId="11" fillId="0" borderId="2" xfId="7" applyFont="1" applyBorder="1" applyAlignment="1">
      <alignment vertical="center" wrapText="1"/>
    </xf>
    <xf numFmtId="49" fontId="64" fillId="0" borderId="0" xfId="7" applyNumberFormat="1" applyFont="1" applyAlignment="1">
      <alignment horizontal="center" vertical="top" wrapText="1"/>
    </xf>
    <xf numFmtId="2" fontId="66" fillId="0" borderId="0" xfId="9" applyNumberFormat="1"/>
    <xf numFmtId="49" fontId="10" fillId="0" borderId="0" xfId="9" applyNumberFormat="1" applyFont="1" applyAlignment="1">
      <alignment horizontal="center" vertical="top"/>
    </xf>
    <xf numFmtId="49" fontId="10" fillId="0" borderId="22" xfId="9" applyNumberFormat="1" applyFont="1" applyBorder="1" applyAlignment="1">
      <alignment horizontal="center" vertical="top"/>
    </xf>
    <xf numFmtId="49" fontId="10" fillId="0" borderId="22" xfId="9" applyNumberFormat="1" applyFont="1" applyBorder="1" applyAlignment="1">
      <alignment vertical="top"/>
    </xf>
    <xf numFmtId="0" fontId="4" fillId="0" borderId="27" xfId="9" applyFont="1" applyBorder="1" applyAlignment="1">
      <alignment horizontal="left" vertical="top"/>
    </xf>
    <xf numFmtId="0" fontId="39" fillId="0" borderId="31" xfId="9" applyFont="1" applyBorder="1" applyAlignment="1">
      <alignment horizontal="left" vertical="top"/>
    </xf>
    <xf numFmtId="0" fontId="10" fillId="3" borderId="3" xfId="9" applyFont="1" applyFill="1" applyBorder="1" applyAlignment="1">
      <alignment horizontal="center" vertical="top"/>
    </xf>
    <xf numFmtId="0" fontId="10" fillId="3" borderId="4" xfId="9" applyFont="1" applyFill="1" applyBorder="1" applyAlignment="1">
      <alignment horizontal="center" vertical="top"/>
    </xf>
    <xf numFmtId="0" fontId="10" fillId="3" borderId="2" xfId="9" applyFont="1" applyFill="1" applyBorder="1" applyAlignment="1">
      <alignment horizontal="center" vertical="top"/>
    </xf>
    <xf numFmtId="164" fontId="11" fillId="3" borderId="1" xfId="9" applyNumberFormat="1" applyFont="1" applyFill="1" applyBorder="1" applyAlignment="1">
      <alignment horizontal="center" vertical="top"/>
    </xf>
    <xf numFmtId="0" fontId="4" fillId="0" borderId="61" xfId="9" applyFont="1" applyBorder="1" applyAlignment="1">
      <alignment horizontal="left" vertical="top"/>
    </xf>
    <xf numFmtId="0" fontId="4" fillId="0" borderId="6" xfId="9" applyFont="1" applyBorder="1" applyAlignment="1">
      <alignment horizontal="left" vertical="top"/>
    </xf>
    <xf numFmtId="0" fontId="10" fillId="24" borderId="27" xfId="9" applyFont="1" applyFill="1" applyBorder="1" applyAlignment="1">
      <alignment horizontal="center" vertical="top"/>
    </xf>
    <xf numFmtId="0" fontId="13" fillId="24" borderId="21" xfId="9" applyFont="1" applyFill="1" applyBorder="1" applyAlignment="1">
      <alignment horizontal="center" vertical="top"/>
    </xf>
    <xf numFmtId="0" fontId="13" fillId="24" borderId="31" xfId="9" applyFont="1" applyFill="1" applyBorder="1" applyAlignment="1">
      <alignment horizontal="center" vertical="top"/>
    </xf>
    <xf numFmtId="164" fontId="11" fillId="24" borderId="5" xfId="9" applyNumberFormat="1" applyFont="1" applyFill="1" applyBorder="1" applyAlignment="1">
      <alignment horizontal="center" vertical="top"/>
    </xf>
    <xf numFmtId="0" fontId="10" fillId="11" borderId="27" xfId="9" applyFont="1" applyFill="1" applyBorder="1" applyAlignment="1">
      <alignment horizontal="center" vertical="top"/>
    </xf>
    <xf numFmtId="0" fontId="13" fillId="11" borderId="21" xfId="9" applyFont="1" applyFill="1" applyBorder="1" applyAlignment="1">
      <alignment horizontal="center" vertical="top"/>
    </xf>
    <xf numFmtId="0" fontId="13" fillId="11" borderId="31" xfId="9" applyFont="1" applyFill="1" applyBorder="1" applyAlignment="1">
      <alignment horizontal="center" vertical="top"/>
    </xf>
    <xf numFmtId="164" fontId="11" fillId="11" borderId="5" xfId="9" applyNumberFormat="1" applyFont="1" applyFill="1" applyBorder="1" applyAlignment="1">
      <alignment horizontal="center" vertical="top"/>
    </xf>
    <xf numFmtId="0" fontId="10" fillId="10" borderId="3" xfId="9" applyFont="1" applyFill="1" applyBorder="1" applyAlignment="1">
      <alignment horizontal="center" vertical="top"/>
    </xf>
    <xf numFmtId="0" fontId="13" fillId="10" borderId="4" xfId="9" applyFont="1" applyFill="1" applyBorder="1" applyAlignment="1">
      <alignment horizontal="center" vertical="top"/>
    </xf>
    <xf numFmtId="0" fontId="13" fillId="10" borderId="2" xfId="9" applyFont="1" applyFill="1" applyBorder="1" applyAlignment="1">
      <alignment horizontal="center" vertical="top"/>
    </xf>
    <xf numFmtId="164" fontId="5" fillId="10" borderId="1" xfId="9" applyNumberFormat="1" applyFont="1" applyFill="1" applyBorder="1" applyAlignment="1">
      <alignment horizontal="center" vertical="top"/>
    </xf>
    <xf numFmtId="49" fontId="14" fillId="9" borderId="5" xfId="9" applyNumberFormat="1" applyFont="1" applyFill="1" applyBorder="1" applyAlignment="1">
      <alignment horizontal="center" vertical="top"/>
    </xf>
    <xf numFmtId="0" fontId="5" fillId="8" borderId="3" xfId="9" applyFont="1" applyFill="1" applyBorder="1" applyAlignment="1">
      <alignment horizontal="left" vertical="top" wrapText="1"/>
    </xf>
    <xf numFmtId="0" fontId="5" fillId="8" borderId="4" xfId="9" applyFont="1" applyFill="1" applyBorder="1" applyAlignment="1">
      <alignment horizontal="left" vertical="top" wrapText="1"/>
    </xf>
    <xf numFmtId="0" fontId="5" fillId="8" borderId="2" xfId="9" applyFont="1" applyFill="1" applyBorder="1" applyAlignment="1">
      <alignment horizontal="left" vertical="top" wrapText="1"/>
    </xf>
    <xf numFmtId="164" fontId="5" fillId="8" borderId="5" xfId="9" applyNumberFormat="1" applyFont="1" applyFill="1" applyBorder="1" applyAlignment="1">
      <alignment horizontal="center" vertical="top" wrapText="1"/>
    </xf>
    <xf numFmtId="49" fontId="14" fillId="8" borderId="5" xfId="9" applyNumberFormat="1" applyFont="1" applyFill="1" applyBorder="1" applyAlignment="1">
      <alignment horizontal="center" vertical="top"/>
    </xf>
    <xf numFmtId="164" fontId="4" fillId="4" borderId="1" xfId="9" applyNumberFormat="1" applyFont="1" applyFill="1" applyBorder="1" applyAlignment="1">
      <alignment horizontal="center" vertical="top"/>
    </xf>
    <xf numFmtId="0" fontId="4" fillId="4" borderId="1" xfId="9" applyFont="1" applyFill="1" applyBorder="1" applyAlignment="1">
      <alignment horizontal="center" vertical="top"/>
    </xf>
    <xf numFmtId="0" fontId="3" fillId="11" borderId="5" xfId="9" applyFont="1" applyFill="1" applyBorder="1" applyAlignment="1">
      <alignment horizontal="center" vertical="top" wrapText="1"/>
    </xf>
    <xf numFmtId="49" fontId="5" fillId="13" borderId="5" xfId="9" applyNumberFormat="1" applyFont="1" applyFill="1" applyBorder="1" applyAlignment="1">
      <alignment vertical="top" wrapText="1"/>
    </xf>
    <xf numFmtId="164" fontId="4" fillId="0" borderId="12" xfId="9" applyNumberFormat="1" applyFont="1" applyBorder="1" applyAlignment="1">
      <alignment horizontal="center" vertical="top"/>
    </xf>
    <xf numFmtId="0" fontId="4" fillId="0" borderId="34" xfId="9" applyFont="1" applyBorder="1" applyAlignment="1">
      <alignment horizontal="center" vertical="top"/>
    </xf>
    <xf numFmtId="0" fontId="3" fillId="11" borderId="34" xfId="9" applyFont="1" applyFill="1" applyBorder="1" applyAlignment="1">
      <alignment horizontal="center" vertical="top" wrapText="1"/>
    </xf>
    <xf numFmtId="49" fontId="5" fillId="13" borderId="34" xfId="9" applyNumberFormat="1" applyFont="1" applyFill="1" applyBorder="1" applyAlignment="1">
      <alignment vertical="top" wrapText="1"/>
    </xf>
    <xf numFmtId="164" fontId="4" fillId="0" borderId="61" xfId="9" applyNumberFormat="1" applyFont="1" applyBorder="1" applyAlignment="1">
      <alignment horizontal="center" vertical="top"/>
    </xf>
    <xf numFmtId="0" fontId="4" fillId="11" borderId="55" xfId="9" applyFont="1" applyFill="1" applyBorder="1" applyAlignment="1">
      <alignment horizontal="center" vertical="top"/>
    </xf>
    <xf numFmtId="164" fontId="4" fillId="0" borderId="16" xfId="9" applyNumberFormat="1" applyFont="1" applyBorder="1" applyAlignment="1">
      <alignment horizontal="center" vertical="top"/>
    </xf>
    <xf numFmtId="0" fontId="4" fillId="11" borderId="14" xfId="9" applyFont="1" applyFill="1" applyBorder="1" applyAlignment="1">
      <alignment horizontal="center" vertical="top"/>
    </xf>
    <xf numFmtId="164" fontId="4" fillId="0" borderId="45" xfId="9" applyNumberFormat="1" applyFont="1" applyBorder="1" applyAlignment="1">
      <alignment horizontal="center" vertical="top"/>
    </xf>
    <xf numFmtId="0" fontId="4" fillId="11" borderId="18" xfId="9" applyFont="1" applyFill="1" applyBorder="1" applyAlignment="1">
      <alignment horizontal="center" vertical="top"/>
    </xf>
    <xf numFmtId="49" fontId="5" fillId="13" borderId="19" xfId="9" applyNumberFormat="1" applyFont="1" applyFill="1" applyBorder="1" applyAlignment="1">
      <alignment vertical="top" wrapText="1"/>
    </xf>
    <xf numFmtId="0" fontId="4" fillId="0" borderId="14" xfId="9" applyFont="1" applyBorder="1" applyAlignment="1">
      <alignment horizontal="center" vertical="top"/>
    </xf>
    <xf numFmtId="0" fontId="4" fillId="11" borderId="66" xfId="9" applyFont="1" applyFill="1" applyBorder="1" applyAlignment="1">
      <alignment horizontal="center" vertical="top" wrapText="1"/>
    </xf>
    <xf numFmtId="164" fontId="5" fillId="12" borderId="4" xfId="9" applyNumberFormat="1" applyFont="1" applyFill="1" applyBorder="1" applyAlignment="1">
      <alignment horizontal="center" vertical="top"/>
    </xf>
    <xf numFmtId="164" fontId="5" fillId="12" borderId="1" xfId="9" applyNumberFormat="1" applyFont="1" applyFill="1" applyBorder="1" applyAlignment="1">
      <alignment horizontal="center" vertical="top"/>
    </xf>
    <xf numFmtId="0" fontId="5" fillId="12" borderId="34" xfId="9" applyFont="1" applyFill="1" applyBorder="1" applyAlignment="1">
      <alignment horizontal="center" vertical="top"/>
    </xf>
    <xf numFmtId="0" fontId="4" fillId="11" borderId="68" xfId="9" applyFont="1" applyFill="1" applyBorder="1" applyAlignment="1">
      <alignment horizontal="center" vertical="top" wrapText="1"/>
    </xf>
    <xf numFmtId="164" fontId="4" fillId="12" borderId="28" xfId="9" applyNumberFormat="1" applyFont="1" applyFill="1" applyBorder="1" applyAlignment="1">
      <alignment horizontal="center" vertical="top"/>
    </xf>
    <xf numFmtId="164" fontId="4" fillId="12" borderId="32" xfId="9" applyNumberFormat="1" applyFont="1" applyFill="1" applyBorder="1" applyAlignment="1">
      <alignment horizontal="center" vertical="top"/>
    </xf>
    <xf numFmtId="0" fontId="4" fillId="12" borderId="32" xfId="9" applyFont="1" applyFill="1" applyBorder="1" applyAlignment="1">
      <alignment horizontal="center" vertical="top"/>
    </xf>
    <xf numFmtId="164" fontId="4" fillId="12" borderId="13" xfId="9" applyNumberFormat="1" applyFont="1" applyFill="1" applyBorder="1" applyAlignment="1">
      <alignment horizontal="center" vertical="top"/>
    </xf>
    <xf numFmtId="164" fontId="4" fillId="12" borderId="10" xfId="9" applyNumberFormat="1" applyFont="1" applyFill="1" applyBorder="1" applyAlignment="1">
      <alignment horizontal="center" vertical="top"/>
    </xf>
    <xf numFmtId="0" fontId="4" fillId="12" borderId="14" xfId="9" applyFont="1" applyFill="1" applyBorder="1" applyAlignment="1">
      <alignment horizontal="center" vertical="top"/>
    </xf>
    <xf numFmtId="164" fontId="4" fillId="12" borderId="17" xfId="9" applyNumberFormat="1" applyFont="1" applyFill="1" applyBorder="1" applyAlignment="1">
      <alignment horizontal="center" vertical="top"/>
    </xf>
    <xf numFmtId="164" fontId="4" fillId="12" borderId="14" xfId="9" applyNumberFormat="1" applyFont="1" applyFill="1" applyBorder="1" applyAlignment="1">
      <alignment horizontal="center" vertical="top"/>
    </xf>
    <xf numFmtId="164" fontId="4" fillId="12" borderId="8" xfId="9" applyNumberFormat="1" applyFont="1" applyFill="1" applyBorder="1" applyAlignment="1">
      <alignment horizontal="center" vertical="top"/>
    </xf>
    <xf numFmtId="164" fontId="4" fillId="12" borderId="55" xfId="9" applyNumberFormat="1" applyFont="1" applyFill="1" applyBorder="1" applyAlignment="1">
      <alignment horizontal="center" vertical="top"/>
    </xf>
    <xf numFmtId="0" fontId="4" fillId="12" borderId="55" xfId="9" applyFont="1" applyFill="1" applyBorder="1" applyAlignment="1">
      <alignment horizontal="center" vertical="top"/>
    </xf>
    <xf numFmtId="0" fontId="4" fillId="11" borderId="80" xfId="9" applyFont="1" applyFill="1" applyBorder="1" applyAlignment="1">
      <alignment horizontal="center" vertical="top" wrapText="1"/>
    </xf>
    <xf numFmtId="164" fontId="4" fillId="0" borderId="7" xfId="9" applyNumberFormat="1" applyFont="1" applyBorder="1" applyAlignment="1">
      <alignment horizontal="center" vertical="top"/>
    </xf>
    <xf numFmtId="164" fontId="4" fillId="4" borderId="19" xfId="9" applyNumberFormat="1" applyFont="1" applyFill="1" applyBorder="1" applyAlignment="1">
      <alignment horizontal="center" vertical="top"/>
    </xf>
    <xf numFmtId="0" fontId="4" fillId="4" borderId="19" xfId="9" applyFont="1" applyFill="1" applyBorder="1" applyAlignment="1">
      <alignment horizontal="center" vertical="top"/>
    </xf>
    <xf numFmtId="0" fontId="3" fillId="13" borderId="0" xfId="9" applyFont="1" applyFill="1" applyAlignment="1">
      <alignment horizontal="center" vertical="top" wrapText="1"/>
    </xf>
    <xf numFmtId="0" fontId="3" fillId="12" borderId="53" xfId="9" applyFont="1" applyFill="1" applyBorder="1" applyAlignment="1">
      <alignment horizontal="center" vertical="top" wrapText="1"/>
    </xf>
    <xf numFmtId="49" fontId="5" fillId="13" borderId="0" xfId="9" applyNumberFormat="1" applyFont="1" applyFill="1" applyAlignment="1">
      <alignment vertical="top" wrapText="1"/>
    </xf>
    <xf numFmtId="49" fontId="5" fillId="12" borderId="53" xfId="9" applyNumberFormat="1" applyFont="1" applyFill="1" applyBorder="1" applyAlignment="1">
      <alignment vertical="top" wrapText="1"/>
    </xf>
    <xf numFmtId="49" fontId="5" fillId="13" borderId="53" xfId="9" applyNumberFormat="1" applyFont="1" applyFill="1" applyBorder="1" applyAlignment="1">
      <alignment vertical="top" wrapText="1"/>
    </xf>
    <xf numFmtId="0" fontId="65" fillId="13" borderId="5" xfId="9" applyFont="1" applyFill="1" applyBorder="1" applyAlignment="1">
      <alignment vertical="top" wrapText="1"/>
    </xf>
    <xf numFmtId="0" fontId="3" fillId="13" borderId="21" xfId="9" applyFont="1" applyFill="1" applyBorder="1" applyAlignment="1">
      <alignment horizontal="center" vertical="top" wrapText="1"/>
    </xf>
    <xf numFmtId="0" fontId="3" fillId="12" borderId="47" xfId="9" applyFont="1" applyFill="1" applyBorder="1" applyAlignment="1">
      <alignment horizontal="center" vertical="top" wrapText="1"/>
    </xf>
    <xf numFmtId="0" fontId="66" fillId="13" borderId="0" xfId="9" applyFill="1"/>
    <xf numFmtId="0" fontId="3" fillId="11" borderId="19" xfId="9" applyFont="1" applyFill="1" applyBorder="1" applyAlignment="1">
      <alignment horizontal="center" vertical="top" wrapText="1"/>
    </xf>
    <xf numFmtId="49" fontId="5" fillId="13" borderId="50" xfId="9" applyNumberFormat="1" applyFont="1" applyFill="1" applyBorder="1" applyAlignment="1">
      <alignment vertical="top" wrapText="1"/>
    </xf>
    <xf numFmtId="49" fontId="5" fillId="12" borderId="50" xfId="9" applyNumberFormat="1" applyFont="1" applyFill="1" applyBorder="1" applyAlignment="1">
      <alignment vertical="top" wrapText="1"/>
    </xf>
    <xf numFmtId="164" fontId="5" fillId="12" borderId="27" xfId="9" applyNumberFormat="1" applyFont="1" applyFill="1" applyBorder="1" applyAlignment="1">
      <alignment horizontal="center" vertical="top"/>
    </xf>
    <xf numFmtId="0" fontId="5" fillId="12" borderId="1" xfId="9" applyFont="1" applyFill="1" applyBorder="1" applyAlignment="1">
      <alignment horizontal="center" vertical="top"/>
    </xf>
    <xf numFmtId="0" fontId="3" fillId="12" borderId="21" xfId="9" applyFont="1" applyFill="1" applyBorder="1" applyAlignment="1">
      <alignment vertical="top" wrapText="1"/>
    </xf>
    <xf numFmtId="164" fontId="4" fillId="12" borderId="44" xfId="9" applyNumberFormat="1" applyFont="1" applyFill="1" applyBorder="1" applyAlignment="1">
      <alignment horizontal="center" vertical="top"/>
    </xf>
    <xf numFmtId="49" fontId="5" fillId="12" borderId="0" xfId="9" applyNumberFormat="1" applyFont="1" applyFill="1" applyAlignment="1">
      <alignment vertical="top" wrapText="1"/>
    </xf>
    <xf numFmtId="164" fontId="4" fillId="12" borderId="12" xfId="9" applyNumberFormat="1" applyFont="1" applyFill="1" applyBorder="1" applyAlignment="1">
      <alignment horizontal="center" vertical="top"/>
    </xf>
    <xf numFmtId="164" fontId="4" fillId="12" borderId="16" xfId="9" applyNumberFormat="1" applyFont="1" applyFill="1" applyBorder="1" applyAlignment="1">
      <alignment horizontal="center" vertical="top"/>
    </xf>
    <xf numFmtId="164" fontId="4" fillId="12" borderId="45" xfId="9" applyNumberFormat="1" applyFont="1" applyFill="1" applyBorder="1" applyAlignment="1">
      <alignment horizontal="center" vertical="top"/>
    </xf>
    <xf numFmtId="0" fontId="4" fillId="12" borderId="18" xfId="9" applyFont="1" applyFill="1" applyBorder="1" applyAlignment="1">
      <alignment horizontal="center" vertical="top"/>
    </xf>
    <xf numFmtId="49" fontId="5" fillId="12" borderId="22" xfId="9" applyNumberFormat="1" applyFont="1" applyFill="1" applyBorder="1" applyAlignment="1">
      <alignment vertical="top" wrapText="1"/>
    </xf>
    <xf numFmtId="0" fontId="4" fillId="0" borderId="16" xfId="9" applyFont="1" applyBorder="1" applyAlignment="1">
      <alignment horizontal="left" vertical="top"/>
    </xf>
    <xf numFmtId="0" fontId="4" fillId="0" borderId="14" xfId="9" applyFont="1" applyBorder="1" applyAlignment="1">
      <alignment horizontal="left" vertical="top"/>
    </xf>
    <xf numFmtId="0" fontId="4" fillId="0" borderId="66" xfId="9" applyFont="1" applyBorder="1" applyAlignment="1">
      <alignment horizontal="center" vertical="top"/>
    </xf>
    <xf numFmtId="0" fontId="4" fillId="0" borderId="66" xfId="9" applyFont="1" applyBorder="1" applyAlignment="1">
      <alignment horizontal="center" vertical="center" wrapText="1"/>
    </xf>
    <xf numFmtId="0" fontId="4" fillId="0" borderId="47" xfId="9" applyFont="1" applyBorder="1" applyAlignment="1">
      <alignment horizontal="center" vertical="center" wrapText="1"/>
    </xf>
    <xf numFmtId="0" fontId="4" fillId="0" borderId="5" xfId="9" applyFont="1" applyBorder="1" applyAlignment="1">
      <alignment vertical="center" wrapText="1"/>
    </xf>
    <xf numFmtId="0" fontId="5" fillId="11" borderId="21" xfId="9" applyFont="1" applyFill="1" applyBorder="1" applyAlignment="1">
      <alignment vertical="top"/>
    </xf>
    <xf numFmtId="0" fontId="5" fillId="11" borderId="31" xfId="9" applyFont="1" applyFill="1" applyBorder="1" applyAlignment="1">
      <alignment vertical="top"/>
    </xf>
    <xf numFmtId="0" fontId="4" fillId="11" borderId="79" xfId="9" applyFont="1" applyFill="1" applyBorder="1" applyAlignment="1">
      <alignment horizontal="center" vertical="top"/>
    </xf>
    <xf numFmtId="0" fontId="4" fillId="11" borderId="58" xfId="9" applyFont="1" applyFill="1" applyBorder="1" applyAlignment="1">
      <alignment horizontal="center" vertical="top"/>
    </xf>
    <xf numFmtId="0" fontId="4" fillId="11" borderId="1" xfId="9" applyFont="1" applyFill="1" applyBorder="1" applyAlignment="1">
      <alignment horizontal="left" vertical="top"/>
    </xf>
    <xf numFmtId="0" fontId="5" fillId="11" borderId="22" xfId="9" applyFont="1" applyFill="1" applyBorder="1" applyAlignment="1">
      <alignment vertical="top"/>
    </xf>
    <xf numFmtId="0" fontId="5" fillId="11" borderId="20" xfId="9" applyFont="1" applyFill="1" applyBorder="1" applyAlignment="1">
      <alignment vertical="top"/>
    </xf>
    <xf numFmtId="49" fontId="7" fillId="8" borderId="2" xfId="9" applyNumberFormat="1" applyFont="1" applyFill="1" applyBorder="1" applyAlignment="1">
      <alignment horizontal="center" vertical="top"/>
    </xf>
    <xf numFmtId="49" fontId="7" fillId="9" borderId="2" xfId="9" applyNumberFormat="1" applyFont="1" applyFill="1" applyBorder="1" applyAlignment="1">
      <alignment horizontal="center" vertical="top"/>
    </xf>
    <xf numFmtId="0" fontId="4" fillId="0" borderId="55" xfId="9" applyFont="1" applyBorder="1" applyAlignment="1">
      <alignment horizontal="left" vertical="top"/>
    </xf>
    <xf numFmtId="0" fontId="5" fillId="8" borderId="21" xfId="9" applyFont="1" applyFill="1" applyBorder="1" applyAlignment="1">
      <alignment horizontal="left" vertical="top" wrapText="1"/>
    </xf>
    <xf numFmtId="0" fontId="5" fillId="8" borderId="47" xfId="9" applyFont="1" applyFill="1" applyBorder="1" applyAlignment="1">
      <alignment horizontal="left" vertical="top" wrapText="1"/>
    </xf>
    <xf numFmtId="0" fontId="5" fillId="8" borderId="31" xfId="9" applyFont="1" applyFill="1" applyBorder="1" applyAlignment="1">
      <alignment horizontal="left" vertical="top" wrapText="1"/>
    </xf>
    <xf numFmtId="164" fontId="5" fillId="8" borderId="31" xfId="9" applyNumberFormat="1" applyFont="1" applyFill="1" applyBorder="1" applyAlignment="1">
      <alignment horizontal="center" vertical="top" wrapText="1"/>
    </xf>
    <xf numFmtId="0" fontId="5" fillId="8" borderId="31" xfId="9" applyFont="1" applyFill="1" applyBorder="1" applyAlignment="1">
      <alignment horizontal="center" vertical="top"/>
    </xf>
    <xf numFmtId="49" fontId="7" fillId="8" borderId="5" xfId="9" applyNumberFormat="1" applyFont="1" applyFill="1" applyBorder="1" applyAlignment="1">
      <alignment horizontal="center" vertical="top"/>
    </xf>
    <xf numFmtId="49" fontId="7" fillId="9" borderId="5" xfId="9" applyNumberFormat="1" applyFont="1" applyFill="1" applyBorder="1" applyAlignment="1">
      <alignment horizontal="center" vertical="top"/>
    </xf>
    <xf numFmtId="164" fontId="4" fillId="4" borderId="31" xfId="9" applyNumberFormat="1" applyFont="1" applyFill="1" applyBorder="1" applyAlignment="1">
      <alignment horizontal="center" vertical="top"/>
    </xf>
    <xf numFmtId="0" fontId="4" fillId="4" borderId="2" xfId="9" applyFont="1" applyFill="1" applyBorder="1" applyAlignment="1">
      <alignment horizontal="center" vertical="top"/>
    </xf>
    <xf numFmtId="164" fontId="4" fillId="0" borderId="31" xfId="9" applyNumberFormat="1" applyFont="1" applyBorder="1" applyAlignment="1">
      <alignment horizontal="center" vertical="top"/>
    </xf>
    <xf numFmtId="0" fontId="4" fillId="0" borderId="6" xfId="9" applyFont="1" applyBorder="1" applyAlignment="1">
      <alignment horizontal="center" vertical="top"/>
    </xf>
    <xf numFmtId="164" fontId="4" fillId="0" borderId="15" xfId="9" applyNumberFormat="1" applyFont="1" applyBorder="1" applyAlignment="1">
      <alignment horizontal="center" vertical="top"/>
    </xf>
    <xf numFmtId="164" fontId="4" fillId="0" borderId="14" xfId="9" applyNumberFormat="1" applyFont="1" applyBorder="1" applyAlignment="1">
      <alignment horizontal="center" vertical="top"/>
    </xf>
    <xf numFmtId="0" fontId="4" fillId="11" borderId="19" xfId="9" applyFont="1" applyFill="1" applyBorder="1" applyAlignment="1">
      <alignment vertical="top" wrapText="1"/>
    </xf>
    <xf numFmtId="164" fontId="4" fillId="0" borderId="42" xfId="9" applyNumberFormat="1" applyFont="1" applyBorder="1" applyAlignment="1">
      <alignment horizontal="center" vertical="top"/>
    </xf>
    <xf numFmtId="164" fontId="4" fillId="0" borderId="18" xfId="9" applyNumberFormat="1" applyFont="1" applyBorder="1" applyAlignment="1">
      <alignment horizontal="center" vertical="top"/>
    </xf>
    <xf numFmtId="0" fontId="4" fillId="11" borderId="61" xfId="4" applyFont="1" applyFill="1" applyBorder="1" applyAlignment="1">
      <alignment horizontal="left" vertical="top" wrapText="1"/>
    </xf>
    <xf numFmtId="0" fontId="39" fillId="11" borderId="27" xfId="4" applyFont="1" applyFill="1" applyBorder="1" applyAlignment="1">
      <alignment horizontal="left" vertical="top" wrapText="1"/>
    </xf>
    <xf numFmtId="0" fontId="39" fillId="11" borderId="61" xfId="4" applyFont="1" applyFill="1" applyBorder="1" applyAlignment="1">
      <alignment horizontal="left" vertical="top" wrapText="1"/>
    </xf>
    <xf numFmtId="0" fontId="39" fillId="11" borderId="35" xfId="4" applyFont="1" applyFill="1" applyBorder="1" applyAlignment="1">
      <alignment horizontal="left" vertical="top" wrapText="1"/>
    </xf>
    <xf numFmtId="164" fontId="5" fillId="12" borderId="21" xfId="9" applyNumberFormat="1" applyFont="1" applyFill="1" applyBorder="1" applyAlignment="1">
      <alignment horizontal="center" vertical="top"/>
    </xf>
    <xf numFmtId="164" fontId="5" fillId="12" borderId="5" xfId="9" applyNumberFormat="1" applyFont="1" applyFill="1" applyBorder="1" applyAlignment="1">
      <alignment horizontal="center" vertical="top"/>
    </xf>
    <xf numFmtId="164" fontId="5" fillId="12" borderId="66" xfId="9" applyNumberFormat="1" applyFont="1" applyFill="1" applyBorder="1" applyAlignment="1">
      <alignment horizontal="center" vertical="top"/>
    </xf>
    <xf numFmtId="0" fontId="5" fillId="12" borderId="47" xfId="9" applyFont="1" applyFill="1" applyBorder="1" applyAlignment="1">
      <alignment horizontal="center" vertical="top"/>
    </xf>
    <xf numFmtId="0" fontId="4" fillId="12" borderId="28" xfId="9" applyFont="1" applyFill="1" applyBorder="1" applyAlignment="1">
      <alignment horizontal="center" vertical="top"/>
    </xf>
    <xf numFmtId="0" fontId="4" fillId="12" borderId="15" xfId="9" applyFont="1" applyFill="1" applyBorder="1" applyAlignment="1">
      <alignment horizontal="center" vertical="top"/>
    </xf>
    <xf numFmtId="0" fontId="4" fillId="12" borderId="17" xfId="9" applyFont="1" applyFill="1" applyBorder="1" applyAlignment="1">
      <alignment horizontal="center" vertical="top"/>
    </xf>
    <xf numFmtId="164" fontId="4" fillId="12" borderId="18" xfId="9" applyNumberFormat="1" applyFont="1" applyFill="1" applyBorder="1" applyAlignment="1">
      <alignment horizontal="center" vertical="top"/>
    </xf>
    <xf numFmtId="0" fontId="4" fillId="12" borderId="42" xfId="9" applyFont="1" applyFill="1" applyBorder="1" applyAlignment="1">
      <alignment horizontal="center" vertical="top"/>
    </xf>
    <xf numFmtId="0" fontId="4" fillId="11" borderId="0" xfId="9" applyFont="1" applyFill="1" applyBorder="1" applyAlignment="1">
      <alignment horizontal="center" vertical="top"/>
    </xf>
    <xf numFmtId="0" fontId="4" fillId="11" borderId="52" xfId="9" applyFont="1" applyFill="1" applyBorder="1" applyAlignment="1">
      <alignment horizontal="center" vertical="top"/>
    </xf>
    <xf numFmtId="0" fontId="4" fillId="11" borderId="53" xfId="9" applyFont="1" applyFill="1" applyBorder="1" applyAlignment="1">
      <alignment horizontal="center" vertical="top"/>
    </xf>
    <xf numFmtId="0" fontId="4" fillId="11" borderId="34" xfId="9" applyFont="1" applyFill="1" applyBorder="1" applyAlignment="1">
      <alignment horizontal="left" vertical="top"/>
    </xf>
    <xf numFmtId="164" fontId="4" fillId="4" borderId="4" xfId="9" applyNumberFormat="1" applyFont="1" applyFill="1" applyBorder="1" applyAlignment="1">
      <alignment horizontal="center" vertical="top"/>
    </xf>
    <xf numFmtId="164" fontId="4" fillId="4" borderId="2" xfId="9" applyNumberFormat="1" applyFont="1" applyFill="1" applyBorder="1" applyAlignment="1">
      <alignment horizontal="center" vertical="top"/>
    </xf>
    <xf numFmtId="49" fontId="5" fillId="13" borderId="0" xfId="9" applyNumberFormat="1" applyFont="1" applyFill="1" applyAlignment="1">
      <alignment horizontal="center" vertical="top" wrapText="1"/>
    </xf>
    <xf numFmtId="49" fontId="5" fillId="12" borderId="47" xfId="9" applyNumberFormat="1" applyFont="1" applyFill="1" applyBorder="1" applyAlignment="1">
      <alignment horizontal="center" vertical="top" wrapText="1"/>
    </xf>
    <xf numFmtId="49" fontId="5" fillId="14" borderId="5" xfId="9" applyNumberFormat="1" applyFont="1" applyFill="1" applyBorder="1" applyAlignment="1">
      <alignment horizontal="center" vertical="top"/>
    </xf>
    <xf numFmtId="164" fontId="4" fillId="0" borderId="38" xfId="9" applyNumberFormat="1" applyFont="1" applyBorder="1" applyAlignment="1">
      <alignment horizontal="center" vertical="top"/>
    </xf>
    <xf numFmtId="164" fontId="4" fillId="0" borderId="32" xfId="9" applyNumberFormat="1" applyFont="1" applyBorder="1" applyAlignment="1">
      <alignment horizontal="center" vertical="top"/>
    </xf>
    <xf numFmtId="49" fontId="5" fillId="12" borderId="53" xfId="9" applyNumberFormat="1" applyFont="1" applyFill="1" applyBorder="1" applyAlignment="1">
      <alignment horizontal="center" vertical="top" wrapText="1"/>
    </xf>
    <xf numFmtId="49" fontId="5" fillId="14" borderId="34" xfId="9" applyNumberFormat="1" applyFont="1" applyFill="1" applyBorder="1" applyAlignment="1">
      <alignment horizontal="center" vertical="top"/>
    </xf>
    <xf numFmtId="49" fontId="7" fillId="9" borderId="34" xfId="9" applyNumberFormat="1" applyFont="1" applyFill="1" applyBorder="1" applyAlignment="1">
      <alignment horizontal="center" vertical="top"/>
    </xf>
    <xf numFmtId="164" fontId="4" fillId="0" borderId="11" xfId="9" applyNumberFormat="1" applyFont="1" applyBorder="1" applyAlignment="1">
      <alignment horizontal="center" vertical="top"/>
    </xf>
    <xf numFmtId="164" fontId="4" fillId="0" borderId="10" xfId="9" applyNumberFormat="1" applyFont="1" applyBorder="1" applyAlignment="1">
      <alignment horizontal="center" vertical="top"/>
    </xf>
    <xf numFmtId="49" fontId="5" fillId="14" borderId="34" xfId="9" applyNumberFormat="1" applyFont="1" applyFill="1" applyBorder="1" applyAlignment="1">
      <alignment vertical="top"/>
    </xf>
    <xf numFmtId="49" fontId="7" fillId="9" borderId="34" xfId="9" applyNumberFormat="1" applyFont="1" applyFill="1" applyBorder="1" applyAlignment="1">
      <alignment vertical="top"/>
    </xf>
    <xf numFmtId="0" fontId="4" fillId="11" borderId="15" xfId="9" applyFont="1" applyFill="1" applyBorder="1" applyAlignment="1">
      <alignment horizontal="center" vertical="top"/>
    </xf>
    <xf numFmtId="0" fontId="4" fillId="11" borderId="50" xfId="9" applyFont="1" applyFill="1" applyBorder="1" applyAlignment="1">
      <alignment horizontal="center" vertical="top"/>
    </xf>
    <xf numFmtId="49" fontId="5" fillId="12" borderId="51" xfId="9" applyNumberFormat="1" applyFont="1" applyFill="1" applyBorder="1" applyAlignment="1">
      <alignment vertical="top" wrapText="1"/>
    </xf>
    <xf numFmtId="49" fontId="5" fillId="14" borderId="19" xfId="9" applyNumberFormat="1" applyFont="1" applyFill="1" applyBorder="1" applyAlignment="1">
      <alignment vertical="top"/>
    </xf>
    <xf numFmtId="49" fontId="7" fillId="9" borderId="19" xfId="9" applyNumberFormat="1" applyFont="1" applyFill="1" applyBorder="1" applyAlignment="1">
      <alignment vertical="top"/>
    </xf>
    <xf numFmtId="0" fontId="4" fillId="11" borderId="21" xfId="9" applyFont="1" applyFill="1" applyBorder="1" applyAlignment="1">
      <alignment horizontal="center" vertical="top"/>
    </xf>
    <xf numFmtId="0" fontId="4" fillId="11" borderId="46" xfId="9" applyFont="1" applyFill="1" applyBorder="1" applyAlignment="1">
      <alignment horizontal="center" vertical="top"/>
    </xf>
    <xf numFmtId="0" fontId="4" fillId="11" borderId="47" xfId="9" applyFont="1" applyFill="1" applyBorder="1" applyAlignment="1">
      <alignment horizontal="center" vertical="top"/>
    </xf>
    <xf numFmtId="0" fontId="4" fillId="11" borderId="5" xfId="9" applyFont="1" applyFill="1" applyBorder="1" applyAlignment="1">
      <alignment horizontal="left" vertical="top"/>
    </xf>
    <xf numFmtId="164" fontId="4" fillId="4" borderId="20" xfId="9" applyNumberFormat="1" applyFont="1" applyFill="1" applyBorder="1" applyAlignment="1">
      <alignment horizontal="center" vertical="top"/>
    </xf>
    <xf numFmtId="49" fontId="5" fillId="13" borderId="21" xfId="9" applyNumberFormat="1" applyFont="1" applyFill="1" applyBorder="1" applyAlignment="1">
      <alignment horizontal="center" vertical="top" wrapText="1"/>
    </xf>
    <xf numFmtId="164" fontId="4" fillId="0" borderId="6" xfId="9" applyNumberFormat="1" applyFont="1" applyBorder="1" applyAlignment="1">
      <alignment horizontal="center" vertical="top"/>
    </xf>
    <xf numFmtId="164" fontId="4" fillId="0" borderId="71" xfId="9" applyNumberFormat="1" applyFont="1" applyBorder="1" applyAlignment="1">
      <alignment horizontal="center" vertical="top"/>
    </xf>
    <xf numFmtId="0" fontId="4" fillId="11" borderId="22" xfId="9" applyFont="1" applyFill="1" applyBorder="1" applyAlignment="1">
      <alignment horizontal="center" vertical="top"/>
    </xf>
    <xf numFmtId="0" fontId="4" fillId="11" borderId="49" xfId="9" applyFont="1" applyFill="1" applyBorder="1" applyAlignment="1">
      <alignment horizontal="center" vertical="top"/>
    </xf>
    <xf numFmtId="0" fontId="4" fillId="11" borderId="19" xfId="9" applyFont="1" applyFill="1" applyBorder="1" applyAlignment="1">
      <alignment horizontal="left" vertical="top"/>
    </xf>
    <xf numFmtId="49" fontId="5" fillId="13" borderId="22" xfId="9" applyNumberFormat="1" applyFont="1" applyFill="1" applyBorder="1" applyAlignment="1">
      <alignment horizontal="center" vertical="top" wrapText="1"/>
    </xf>
    <xf numFmtId="49" fontId="5" fillId="12" borderId="54" xfId="9" applyNumberFormat="1" applyFont="1" applyFill="1" applyBorder="1" applyAlignment="1">
      <alignment vertical="top" wrapText="1"/>
    </xf>
    <xf numFmtId="164" fontId="5" fillId="12" borderId="2" xfId="9" applyNumberFormat="1" applyFont="1" applyFill="1" applyBorder="1" applyAlignment="1">
      <alignment horizontal="center" vertical="top"/>
    </xf>
    <xf numFmtId="0" fontId="5" fillId="12" borderId="2" xfId="9" applyFont="1" applyFill="1" applyBorder="1" applyAlignment="1">
      <alignment horizontal="center" vertical="top"/>
    </xf>
    <xf numFmtId="164" fontId="4" fillId="12" borderId="38" xfId="9" applyNumberFormat="1" applyFont="1" applyFill="1" applyBorder="1" applyAlignment="1">
      <alignment horizontal="center" vertical="top"/>
    </xf>
    <xf numFmtId="0" fontId="4" fillId="12" borderId="38" xfId="9" applyFont="1" applyFill="1" applyBorder="1" applyAlignment="1">
      <alignment horizontal="center" vertical="top"/>
    </xf>
    <xf numFmtId="164" fontId="4" fillId="12" borderId="11" xfId="9" applyNumberFormat="1" applyFont="1" applyFill="1" applyBorder="1" applyAlignment="1">
      <alignment horizontal="center" vertical="top"/>
    </xf>
    <xf numFmtId="164" fontId="4" fillId="12" borderId="15" xfId="9" applyNumberFormat="1" applyFont="1" applyFill="1" applyBorder="1" applyAlignment="1">
      <alignment horizontal="center" vertical="top"/>
    </xf>
    <xf numFmtId="164" fontId="4" fillId="12" borderId="42" xfId="9" applyNumberFormat="1" applyFont="1" applyFill="1" applyBorder="1" applyAlignment="1">
      <alignment horizontal="center" vertical="top"/>
    </xf>
    <xf numFmtId="0" fontId="5" fillId="13" borderId="5" xfId="9" applyFont="1" applyFill="1" applyBorder="1" applyAlignment="1">
      <alignment vertical="top" wrapText="1"/>
    </xf>
    <xf numFmtId="49" fontId="5" fillId="12" borderId="48" xfId="9" applyNumberFormat="1" applyFont="1" applyFill="1" applyBorder="1" applyAlignment="1">
      <alignment vertical="top" wrapText="1"/>
    </xf>
    <xf numFmtId="49" fontId="5" fillId="14" borderId="5" xfId="9" applyNumberFormat="1" applyFont="1" applyFill="1" applyBorder="1" applyAlignment="1">
      <alignment vertical="top"/>
    </xf>
    <xf numFmtId="49" fontId="7" fillId="9" borderId="5" xfId="9" applyNumberFormat="1" applyFont="1" applyFill="1" applyBorder="1" applyAlignment="1">
      <alignment vertical="top"/>
    </xf>
    <xf numFmtId="0" fontId="4" fillId="4" borderId="31" xfId="9" applyFont="1" applyFill="1" applyBorder="1" applyAlignment="1">
      <alignment horizontal="center" vertical="top"/>
    </xf>
    <xf numFmtId="0" fontId="4" fillId="0" borderId="32" xfId="9" applyFont="1" applyBorder="1" applyAlignment="1">
      <alignment horizontal="center" vertical="top"/>
    </xf>
    <xf numFmtId="164" fontId="4" fillId="4" borderId="22" xfId="9" applyNumberFormat="1" applyFont="1" applyFill="1" applyBorder="1" applyAlignment="1">
      <alignment horizontal="center" vertical="top"/>
    </xf>
    <xf numFmtId="0" fontId="4" fillId="4" borderId="6" xfId="9" applyFont="1" applyFill="1" applyBorder="1" applyAlignment="1">
      <alignment horizontal="center" vertical="top"/>
    </xf>
    <xf numFmtId="0" fontId="5" fillId="13" borderId="0" xfId="9" applyFont="1" applyFill="1" applyAlignment="1">
      <alignment vertical="top" wrapText="1"/>
    </xf>
    <xf numFmtId="164" fontId="4" fillId="0" borderId="13" xfId="9" applyNumberFormat="1" applyFont="1" applyBorder="1" applyAlignment="1">
      <alignment horizontal="center" vertical="top"/>
    </xf>
    <xf numFmtId="164" fontId="4" fillId="0" borderId="17" xfId="9" applyNumberFormat="1" applyFont="1" applyBorder="1" applyAlignment="1">
      <alignment horizontal="center" vertical="top"/>
    </xf>
    <xf numFmtId="164" fontId="4" fillId="0" borderId="8" xfId="9" applyNumberFormat="1" applyFont="1" applyBorder="1" applyAlignment="1">
      <alignment horizontal="center" vertical="top"/>
    </xf>
    <xf numFmtId="0" fontId="65" fillId="13" borderId="5" xfId="9" applyFont="1" applyFill="1" applyBorder="1"/>
    <xf numFmtId="0" fontId="5" fillId="13" borderId="34" xfId="9" applyFont="1" applyFill="1" applyBorder="1" applyAlignment="1">
      <alignment horizontal="left" vertical="top" wrapText="1"/>
    </xf>
    <xf numFmtId="164" fontId="4" fillId="0" borderId="9" xfId="9" applyNumberFormat="1" applyFont="1" applyBorder="1" applyAlignment="1">
      <alignment horizontal="center" vertical="top"/>
    </xf>
    <xf numFmtId="0" fontId="65" fillId="13" borderId="27" xfId="9" applyFont="1" applyFill="1" applyBorder="1"/>
    <xf numFmtId="0" fontId="4" fillId="11" borderId="9" xfId="9" applyFont="1" applyFill="1" applyBorder="1" applyAlignment="1">
      <alignment horizontal="center" vertical="top"/>
    </xf>
    <xf numFmtId="49" fontId="4" fillId="11" borderId="5" xfId="9" applyNumberFormat="1" applyFont="1" applyFill="1" applyBorder="1" applyAlignment="1">
      <alignment vertical="top"/>
    </xf>
    <xf numFmtId="0" fontId="4" fillId="12" borderId="11" xfId="9" applyFont="1" applyFill="1" applyBorder="1" applyAlignment="1">
      <alignment horizontal="center" vertical="top"/>
    </xf>
    <xf numFmtId="49" fontId="4" fillId="11" borderId="34" xfId="9" applyNumberFormat="1" applyFont="1" applyFill="1" applyBorder="1" applyAlignment="1">
      <alignment vertical="top"/>
    </xf>
    <xf numFmtId="164" fontId="4" fillId="12" borderId="9" xfId="9" applyNumberFormat="1" applyFont="1" applyFill="1" applyBorder="1" applyAlignment="1">
      <alignment horizontal="center" vertical="top"/>
    </xf>
    <xf numFmtId="49" fontId="4" fillId="11" borderId="19" xfId="9" applyNumberFormat="1" applyFont="1" applyFill="1" applyBorder="1" applyAlignment="1">
      <alignment horizontal="center" vertical="top"/>
    </xf>
    <xf numFmtId="0" fontId="10" fillId="0" borderId="21" xfId="9" applyFont="1" applyBorder="1" applyAlignment="1">
      <alignment horizontal="center" vertical="center"/>
    </xf>
    <xf numFmtId="0" fontId="10" fillId="0" borderId="65" xfId="9" applyFont="1" applyBorder="1" applyAlignment="1">
      <alignment horizontal="center" vertical="center"/>
    </xf>
    <xf numFmtId="0" fontId="10" fillId="0" borderId="47" xfId="9" applyFont="1" applyBorder="1" applyAlignment="1">
      <alignment horizontal="center" vertical="center" wrapText="1"/>
    </xf>
    <xf numFmtId="0" fontId="10" fillId="0" borderId="1" xfId="9" applyFont="1" applyBorder="1" applyAlignment="1">
      <alignment vertical="center" wrapText="1"/>
    </xf>
    <xf numFmtId="49" fontId="11" fillId="8" borderId="1" xfId="9" applyNumberFormat="1" applyFont="1" applyFill="1" applyBorder="1" applyAlignment="1">
      <alignment horizontal="center" vertical="top"/>
    </xf>
    <xf numFmtId="49" fontId="14" fillId="9" borderId="20" xfId="9" applyNumberFormat="1" applyFont="1" applyFill="1" applyBorder="1" applyAlignment="1">
      <alignment horizontal="center" vertical="top"/>
    </xf>
    <xf numFmtId="49" fontId="11" fillId="8" borderId="2" xfId="9" applyNumberFormat="1" applyFont="1" applyFill="1" applyBorder="1" applyAlignment="1">
      <alignment horizontal="center" vertical="top"/>
    </xf>
    <xf numFmtId="49" fontId="14" fillId="9" borderId="2" xfId="9" applyNumberFormat="1" applyFont="1" applyFill="1" applyBorder="1" applyAlignment="1">
      <alignment horizontal="center" vertical="top"/>
    </xf>
    <xf numFmtId="0" fontId="10" fillId="0" borderId="58" xfId="9" applyFont="1" applyBorder="1" applyAlignment="1">
      <alignment horizontal="center" vertical="center" wrapText="1"/>
    </xf>
    <xf numFmtId="0" fontId="11" fillId="0" borderId="4" xfId="9" applyFont="1" applyBorder="1" applyAlignment="1">
      <alignment vertical="top"/>
    </xf>
    <xf numFmtId="0" fontId="11" fillId="0" borderId="2" xfId="9" applyFont="1" applyBorder="1" applyAlignment="1">
      <alignment vertical="top"/>
    </xf>
    <xf numFmtId="49" fontId="11" fillId="10" borderId="2" xfId="9" applyNumberFormat="1" applyFont="1" applyFill="1" applyBorder="1" applyAlignment="1">
      <alignment horizontal="center" vertical="top" wrapText="1"/>
    </xf>
    <xf numFmtId="0" fontId="4" fillId="0" borderId="45" xfId="9" applyFont="1" applyBorder="1" applyAlignment="1">
      <alignment horizontal="left" vertical="top"/>
    </xf>
    <xf numFmtId="0" fontId="4" fillId="0" borderId="19" xfId="9" applyFont="1" applyBorder="1" applyAlignment="1">
      <alignment horizontal="left" vertical="top"/>
    </xf>
    <xf numFmtId="49" fontId="11" fillId="10" borderId="1" xfId="9" applyNumberFormat="1" applyFont="1" applyFill="1" applyBorder="1" applyAlignment="1">
      <alignment horizontal="center" vertical="top" wrapText="1"/>
    </xf>
    <xf numFmtId="0" fontId="25" fillId="0" borderId="0" xfId="9" applyFont="1" applyAlignment="1">
      <alignment horizontal="center" vertical="center"/>
    </xf>
    <xf numFmtId="0" fontId="25" fillId="0" borderId="21" xfId="9" applyFont="1" applyBorder="1" applyAlignment="1">
      <alignment horizontal="center" vertical="center"/>
    </xf>
    <xf numFmtId="0" fontId="28" fillId="0" borderId="0" xfId="9" applyFont="1" applyAlignment="1">
      <alignment vertical="top" wrapText="1"/>
    </xf>
    <xf numFmtId="0" fontId="3" fillId="0" borderId="0" xfId="9" applyFont="1" applyAlignment="1">
      <alignment horizontal="center" vertical="center"/>
    </xf>
    <xf numFmtId="0" fontId="66" fillId="0" borderId="0" xfId="9" applyAlignment="1">
      <alignment textRotation="90"/>
    </xf>
    <xf numFmtId="0" fontId="4" fillId="0" borderId="0" xfId="9" applyFont="1" applyAlignment="1">
      <alignment horizontal="center" vertical="center"/>
    </xf>
    <xf numFmtId="0" fontId="4" fillId="0" borderId="0" xfId="9" applyFont="1"/>
    <xf numFmtId="2" fontId="26" fillId="2" borderId="1" xfId="9" applyNumberFormat="1" applyFont="1" applyFill="1" applyBorder="1" applyAlignment="1">
      <alignment horizontal="center" vertical="top" wrapText="1"/>
    </xf>
    <xf numFmtId="0" fontId="12" fillId="0" borderId="0" xfId="9" applyFont="1"/>
    <xf numFmtId="2" fontId="12" fillId="0" borderId="18" xfId="9" applyNumberFormat="1" applyFont="1" applyBorder="1" applyAlignment="1">
      <alignment horizontal="center" vertical="top" wrapText="1"/>
    </xf>
    <xf numFmtId="0" fontId="4" fillId="0" borderId="0" xfId="9" applyFont="1" applyAlignment="1">
      <alignment vertical="top"/>
    </xf>
    <xf numFmtId="2" fontId="26" fillId="6" borderId="1" xfId="9" applyNumberFormat="1" applyFont="1" applyFill="1" applyBorder="1" applyAlignment="1">
      <alignment horizontal="center" vertical="top" wrapText="1"/>
    </xf>
    <xf numFmtId="2" fontId="12" fillId="0" borderId="32" xfId="9" applyNumberFormat="1" applyFont="1" applyBorder="1" applyAlignment="1">
      <alignment vertical="top" wrapText="1"/>
    </xf>
    <xf numFmtId="0" fontId="39" fillId="0" borderId="0" xfId="9" applyFont="1" applyAlignment="1">
      <alignment horizontal="center" vertical="center"/>
    </xf>
    <xf numFmtId="2" fontId="12" fillId="0" borderId="10" xfId="9" applyNumberFormat="1" applyFont="1" applyBorder="1" applyAlignment="1">
      <alignment vertical="top" wrapText="1"/>
    </xf>
    <xf numFmtId="0" fontId="42" fillId="0" borderId="0" xfId="9" applyFont="1" applyAlignment="1">
      <alignment vertical="top"/>
    </xf>
    <xf numFmtId="0" fontId="12" fillId="0" borderId="0" xfId="9" applyFont="1" applyAlignment="1">
      <alignment vertical="top"/>
    </xf>
    <xf numFmtId="0" fontId="5" fillId="0" borderId="0" xfId="9" applyFont="1" applyAlignment="1">
      <alignment horizontal="center" vertical="center" wrapText="1"/>
    </xf>
    <xf numFmtId="2" fontId="12" fillId="0" borderId="14" xfId="9" applyNumberFormat="1" applyFont="1" applyBorder="1" applyAlignment="1">
      <alignment vertical="top" wrapText="1"/>
    </xf>
    <xf numFmtId="0" fontId="12" fillId="0" borderId="61" xfId="9" applyFont="1" applyBorder="1"/>
    <xf numFmtId="0" fontId="12" fillId="0" borderId="0" xfId="9" applyFont="1" applyAlignment="1">
      <alignment textRotation="90"/>
    </xf>
    <xf numFmtId="0" fontId="12" fillId="0" borderId="0" xfId="9" applyFont="1" applyBorder="1"/>
    <xf numFmtId="0" fontId="12" fillId="0" borderId="6" xfId="9" applyFont="1" applyBorder="1"/>
    <xf numFmtId="0" fontId="12" fillId="0" borderId="14" xfId="3" applyFont="1" applyBorder="1" applyAlignment="1">
      <alignment vertical="top" wrapText="1"/>
    </xf>
    <xf numFmtId="2" fontId="12" fillId="0" borderId="14" xfId="9" applyNumberFormat="1" applyFont="1" applyBorder="1" applyAlignment="1">
      <alignment horizontal="center" vertical="top" wrapText="1"/>
    </xf>
    <xf numFmtId="164" fontId="4" fillId="0" borderId="0" xfId="9" applyNumberFormat="1" applyFont="1" applyAlignment="1">
      <alignment vertical="top"/>
    </xf>
    <xf numFmtId="164" fontId="26" fillId="6" borderId="1" xfId="9" applyNumberFormat="1" applyFont="1" applyFill="1" applyBorder="1" applyAlignment="1">
      <alignment horizontal="center" vertical="top" wrapText="1"/>
    </xf>
    <xf numFmtId="165" fontId="5" fillId="0" borderId="19" xfId="9" applyNumberFormat="1" applyFont="1" applyFill="1" applyBorder="1" applyAlignment="1">
      <alignment horizontal="center" vertical="center" wrapText="1"/>
    </xf>
    <xf numFmtId="165" fontId="5" fillId="0" borderId="20" xfId="9" applyNumberFormat="1" applyFont="1" applyFill="1" applyBorder="1" applyAlignment="1">
      <alignment horizontal="center" vertical="center" wrapText="1"/>
    </xf>
    <xf numFmtId="0" fontId="12" fillId="0" borderId="4" xfId="9" applyFont="1" applyBorder="1"/>
    <xf numFmtId="0" fontId="26" fillId="0" borderId="4" xfId="9" applyFont="1" applyBorder="1" applyAlignment="1">
      <alignment vertical="center" wrapText="1"/>
    </xf>
    <xf numFmtId="0" fontId="26" fillId="0" borderId="4" xfId="9" applyFont="1" applyBorder="1" applyAlignment="1">
      <alignment vertical="center" textRotation="90" wrapText="1"/>
    </xf>
    <xf numFmtId="0" fontId="26" fillId="0" borderId="2" xfId="9" applyFont="1" applyBorder="1" applyAlignment="1">
      <alignment vertical="center" wrapText="1"/>
    </xf>
    <xf numFmtId="49" fontId="5" fillId="0" borderId="0" xfId="9" applyNumberFormat="1" applyFont="1" applyAlignment="1">
      <alignment vertical="top" wrapText="1"/>
    </xf>
    <xf numFmtId="49" fontId="26" fillId="0" borderId="0" xfId="9" applyNumberFormat="1" applyFont="1" applyBorder="1" applyAlignment="1">
      <alignment horizontal="center" vertical="top" wrapText="1"/>
    </xf>
    <xf numFmtId="49" fontId="4" fillId="0" borderId="0" xfId="9" applyNumberFormat="1" applyFont="1" applyAlignment="1">
      <alignment vertical="top"/>
    </xf>
    <xf numFmtId="49" fontId="4" fillId="0" borderId="0" xfId="9" applyNumberFormat="1" applyFont="1" applyBorder="1" applyAlignment="1">
      <alignment vertical="top"/>
    </xf>
    <xf numFmtId="49" fontId="12" fillId="0" borderId="0" xfId="9" applyNumberFormat="1" applyFont="1" applyBorder="1" applyAlignment="1">
      <alignment vertical="top"/>
    </xf>
    <xf numFmtId="49" fontId="12" fillId="0" borderId="0" xfId="9" applyNumberFormat="1" applyFont="1" applyBorder="1" applyAlignment="1">
      <alignment vertical="top" textRotation="90"/>
    </xf>
    <xf numFmtId="49" fontId="4" fillId="0" borderId="22" xfId="9" applyNumberFormat="1" applyFont="1" applyBorder="1" applyAlignment="1">
      <alignment vertical="top"/>
    </xf>
    <xf numFmtId="49" fontId="12" fillId="0" borderId="22" xfId="9" applyNumberFormat="1" applyFont="1" applyBorder="1" applyAlignment="1">
      <alignment vertical="top"/>
    </xf>
    <xf numFmtId="49" fontId="12" fillId="0" borderId="22" xfId="9" applyNumberFormat="1" applyFont="1" applyBorder="1" applyAlignment="1">
      <alignment vertical="top" textRotation="90"/>
    </xf>
    <xf numFmtId="164" fontId="26" fillId="3" borderId="1" xfId="9" applyNumberFormat="1" applyFont="1" applyFill="1" applyBorder="1" applyAlignment="1">
      <alignment horizontal="center" vertical="top"/>
    </xf>
    <xf numFmtId="0" fontId="66" fillId="10" borderId="3" xfId="9" applyFill="1" applyBorder="1"/>
    <xf numFmtId="0" fontId="66" fillId="10" borderId="2" xfId="9" applyFill="1" applyBorder="1"/>
    <xf numFmtId="0" fontId="39" fillId="10" borderId="21" xfId="9" applyFont="1" applyFill="1" applyBorder="1" applyAlignment="1">
      <alignment horizontal="center" vertical="center"/>
    </xf>
    <xf numFmtId="0" fontId="39" fillId="10" borderId="21" xfId="9" applyFont="1" applyFill="1" applyBorder="1" applyAlignment="1">
      <alignment horizontal="center" vertical="top"/>
    </xf>
    <xf numFmtId="164" fontId="26" fillId="10" borderId="5" xfId="9" applyNumberFormat="1" applyFont="1" applyFill="1" applyBorder="1" applyAlignment="1">
      <alignment horizontal="center" vertical="top"/>
    </xf>
    <xf numFmtId="0" fontId="26" fillId="10" borderId="5" xfId="9" applyFont="1" applyFill="1" applyBorder="1" applyAlignment="1">
      <alignment horizontal="center" vertical="top"/>
    </xf>
    <xf numFmtId="49" fontId="26" fillId="10" borderId="5" xfId="9" applyNumberFormat="1" applyFont="1" applyFill="1" applyBorder="1" applyAlignment="1">
      <alignment horizontal="center" vertical="top"/>
    </xf>
    <xf numFmtId="49" fontId="26" fillId="9" borderId="5" xfId="9" applyNumberFormat="1" applyFont="1" applyFill="1" applyBorder="1" applyAlignment="1">
      <alignment horizontal="center" vertical="top"/>
    </xf>
    <xf numFmtId="0" fontId="66" fillId="8" borderId="3" xfId="9" applyFill="1" applyBorder="1"/>
    <xf numFmtId="0" fontId="66" fillId="8" borderId="2" xfId="9" applyFill="1" applyBorder="1"/>
    <xf numFmtId="0" fontId="5" fillId="8" borderId="21" xfId="9" applyFont="1" applyFill="1" applyBorder="1" applyAlignment="1">
      <alignment horizontal="center" vertical="center" wrapText="1"/>
    </xf>
    <xf numFmtId="164" fontId="26" fillId="8" borderId="5" xfId="9" applyNumberFormat="1" applyFont="1" applyFill="1" applyBorder="1" applyAlignment="1">
      <alignment horizontal="center" vertical="top" wrapText="1"/>
    </xf>
    <xf numFmtId="0" fontId="26" fillId="8" borderId="5" xfId="9" applyFont="1" applyFill="1" applyBorder="1" applyAlignment="1">
      <alignment horizontal="center" vertical="top"/>
    </xf>
    <xf numFmtId="49" fontId="26" fillId="8" borderId="5" xfId="9" applyNumberFormat="1" applyFont="1" applyFill="1" applyBorder="1" applyAlignment="1">
      <alignment horizontal="center" vertical="top"/>
    </xf>
    <xf numFmtId="0" fontId="66" fillId="0" borderId="63" xfId="9" applyBorder="1"/>
    <xf numFmtId="0" fontId="66" fillId="0" borderId="64" xfId="9" applyBorder="1"/>
    <xf numFmtId="0" fontId="4" fillId="0" borderId="21" xfId="9" applyFont="1" applyBorder="1" applyAlignment="1">
      <alignment horizontal="center" vertical="center"/>
    </xf>
    <xf numFmtId="0" fontId="4" fillId="11" borderId="46" xfId="9" applyFont="1" applyFill="1" applyBorder="1" applyAlignment="1">
      <alignment horizontal="center" vertical="center"/>
    </xf>
    <xf numFmtId="0" fontId="4" fillId="0" borderId="21" xfId="9" applyFont="1" applyBorder="1" applyAlignment="1">
      <alignment wrapText="1"/>
    </xf>
    <xf numFmtId="164" fontId="26" fillId="4" borderId="5" xfId="9" applyNumberFormat="1" applyFont="1" applyFill="1" applyBorder="1" applyAlignment="1">
      <alignment horizontal="center" vertical="top"/>
    </xf>
    <xf numFmtId="0" fontId="26" fillId="4" borderId="1" xfId="9" applyFont="1" applyFill="1" applyBorder="1" applyAlignment="1">
      <alignment horizontal="center" vertical="top"/>
    </xf>
    <xf numFmtId="0" fontId="66" fillId="0" borderId="25" xfId="9" applyBorder="1"/>
    <xf numFmtId="0" fontId="66" fillId="0" borderId="26" xfId="9" applyBorder="1"/>
    <xf numFmtId="0" fontId="4" fillId="0" borderId="39" xfId="9" applyFont="1" applyBorder="1" applyAlignment="1">
      <alignment horizontal="center" vertical="center"/>
    </xf>
    <xf numFmtId="0" fontId="4" fillId="11" borderId="40" xfId="9" applyFont="1" applyFill="1" applyBorder="1" applyAlignment="1">
      <alignment horizontal="center" vertical="center"/>
    </xf>
    <xf numFmtId="0" fontId="4" fillId="0" borderId="42" xfId="9" applyFont="1" applyBorder="1" applyAlignment="1">
      <alignment wrapText="1"/>
    </xf>
    <xf numFmtId="164" fontId="26" fillId="11" borderId="1" xfId="9" applyNumberFormat="1" applyFont="1" applyFill="1" applyBorder="1" applyAlignment="1">
      <alignment horizontal="center" vertical="top"/>
    </xf>
    <xf numFmtId="0" fontId="12" fillId="11" borderId="19" xfId="9" applyFont="1" applyFill="1" applyBorder="1" applyAlignment="1">
      <alignment horizontal="center" vertical="top"/>
    </xf>
    <xf numFmtId="0" fontId="4" fillId="0" borderId="70" xfId="9" applyFont="1" applyBorder="1" applyAlignment="1">
      <alignment horizontal="center" vertical="center"/>
    </xf>
    <xf numFmtId="0" fontId="4" fillId="11" borderId="70" xfId="9" applyFont="1" applyFill="1" applyBorder="1" applyAlignment="1">
      <alignment horizontal="center" vertical="center"/>
    </xf>
    <xf numFmtId="0" fontId="4" fillId="11" borderId="29" xfId="9" applyFont="1" applyFill="1" applyBorder="1" applyAlignment="1">
      <alignment horizontal="center" vertical="center"/>
    </xf>
    <xf numFmtId="0" fontId="4" fillId="0" borderId="38" xfId="9" applyFont="1" applyBorder="1" applyAlignment="1">
      <alignment wrapText="1"/>
    </xf>
    <xf numFmtId="164" fontId="26" fillId="12" borderId="1" xfId="9" applyNumberFormat="1" applyFont="1" applyFill="1" applyBorder="1" applyAlignment="1">
      <alignment horizontal="center" vertical="top"/>
    </xf>
    <xf numFmtId="0" fontId="26" fillId="12" borderId="1" xfId="9" applyFont="1" applyFill="1" applyBorder="1" applyAlignment="1">
      <alignment horizontal="center" vertical="top"/>
    </xf>
    <xf numFmtId="0" fontId="12" fillId="11" borderId="21" xfId="9" applyFont="1" applyFill="1" applyBorder="1" applyAlignment="1">
      <alignment horizontal="center" vertical="top" wrapText="1"/>
    </xf>
    <xf numFmtId="49" fontId="26" fillId="13" borderId="5" xfId="9" applyNumberFormat="1" applyFont="1" applyFill="1" applyBorder="1" applyAlignment="1">
      <alignment horizontal="center" vertical="top" wrapText="1"/>
    </xf>
    <xf numFmtId="0" fontId="4" fillId="11" borderId="76" xfId="9" applyFont="1" applyFill="1" applyBorder="1" applyAlignment="1">
      <alignment horizontal="center" vertical="center"/>
    </xf>
    <xf numFmtId="0" fontId="4" fillId="11" borderId="76" xfId="9" applyFont="1" applyFill="1" applyBorder="1" applyAlignment="1">
      <alignment horizontal="center" vertical="center" wrapText="1"/>
    </xf>
    <xf numFmtId="0" fontId="4" fillId="11" borderId="62" xfId="9" applyFont="1" applyFill="1" applyBorder="1" applyAlignment="1">
      <alignment horizontal="center" vertical="center" wrapText="1"/>
    </xf>
    <xf numFmtId="0" fontId="4" fillId="0" borderId="9" xfId="9" applyFont="1" applyBorder="1" applyAlignment="1">
      <alignment vertical="center" wrapText="1"/>
    </xf>
    <xf numFmtId="164" fontId="12" fillId="12" borderId="6" xfId="9" applyNumberFormat="1" applyFont="1" applyFill="1" applyBorder="1" applyAlignment="1">
      <alignment horizontal="center" vertical="top"/>
    </xf>
    <xf numFmtId="164" fontId="12" fillId="12" borderId="34" xfId="9" applyNumberFormat="1" applyFont="1" applyFill="1" applyBorder="1" applyAlignment="1">
      <alignment horizontal="center" vertical="top"/>
    </xf>
    <xf numFmtId="0" fontId="12" fillId="12" borderId="34" xfId="9" applyFont="1" applyFill="1" applyBorder="1" applyAlignment="1">
      <alignment horizontal="center" vertical="top"/>
    </xf>
    <xf numFmtId="49" fontId="26" fillId="11" borderId="0" xfId="9" applyNumberFormat="1" applyFont="1" applyFill="1" applyBorder="1" applyAlignment="1">
      <alignment horizontal="center" vertical="top" wrapText="1"/>
    </xf>
    <xf numFmtId="49" fontId="26" fillId="13" borderId="34" xfId="9" applyNumberFormat="1" applyFont="1" applyFill="1" applyBorder="1" applyAlignment="1">
      <alignment horizontal="center" vertical="top" wrapText="1"/>
    </xf>
    <xf numFmtId="0" fontId="4" fillId="11" borderId="72" xfId="9" applyFont="1" applyFill="1" applyBorder="1" applyAlignment="1">
      <alignment horizontal="center" vertical="center"/>
    </xf>
    <xf numFmtId="0" fontId="4" fillId="11" borderId="72" xfId="9" applyFont="1" applyFill="1" applyBorder="1" applyAlignment="1">
      <alignment horizontal="center" vertical="center" wrapText="1"/>
    </xf>
    <xf numFmtId="0" fontId="4" fillId="11" borderId="40" xfId="9" applyFont="1" applyFill="1" applyBorder="1" applyAlignment="1">
      <alignment horizontal="center" vertical="center" wrapText="1"/>
    </xf>
    <xf numFmtId="0" fontId="4" fillId="0" borderId="43" xfId="9" applyFont="1" applyBorder="1" applyAlignment="1">
      <alignment vertical="center" wrapText="1"/>
    </xf>
    <xf numFmtId="164" fontId="12" fillId="12" borderId="18" xfId="9" applyNumberFormat="1" applyFont="1" applyFill="1" applyBorder="1" applyAlignment="1">
      <alignment horizontal="center" vertical="top"/>
    </xf>
    <xf numFmtId="0" fontId="12" fillId="12" borderId="18" xfId="9" applyFont="1" applyFill="1" applyBorder="1" applyAlignment="1">
      <alignment horizontal="center" vertical="top"/>
    </xf>
    <xf numFmtId="49" fontId="26" fillId="11" borderId="22" xfId="9" applyNumberFormat="1" applyFont="1" applyFill="1" applyBorder="1" applyAlignment="1">
      <alignment horizontal="center" vertical="top" wrapText="1"/>
    </xf>
    <xf numFmtId="49" fontId="26" fillId="13" borderId="19" xfId="9" applyNumberFormat="1" applyFont="1" applyFill="1" applyBorder="1" applyAlignment="1">
      <alignment horizontal="center" vertical="top" wrapText="1"/>
    </xf>
    <xf numFmtId="0" fontId="66" fillId="0" borderId="59" xfId="9" applyBorder="1"/>
    <xf numFmtId="0" fontId="66" fillId="0" borderId="60" xfId="9" applyBorder="1"/>
    <xf numFmtId="1" fontId="4" fillId="0" borderId="79" xfId="9" applyNumberFormat="1" applyFont="1" applyBorder="1" applyAlignment="1">
      <alignment horizontal="center" vertical="center"/>
    </xf>
    <xf numFmtId="0" fontId="4" fillId="0" borderId="79" xfId="9" applyFont="1" applyBorder="1" applyAlignment="1">
      <alignment horizontal="center" vertical="center" wrapText="1"/>
    </xf>
    <xf numFmtId="0" fontId="4" fillId="0" borderId="65" xfId="9" applyFont="1" applyBorder="1" applyAlignment="1">
      <alignment horizontal="center" vertical="center" wrapText="1"/>
    </xf>
    <xf numFmtId="0" fontId="4" fillId="0" borderId="2" xfId="9" applyFont="1" applyBorder="1" applyAlignment="1">
      <alignment vertical="center" wrapText="1"/>
    </xf>
    <xf numFmtId="0" fontId="26" fillId="11" borderId="4" xfId="9" applyFont="1" applyFill="1" applyBorder="1" applyAlignment="1">
      <alignment horizontal="left" vertical="top"/>
    </xf>
    <xf numFmtId="0" fontId="26" fillId="11" borderId="4" xfId="9" applyFont="1" applyFill="1" applyBorder="1" applyAlignment="1">
      <alignment horizontal="left" vertical="top" textRotation="90"/>
    </xf>
    <xf numFmtId="49" fontId="26" fillId="8" borderId="1" xfId="9" applyNumberFormat="1" applyFont="1" applyFill="1" applyBorder="1" applyAlignment="1">
      <alignment horizontal="center" vertical="top"/>
    </xf>
    <xf numFmtId="49" fontId="26" fillId="9" borderId="19" xfId="9" applyNumberFormat="1" applyFont="1" applyFill="1" applyBorder="1" applyAlignment="1">
      <alignment horizontal="center" vertical="top"/>
    </xf>
    <xf numFmtId="0" fontId="5" fillId="8" borderId="4" xfId="9" applyFont="1" applyFill="1" applyBorder="1" applyAlignment="1">
      <alignment horizontal="center" vertical="center"/>
    </xf>
    <xf numFmtId="0" fontId="5" fillId="8" borderId="4" xfId="9" applyFont="1" applyFill="1" applyBorder="1" applyAlignment="1">
      <alignment vertical="top"/>
    </xf>
    <xf numFmtId="0" fontId="26" fillId="8" borderId="4" xfId="9" applyFont="1" applyFill="1" applyBorder="1" applyAlignment="1">
      <alignment vertical="top"/>
    </xf>
    <xf numFmtId="0" fontId="26" fillId="8" borderId="4" xfId="9" applyFont="1" applyFill="1" applyBorder="1" applyAlignment="1">
      <alignment vertical="top" textRotation="90"/>
    </xf>
    <xf numFmtId="0" fontId="26" fillId="8" borderId="2" xfId="9" applyFont="1" applyFill="1" applyBorder="1" applyAlignment="1">
      <alignment vertical="top"/>
    </xf>
    <xf numFmtId="49" fontId="26" fillId="8" borderId="2" xfId="9" applyNumberFormat="1" applyFont="1" applyFill="1" applyBorder="1" applyAlignment="1">
      <alignment horizontal="center" vertical="top"/>
    </xf>
    <xf numFmtId="49" fontId="26" fillId="9" borderId="1" xfId="9" applyNumberFormat="1" applyFont="1" applyFill="1" applyBorder="1" applyAlignment="1">
      <alignment horizontal="center" vertical="top"/>
    </xf>
    <xf numFmtId="0" fontId="5" fillId="8" borderId="3" xfId="9" applyFont="1" applyFill="1" applyBorder="1" applyAlignment="1">
      <alignment horizontal="center" vertical="center" wrapText="1"/>
    </xf>
    <xf numFmtId="0" fontId="4" fillId="0" borderId="12" xfId="9" applyFont="1" applyBorder="1" applyAlignment="1">
      <alignment horizontal="center" vertical="center"/>
    </xf>
    <xf numFmtId="0" fontId="4" fillId="11" borderId="33" xfId="9" applyFont="1" applyFill="1" applyBorder="1" applyAlignment="1">
      <alignment horizontal="center" vertical="center"/>
    </xf>
    <xf numFmtId="0" fontId="4" fillId="11" borderId="11" xfId="9" applyFont="1" applyFill="1" applyBorder="1" applyAlignment="1">
      <alignment horizontal="left" vertical="top" wrapText="1"/>
    </xf>
    <xf numFmtId="0" fontId="4" fillId="0" borderId="16" xfId="9" applyFont="1" applyBorder="1" applyAlignment="1">
      <alignment horizontal="center" vertical="center"/>
    </xf>
    <xf numFmtId="0" fontId="4" fillId="11" borderId="36" xfId="9" applyFont="1" applyFill="1" applyBorder="1" applyAlignment="1">
      <alignment horizontal="center" vertical="center"/>
    </xf>
    <xf numFmtId="0" fontId="4" fillId="11" borderId="15" xfId="9" applyFont="1" applyFill="1" applyBorder="1" applyAlignment="1">
      <alignment horizontal="left" vertical="top" wrapText="1"/>
    </xf>
    <xf numFmtId="164" fontId="12" fillId="0" borderId="5" xfId="9" applyNumberFormat="1" applyFont="1" applyFill="1" applyBorder="1" applyAlignment="1">
      <alignment horizontal="center" vertical="top"/>
    </xf>
    <xf numFmtId="164" fontId="26" fillId="12" borderId="32" xfId="9" applyNumberFormat="1" applyFont="1" applyFill="1" applyBorder="1" applyAlignment="1">
      <alignment horizontal="center" vertical="top"/>
    </xf>
    <xf numFmtId="0" fontId="26" fillId="12" borderId="32" xfId="9" applyFont="1" applyFill="1" applyBorder="1" applyAlignment="1">
      <alignment horizontal="center" vertical="top"/>
    </xf>
    <xf numFmtId="0" fontId="12" fillId="12" borderId="5" xfId="9" applyFont="1" applyFill="1" applyBorder="1" applyAlignment="1">
      <alignment vertical="top" wrapText="1"/>
    </xf>
    <xf numFmtId="0" fontId="4" fillId="11" borderId="71" xfId="9" applyFont="1" applyFill="1" applyBorder="1" applyAlignment="1">
      <alignment horizontal="center" vertical="center"/>
    </xf>
    <xf numFmtId="0" fontId="4" fillId="11" borderId="36" xfId="9" applyFont="1" applyFill="1" applyBorder="1" applyAlignment="1">
      <alignment horizontal="center" vertical="center" wrapText="1"/>
    </xf>
    <xf numFmtId="0" fontId="4" fillId="0" borderId="17" xfId="9" applyFont="1" applyBorder="1" applyAlignment="1">
      <alignment vertical="center" wrapText="1"/>
    </xf>
    <xf numFmtId="0" fontId="12" fillId="12" borderId="34" xfId="9" applyFont="1" applyFill="1" applyBorder="1" applyAlignment="1">
      <alignment vertical="top" wrapText="1"/>
    </xf>
    <xf numFmtId="0" fontId="4" fillId="0" borderId="39" xfId="9" applyFont="1" applyBorder="1" applyAlignment="1">
      <alignment vertical="center" wrapText="1"/>
    </xf>
    <xf numFmtId="0" fontId="12" fillId="12" borderId="19" xfId="9" applyFont="1" applyFill="1" applyBorder="1" applyAlignment="1">
      <alignment vertical="top" wrapText="1"/>
    </xf>
    <xf numFmtId="0" fontId="4" fillId="0" borderId="66" xfId="9" applyFont="1" applyBorder="1" applyAlignment="1">
      <alignment horizontal="center" vertical="center"/>
    </xf>
    <xf numFmtId="0" fontId="4" fillId="11" borderId="66" xfId="9" applyFont="1" applyFill="1" applyBorder="1" applyAlignment="1">
      <alignment horizontal="center" vertical="center"/>
    </xf>
    <xf numFmtId="0" fontId="4" fillId="11" borderId="21" xfId="9" applyFont="1" applyFill="1" applyBorder="1" applyAlignment="1">
      <alignment horizontal="left" vertical="top" wrapText="1"/>
    </xf>
    <xf numFmtId="164" fontId="26" fillId="4" borderId="1" xfId="9" applyNumberFormat="1" applyFont="1" applyFill="1" applyBorder="1" applyAlignment="1">
      <alignment horizontal="center" vertical="top"/>
    </xf>
    <xf numFmtId="49" fontId="12" fillId="11" borderId="5" xfId="9" applyNumberFormat="1" applyFont="1" applyFill="1" applyBorder="1" applyAlignment="1">
      <alignment vertical="top"/>
    </xf>
    <xf numFmtId="49" fontId="26" fillId="12" borderId="31" xfId="9" applyNumberFormat="1" applyFont="1" applyFill="1" applyBorder="1" applyAlignment="1">
      <alignment horizontal="center" vertical="top" wrapText="1"/>
    </xf>
    <xf numFmtId="49" fontId="26" fillId="14" borderId="5" xfId="9" applyNumberFormat="1" applyFont="1" applyFill="1" applyBorder="1" applyAlignment="1">
      <alignment horizontal="center" vertical="top"/>
    </xf>
    <xf numFmtId="0" fontId="3" fillId="0" borderId="25" xfId="9" applyFont="1" applyBorder="1"/>
    <xf numFmtId="0" fontId="4" fillId="0" borderId="71" xfId="9" applyFont="1" applyBorder="1" applyAlignment="1">
      <alignment horizontal="center" vertical="center"/>
    </xf>
    <xf numFmtId="0" fontId="4" fillId="11" borderId="26" xfId="9" applyFont="1" applyFill="1" applyBorder="1" applyAlignment="1">
      <alignment horizontal="left" vertical="top" wrapText="1"/>
    </xf>
    <xf numFmtId="164" fontId="12" fillId="0" borderId="6" xfId="9" applyNumberFormat="1" applyFont="1" applyFill="1" applyBorder="1" applyAlignment="1">
      <alignment horizontal="center" vertical="top"/>
    </xf>
    <xf numFmtId="164" fontId="12" fillId="0" borderId="34" xfId="9" applyNumberFormat="1" applyFont="1" applyFill="1" applyBorder="1" applyAlignment="1">
      <alignment horizontal="center" vertical="top"/>
    </xf>
    <xf numFmtId="49" fontId="12" fillId="11" borderId="34" xfId="9" applyNumberFormat="1" applyFont="1" applyFill="1" applyBorder="1" applyAlignment="1">
      <alignment vertical="top"/>
    </xf>
    <xf numFmtId="0" fontId="12" fillId="11" borderId="0" xfId="9" applyFont="1" applyFill="1" applyBorder="1" applyAlignment="1">
      <alignment horizontal="center" vertical="top" wrapText="1"/>
    </xf>
    <xf numFmtId="49" fontId="26" fillId="12" borderId="6" xfId="9" applyNumberFormat="1" applyFont="1" applyFill="1" applyBorder="1" applyAlignment="1">
      <alignment horizontal="center" vertical="top" wrapText="1"/>
    </xf>
    <xf numFmtId="49" fontId="26" fillId="14" borderId="34" xfId="9" applyNumberFormat="1" applyFont="1" applyFill="1" applyBorder="1" applyAlignment="1">
      <alignment horizontal="center" vertical="top"/>
    </xf>
    <xf numFmtId="49" fontId="26" fillId="9" borderId="34" xfId="9" applyNumberFormat="1" applyFont="1" applyFill="1" applyBorder="1" applyAlignment="1">
      <alignment horizontal="center" vertical="top"/>
    </xf>
    <xf numFmtId="0" fontId="4" fillId="0" borderId="72" xfId="9" applyFont="1" applyBorder="1" applyAlignment="1">
      <alignment horizontal="center" vertical="center"/>
    </xf>
    <xf numFmtId="0" fontId="4" fillId="11" borderId="43" xfId="9" applyFont="1" applyFill="1" applyBorder="1" applyAlignment="1">
      <alignment horizontal="left" vertical="top" wrapText="1"/>
    </xf>
    <xf numFmtId="164" fontId="12" fillId="0" borderId="42" xfId="9" applyNumberFormat="1" applyFont="1" applyFill="1" applyBorder="1" applyAlignment="1">
      <alignment horizontal="center" vertical="top"/>
    </xf>
    <xf numFmtId="164" fontId="12" fillId="0" borderId="18" xfId="9" applyNumberFormat="1" applyFont="1" applyFill="1" applyBorder="1" applyAlignment="1">
      <alignment horizontal="center" vertical="top"/>
    </xf>
    <xf numFmtId="0" fontId="12" fillId="11" borderId="18" xfId="9" applyFont="1" applyFill="1" applyBorder="1" applyAlignment="1">
      <alignment horizontal="center" vertical="top"/>
    </xf>
    <xf numFmtId="0" fontId="12" fillId="11" borderId="22" xfId="9" applyFont="1" applyFill="1" applyBorder="1" applyAlignment="1">
      <alignment horizontal="center" vertical="top" wrapText="1"/>
    </xf>
    <xf numFmtId="49" fontId="26" fillId="12" borderId="20" xfId="9" applyNumberFormat="1" applyFont="1" applyFill="1" applyBorder="1" applyAlignment="1">
      <alignment horizontal="center" vertical="top" wrapText="1"/>
    </xf>
    <xf numFmtId="49" fontId="26" fillId="14" borderId="19" xfId="9" applyNumberFormat="1" applyFont="1" applyFill="1" applyBorder="1" applyAlignment="1">
      <alignment horizontal="center" vertical="top"/>
    </xf>
    <xf numFmtId="0" fontId="32" fillId="0" borderId="25" xfId="9" applyFont="1" applyBorder="1"/>
    <xf numFmtId="0" fontId="66" fillId="0" borderId="37" xfId="9" applyBorder="1"/>
    <xf numFmtId="0" fontId="4" fillId="0" borderId="67" xfId="9" applyFont="1" applyBorder="1" applyAlignment="1">
      <alignment horizontal="center" vertical="center"/>
    </xf>
    <xf numFmtId="0" fontId="4" fillId="11" borderId="38" xfId="9" applyFont="1" applyFill="1" applyBorder="1" applyAlignment="1">
      <alignment horizontal="left" vertical="top" wrapText="1"/>
    </xf>
    <xf numFmtId="0" fontId="4" fillId="11" borderId="59" xfId="9" applyFont="1" applyFill="1" applyBorder="1" applyAlignment="1">
      <alignment horizontal="center" vertical="center"/>
    </xf>
    <xf numFmtId="164" fontId="12" fillId="12" borderId="5" xfId="9" applyNumberFormat="1" applyFont="1" applyFill="1" applyBorder="1" applyAlignment="1">
      <alignment horizontal="center" vertical="top"/>
    </xf>
    <xf numFmtId="0" fontId="4" fillId="0" borderId="25" xfId="9" applyFont="1" applyBorder="1" applyAlignment="1">
      <alignment horizontal="center" vertical="center"/>
    </xf>
    <xf numFmtId="164" fontId="12" fillId="12" borderId="14" xfId="9" applyNumberFormat="1" applyFont="1" applyFill="1" applyBorder="1" applyAlignment="1">
      <alignment horizontal="center" vertical="top"/>
    </xf>
    <xf numFmtId="0" fontId="12" fillId="12" borderId="14" xfId="9" applyFont="1" applyFill="1" applyBorder="1" applyAlignment="1">
      <alignment horizontal="center" vertical="top"/>
    </xf>
    <xf numFmtId="0" fontId="66" fillId="0" borderId="16" xfId="9" applyBorder="1"/>
    <xf numFmtId="0" fontId="4" fillId="0" borderId="26" xfId="9" applyFont="1" applyBorder="1" applyAlignment="1">
      <alignment horizontal="left" vertical="top" wrapText="1"/>
    </xf>
    <xf numFmtId="0" fontId="4" fillId="11" borderId="25" xfId="9" applyFont="1" applyFill="1" applyBorder="1" applyAlignment="1">
      <alignment horizontal="center" vertical="center"/>
    </xf>
    <xf numFmtId="0" fontId="4" fillId="0" borderId="15" xfId="9" applyFont="1" applyBorder="1" applyAlignment="1">
      <alignment vertical="center" wrapText="1"/>
    </xf>
    <xf numFmtId="0" fontId="12" fillId="12" borderId="55" xfId="9" applyFont="1" applyFill="1" applyBorder="1" applyAlignment="1">
      <alignment horizontal="center" vertical="top"/>
    </xf>
    <xf numFmtId="164" fontId="26" fillId="12" borderId="55" xfId="9" applyNumberFormat="1" applyFont="1" applyFill="1" applyBorder="1" applyAlignment="1">
      <alignment horizontal="center" vertical="top"/>
    </xf>
    <xf numFmtId="0" fontId="4" fillId="11" borderId="57" xfId="9" applyFont="1" applyFill="1" applyBorder="1" applyAlignment="1">
      <alignment horizontal="center" vertical="center"/>
    </xf>
    <xf numFmtId="0" fontId="4" fillId="0" borderId="42" xfId="9" applyFont="1" applyBorder="1" applyAlignment="1">
      <alignment vertical="center" wrapText="1"/>
    </xf>
    <xf numFmtId="49" fontId="12" fillId="11" borderId="19" xfId="9" applyNumberFormat="1" applyFont="1" applyFill="1" applyBorder="1" applyAlignment="1">
      <alignment vertical="top"/>
    </xf>
    <xf numFmtId="0" fontId="66" fillId="0" borderId="56" xfId="9" applyBorder="1"/>
    <xf numFmtId="1" fontId="4" fillId="0" borderId="73" xfId="9" applyNumberFormat="1" applyFont="1" applyBorder="1" applyAlignment="1">
      <alignment horizontal="center" vertical="center"/>
    </xf>
    <xf numFmtId="0" fontId="9" fillId="8" borderId="4" xfId="9" applyFont="1" applyFill="1" applyBorder="1" applyAlignment="1">
      <alignment horizontal="center" vertical="center"/>
    </xf>
    <xf numFmtId="0" fontId="9" fillId="8" borderId="4" xfId="9" applyFont="1" applyFill="1" applyBorder="1" applyAlignment="1">
      <alignment horizontal="center" vertical="center" wrapText="1"/>
    </xf>
    <xf numFmtId="164" fontId="26" fillId="8" borderId="1" xfId="9" applyNumberFormat="1" applyFont="1" applyFill="1" applyBorder="1" applyAlignment="1">
      <alignment horizontal="center" vertical="top" wrapText="1"/>
    </xf>
    <xf numFmtId="0" fontId="26" fillId="8" borderId="1" xfId="9" applyFont="1" applyFill="1" applyBorder="1" applyAlignment="1">
      <alignment horizontal="center" vertical="top"/>
    </xf>
    <xf numFmtId="0" fontId="66" fillId="0" borderId="77" xfId="9" applyBorder="1"/>
    <xf numFmtId="0" fontId="39" fillId="0" borderId="27" xfId="9" applyFont="1" applyBorder="1" applyAlignment="1">
      <alignment horizontal="center" vertical="center"/>
    </xf>
    <xf numFmtId="0" fontId="39" fillId="0" borderId="46" xfId="9" applyFont="1" applyBorder="1" applyAlignment="1">
      <alignment horizontal="center" vertical="center"/>
    </xf>
    <xf numFmtId="0" fontId="4" fillId="11" borderId="31" xfId="9" applyFont="1" applyFill="1" applyBorder="1" applyAlignment="1">
      <alignment horizontal="left" vertical="top" wrapText="1"/>
    </xf>
    <xf numFmtId="0" fontId="26" fillId="4" borderId="32" xfId="9" applyFont="1" applyFill="1" applyBorder="1" applyAlignment="1">
      <alignment horizontal="center" vertical="top"/>
    </xf>
    <xf numFmtId="0" fontId="39" fillId="0" borderId="16" xfId="9" applyFont="1" applyBorder="1" applyAlignment="1">
      <alignment horizontal="center" vertical="center"/>
    </xf>
    <xf numFmtId="0" fontId="39" fillId="0" borderId="36" xfId="9" applyFont="1" applyBorder="1" applyAlignment="1">
      <alignment horizontal="center" vertical="center"/>
    </xf>
    <xf numFmtId="164" fontId="26" fillId="0" borderId="5" xfId="9" applyNumberFormat="1" applyFont="1" applyFill="1" applyBorder="1" applyAlignment="1">
      <alignment horizontal="center" vertical="top"/>
    </xf>
    <xf numFmtId="49" fontId="26" fillId="13" borderId="19" xfId="9" applyNumberFormat="1" applyFont="1" applyFill="1" applyBorder="1" applyAlignment="1">
      <alignment vertical="top"/>
    </xf>
    <xf numFmtId="0" fontId="39" fillId="0" borderId="7" xfId="9" applyFont="1" applyBorder="1" applyAlignment="1">
      <alignment horizontal="center" vertical="center"/>
    </xf>
    <xf numFmtId="0" fontId="39" fillId="0" borderId="62" xfId="9" applyFont="1" applyBorder="1" applyAlignment="1">
      <alignment horizontal="center" vertical="center"/>
    </xf>
    <xf numFmtId="0" fontId="4" fillId="11" borderId="62" xfId="9" applyFont="1" applyFill="1" applyBorder="1" applyAlignment="1">
      <alignment horizontal="center" vertical="center"/>
    </xf>
    <xf numFmtId="0" fontId="4" fillId="11" borderId="9" xfId="9" applyFont="1" applyFill="1" applyBorder="1" applyAlignment="1">
      <alignment horizontal="left" vertical="top" wrapText="1"/>
    </xf>
    <xf numFmtId="0" fontId="12" fillId="12" borderId="31" xfId="9" applyFont="1" applyFill="1" applyBorder="1" applyAlignment="1">
      <alignment vertical="top" wrapText="1"/>
    </xf>
    <xf numFmtId="0" fontId="39" fillId="11" borderId="61" xfId="9" applyFont="1" applyFill="1" applyBorder="1" applyAlignment="1">
      <alignment horizontal="center" vertical="center"/>
    </xf>
    <xf numFmtId="0" fontId="39" fillId="11" borderId="52" xfId="9" applyFont="1" applyFill="1" applyBorder="1" applyAlignment="1">
      <alignment horizontal="center" vertical="center"/>
    </xf>
    <xf numFmtId="0" fontId="4" fillId="11" borderId="52" xfId="9" applyFont="1" applyFill="1" applyBorder="1" applyAlignment="1">
      <alignment horizontal="center" vertical="center" wrapText="1"/>
    </xf>
    <xf numFmtId="0" fontId="4" fillId="0" borderId="6" xfId="9" applyFont="1" applyBorder="1" applyAlignment="1">
      <alignment vertical="center" wrapText="1"/>
    </xf>
    <xf numFmtId="0" fontId="12" fillId="12" borderId="6" xfId="9" applyFont="1" applyFill="1" applyBorder="1" applyAlignment="1">
      <alignment vertical="top" wrapText="1"/>
    </xf>
    <xf numFmtId="0" fontId="66" fillId="0" borderId="7" xfId="9" applyBorder="1"/>
    <xf numFmtId="0" fontId="4" fillId="0" borderId="37" xfId="9" applyFont="1" applyBorder="1" applyAlignment="1">
      <alignment horizontal="left" vertical="top" wrapText="1"/>
    </xf>
    <xf numFmtId="0" fontId="17" fillId="11" borderId="36" xfId="9" applyFont="1" applyFill="1" applyBorder="1" applyAlignment="1">
      <alignment horizontal="center" vertical="center"/>
    </xf>
    <xf numFmtId="0" fontId="66" fillId="0" borderId="25" xfId="9" applyFill="1" applyBorder="1"/>
    <xf numFmtId="0" fontId="4" fillId="0" borderId="17" xfId="9" applyFont="1" applyFill="1" applyBorder="1" applyAlignment="1">
      <alignment vertical="center"/>
    </xf>
    <xf numFmtId="0" fontId="4" fillId="11" borderId="57" xfId="9" applyFont="1" applyFill="1" applyBorder="1" applyAlignment="1">
      <alignment horizontal="center" vertical="center" wrapText="1"/>
    </xf>
    <xf numFmtId="164" fontId="12" fillId="12" borderId="42" xfId="9" applyNumberFormat="1" applyFont="1" applyFill="1" applyBorder="1" applyAlignment="1">
      <alignment horizontal="center" vertical="top"/>
    </xf>
    <xf numFmtId="0" fontId="12" fillId="12" borderId="20" xfId="9" applyFont="1" applyFill="1" applyBorder="1" applyAlignment="1">
      <alignment vertical="top" wrapText="1"/>
    </xf>
    <xf numFmtId="0" fontId="4" fillId="0" borderId="57" xfId="9" applyFont="1" applyBorder="1" applyAlignment="1">
      <alignment horizontal="center" vertical="center"/>
    </xf>
    <xf numFmtId="0" fontId="4" fillId="11" borderId="42" xfId="9" applyFont="1" applyFill="1" applyBorder="1" applyAlignment="1">
      <alignment horizontal="left" vertical="top" wrapText="1"/>
    </xf>
    <xf numFmtId="0" fontId="4" fillId="0" borderId="78" xfId="9" applyFont="1" applyBorder="1" applyAlignment="1">
      <alignment horizontal="center" vertical="center"/>
    </xf>
    <xf numFmtId="0" fontId="4" fillId="11" borderId="78" xfId="9" applyFont="1" applyFill="1" applyBorder="1" applyAlignment="1">
      <alignment horizontal="center" vertical="center"/>
    </xf>
    <xf numFmtId="164" fontId="26" fillId="12" borderId="10" xfId="9" applyNumberFormat="1" applyFont="1" applyFill="1" applyBorder="1" applyAlignment="1">
      <alignment horizontal="center" vertical="top"/>
    </xf>
    <xf numFmtId="0" fontId="26" fillId="12" borderId="10" xfId="9" applyFont="1" applyFill="1" applyBorder="1" applyAlignment="1">
      <alignment horizontal="center" vertical="top"/>
    </xf>
    <xf numFmtId="0" fontId="1" fillId="0" borderId="0" xfId="10"/>
    <xf numFmtId="164" fontId="12" fillId="12" borderId="9" xfId="9" applyNumberFormat="1" applyFont="1" applyFill="1" applyBorder="1" applyAlignment="1">
      <alignment horizontal="center" vertical="top"/>
    </xf>
    <xf numFmtId="0" fontId="66" fillId="0" borderId="0" xfId="9" applyBorder="1"/>
    <xf numFmtId="0" fontId="4" fillId="11" borderId="71" xfId="9" applyFont="1" applyFill="1" applyBorder="1" applyAlignment="1">
      <alignment horizontal="center" vertical="center" wrapText="1"/>
    </xf>
    <xf numFmtId="164" fontId="12" fillId="12" borderId="15" xfId="9" applyNumberFormat="1" applyFont="1" applyFill="1" applyBorder="1" applyAlignment="1">
      <alignment horizontal="center" vertical="top"/>
    </xf>
    <xf numFmtId="0" fontId="17" fillId="11" borderId="72" xfId="9" applyFont="1" applyFill="1" applyBorder="1" applyAlignment="1">
      <alignment horizontal="center" vertical="center"/>
    </xf>
    <xf numFmtId="0" fontId="3" fillId="0" borderId="0" xfId="9" applyFont="1" applyBorder="1" applyAlignment="1">
      <alignment horizontal="left" vertical="top" wrapText="1"/>
    </xf>
    <xf numFmtId="0" fontId="4" fillId="0" borderId="73" xfId="9" applyFont="1" applyBorder="1" applyAlignment="1">
      <alignment horizontal="center" vertical="center"/>
    </xf>
    <xf numFmtId="0" fontId="4" fillId="0" borderId="79" xfId="9" applyFont="1" applyBorder="1" applyAlignment="1">
      <alignment horizontal="center" vertical="center"/>
    </xf>
    <xf numFmtId="0" fontId="4" fillId="0" borderId="74" xfId="9" applyFont="1" applyFill="1" applyBorder="1" applyAlignment="1">
      <alignment vertical="center" wrapText="1"/>
    </xf>
    <xf numFmtId="164" fontId="4" fillId="0" borderId="73" xfId="9" applyNumberFormat="1" applyFont="1" applyBorder="1" applyAlignment="1">
      <alignment horizontal="center" vertical="center"/>
    </xf>
    <xf numFmtId="164" fontId="4" fillId="0" borderId="79" xfId="9" applyNumberFormat="1" applyFont="1" applyBorder="1" applyAlignment="1">
      <alignment horizontal="center" vertical="center"/>
    </xf>
    <xf numFmtId="0" fontId="12" fillId="0" borderId="74" xfId="9" applyFont="1" applyFill="1" applyBorder="1" applyAlignment="1">
      <alignment vertical="center" wrapText="1"/>
    </xf>
    <xf numFmtId="0" fontId="9" fillId="8" borderId="21" xfId="9" applyFont="1" applyFill="1" applyBorder="1" applyAlignment="1">
      <alignment horizontal="center" vertical="center" wrapText="1"/>
    </xf>
    <xf numFmtId="0" fontId="3" fillId="0" borderId="64" xfId="9" applyFont="1" applyBorder="1"/>
    <xf numFmtId="0" fontId="39" fillId="0" borderId="21" xfId="9" applyFont="1" applyBorder="1" applyAlignment="1">
      <alignment horizontal="center" vertical="center"/>
    </xf>
    <xf numFmtId="0" fontId="4" fillId="0" borderId="46" xfId="9" applyFont="1" applyBorder="1"/>
    <xf numFmtId="0" fontId="4" fillId="0" borderId="21" xfId="9" applyFont="1" applyBorder="1"/>
    <xf numFmtId="49" fontId="26" fillId="12" borderId="21" xfId="9" applyNumberFormat="1" applyFont="1" applyFill="1" applyBorder="1" applyAlignment="1">
      <alignment horizontal="center" vertical="top" wrapText="1"/>
    </xf>
    <xf numFmtId="0" fontId="3" fillId="0" borderId="26" xfId="9" applyFont="1" applyBorder="1"/>
    <xf numFmtId="0" fontId="39" fillId="0" borderId="8" xfId="9" applyFont="1" applyBorder="1" applyAlignment="1">
      <alignment horizontal="center" vertical="center"/>
    </xf>
    <xf numFmtId="0" fontId="4" fillId="0" borderId="62" xfId="9" applyFont="1" applyBorder="1"/>
    <xf numFmtId="0" fontId="4" fillId="0" borderId="9" xfId="9" applyFont="1" applyBorder="1"/>
    <xf numFmtId="0" fontId="12" fillId="11" borderId="34" xfId="9" applyFont="1" applyFill="1" applyBorder="1" applyAlignment="1">
      <alignment horizontal="center" vertical="top"/>
    </xf>
    <xf numFmtId="49" fontId="26" fillId="13" borderId="34" xfId="9" applyNumberFormat="1" applyFont="1" applyFill="1" applyBorder="1" applyAlignment="1">
      <alignment vertical="top"/>
    </xf>
    <xf numFmtId="49" fontId="26" fillId="12" borderId="0" xfId="9" applyNumberFormat="1" applyFont="1" applyFill="1" applyBorder="1" applyAlignment="1">
      <alignment vertical="top"/>
    </xf>
    <xf numFmtId="49" fontId="26" fillId="14" borderId="34" xfId="9" applyNumberFormat="1" applyFont="1" applyFill="1" applyBorder="1" applyAlignment="1">
      <alignment vertical="top"/>
    </xf>
    <xf numFmtId="49" fontId="26" fillId="9" borderId="34" xfId="9" applyNumberFormat="1" applyFont="1" applyFill="1" applyBorder="1" applyAlignment="1">
      <alignment vertical="top"/>
    </xf>
    <xf numFmtId="0" fontId="39" fillId="0" borderId="39" xfId="9" applyFont="1" applyBorder="1" applyAlignment="1">
      <alignment horizontal="center" vertical="center"/>
    </xf>
    <xf numFmtId="0" fontId="39" fillId="0" borderId="40" xfId="9" applyFont="1" applyBorder="1" applyAlignment="1">
      <alignment horizontal="center" vertical="center"/>
    </xf>
    <xf numFmtId="0" fontId="4" fillId="0" borderId="40" xfId="9" applyFont="1" applyBorder="1"/>
    <xf numFmtId="0" fontId="4" fillId="0" borderId="42" xfId="9" applyFont="1" applyBorder="1"/>
    <xf numFmtId="49" fontId="26" fillId="12" borderId="20" xfId="9" applyNumberFormat="1" applyFont="1" applyFill="1" applyBorder="1" applyAlignment="1">
      <alignment vertical="top"/>
    </xf>
    <xf numFmtId="49" fontId="26" fillId="14" borderId="19" xfId="9" applyNumberFormat="1" applyFont="1" applyFill="1" applyBorder="1" applyAlignment="1">
      <alignment vertical="top"/>
    </xf>
    <xf numFmtId="49" fontId="26" fillId="9" borderId="19" xfId="9" applyNumberFormat="1" applyFont="1" applyFill="1" applyBorder="1" applyAlignment="1">
      <alignment vertical="top"/>
    </xf>
    <xf numFmtId="0" fontId="4" fillId="0" borderId="31" xfId="9" applyFont="1" applyBorder="1"/>
    <xf numFmtId="164" fontId="26" fillId="12" borderId="5" xfId="9" applyNumberFormat="1" applyFont="1" applyFill="1" applyBorder="1" applyAlignment="1">
      <alignment horizontal="center" vertical="top"/>
    </xf>
    <xf numFmtId="0" fontId="26" fillId="12" borderId="5" xfId="9" applyFont="1" applyFill="1" applyBorder="1" applyAlignment="1">
      <alignment horizontal="center" vertical="top"/>
    </xf>
    <xf numFmtId="0" fontId="3" fillId="0" borderId="0" xfId="9" applyFont="1" applyAlignment="1">
      <alignment horizontal="right"/>
    </xf>
    <xf numFmtId="0" fontId="39" fillId="0" borderId="17" xfId="9" applyFont="1" applyBorder="1" applyAlignment="1">
      <alignment horizontal="center" vertical="center"/>
    </xf>
    <xf numFmtId="0" fontId="39" fillId="11" borderId="36" xfId="9" applyFont="1" applyFill="1" applyBorder="1" applyAlignment="1">
      <alignment horizontal="center" vertical="center"/>
    </xf>
    <xf numFmtId="0" fontId="39" fillId="11" borderId="15" xfId="9" applyFont="1" applyFill="1" applyBorder="1" applyAlignment="1">
      <alignment vertical="top" wrapText="1"/>
    </xf>
    <xf numFmtId="0" fontId="12" fillId="12" borderId="1" xfId="9" applyFont="1" applyFill="1" applyBorder="1" applyAlignment="1">
      <alignment horizontal="center" vertical="top"/>
    </xf>
    <xf numFmtId="0" fontId="4" fillId="0" borderId="40" xfId="9" applyFont="1" applyBorder="1" applyAlignment="1">
      <alignment horizontal="center" vertical="center"/>
    </xf>
    <xf numFmtId="0" fontId="4" fillId="11" borderId="42" xfId="9" applyFont="1" applyFill="1" applyBorder="1" applyAlignment="1">
      <alignment vertical="top" wrapText="1"/>
    </xf>
    <xf numFmtId="0" fontId="4" fillId="0" borderId="68" xfId="9" applyFont="1" applyBorder="1" applyAlignment="1">
      <alignment horizontal="center" vertical="center"/>
    </xf>
    <xf numFmtId="0" fontId="4" fillId="11" borderId="68" xfId="9" applyFont="1" applyFill="1" applyBorder="1" applyAlignment="1">
      <alignment horizontal="center" vertical="center"/>
    </xf>
    <xf numFmtId="0" fontId="4" fillId="11" borderId="6" xfId="9" applyFont="1" applyFill="1" applyBorder="1" applyAlignment="1">
      <alignment horizontal="left" vertical="top" wrapText="1"/>
    </xf>
    <xf numFmtId="49" fontId="26" fillId="9" borderId="5" xfId="9" applyNumberFormat="1" applyFont="1" applyFill="1" applyBorder="1" applyAlignment="1">
      <alignment vertical="top"/>
    </xf>
    <xf numFmtId="0" fontId="4" fillId="0" borderId="83" xfId="9" applyFont="1" applyBorder="1" applyAlignment="1">
      <alignment vertical="center" wrapText="1"/>
    </xf>
    <xf numFmtId="0" fontId="4" fillId="11" borderId="52" xfId="9" applyFont="1" applyFill="1" applyBorder="1" applyAlignment="1">
      <alignment horizontal="center" vertical="center"/>
    </xf>
    <xf numFmtId="164" fontId="26" fillId="4" borderId="34" xfId="9" applyNumberFormat="1" applyFont="1" applyFill="1" applyBorder="1" applyAlignment="1">
      <alignment horizontal="center" vertical="top"/>
    </xf>
    <xf numFmtId="0" fontId="39" fillId="0" borderId="72" xfId="9" applyFont="1" applyBorder="1" applyAlignment="1">
      <alignment horizontal="center" vertical="center"/>
    </xf>
    <xf numFmtId="164" fontId="26" fillId="0" borderId="18" xfId="9" applyNumberFormat="1" applyFont="1" applyFill="1" applyBorder="1" applyAlignment="1">
      <alignment horizontal="center" vertical="top"/>
    </xf>
    <xf numFmtId="49" fontId="26" fillId="12" borderId="6" xfId="9" applyNumberFormat="1" applyFont="1" applyFill="1" applyBorder="1" applyAlignment="1">
      <alignment vertical="top" wrapText="1"/>
    </xf>
    <xf numFmtId="0" fontId="4" fillId="0" borderId="76" xfId="9" applyFont="1" applyBorder="1" applyAlignment="1">
      <alignment horizontal="center" vertical="center"/>
    </xf>
    <xf numFmtId="164" fontId="26" fillId="0" borderId="55" xfId="9" applyNumberFormat="1" applyFont="1" applyFill="1" applyBorder="1" applyAlignment="1">
      <alignment horizontal="center" vertical="top"/>
    </xf>
    <xf numFmtId="0" fontId="12" fillId="11" borderId="55" xfId="9" applyFont="1" applyFill="1" applyBorder="1" applyAlignment="1">
      <alignment horizontal="center" vertical="top"/>
    </xf>
    <xf numFmtId="49" fontId="26" fillId="12" borderId="20" xfId="9" applyNumberFormat="1" applyFont="1" applyFill="1" applyBorder="1" applyAlignment="1">
      <alignment vertical="top" wrapText="1"/>
    </xf>
    <xf numFmtId="49" fontId="26" fillId="12" borderId="31" xfId="9" applyNumberFormat="1" applyFont="1" applyFill="1" applyBorder="1" applyAlignment="1">
      <alignment vertical="top" wrapText="1"/>
    </xf>
    <xf numFmtId="49" fontId="26" fillId="14" borderId="5" xfId="9" applyNumberFormat="1" applyFont="1" applyFill="1" applyBorder="1" applyAlignment="1">
      <alignment vertical="top"/>
    </xf>
    <xf numFmtId="164" fontId="12" fillId="12" borderId="55" xfId="9" applyNumberFormat="1" applyFont="1" applyFill="1" applyBorder="1" applyAlignment="1">
      <alignment horizontal="center" vertical="top"/>
    </xf>
    <xf numFmtId="0" fontId="21" fillId="0" borderId="0" xfId="9" applyFont="1"/>
    <xf numFmtId="0" fontId="66" fillId="0" borderId="0" xfId="9" applyFill="1"/>
    <xf numFmtId="0" fontId="4" fillId="0" borderId="4" xfId="9" applyFont="1" applyFill="1" applyBorder="1" applyAlignment="1">
      <alignment horizontal="center" vertical="center"/>
    </xf>
    <xf numFmtId="0" fontId="4" fillId="0" borderId="65" xfId="9" applyFont="1" applyFill="1" applyBorder="1" applyAlignment="1">
      <alignment horizontal="center" vertical="center"/>
    </xf>
    <xf numFmtId="0" fontId="4" fillId="0" borderId="65" xfId="9" applyFont="1" applyFill="1" applyBorder="1" applyAlignment="1">
      <alignment horizontal="center" vertical="center" wrapText="1"/>
    </xf>
    <xf numFmtId="0" fontId="4" fillId="0" borderId="2" xfId="9" applyFont="1" applyFill="1" applyBorder="1" applyAlignment="1">
      <alignment vertical="center" wrapText="1"/>
    </xf>
    <xf numFmtId="0" fontId="26" fillId="11" borderId="27" xfId="9" applyFont="1" applyFill="1" applyBorder="1" applyAlignment="1">
      <alignment horizontal="center" vertical="top"/>
    </xf>
    <xf numFmtId="0" fontId="26" fillId="11" borderId="21" xfId="9" applyFont="1" applyFill="1" applyBorder="1" applyAlignment="1">
      <alignment horizontal="center" vertical="top"/>
    </xf>
    <xf numFmtId="0" fontId="4" fillId="0" borderId="35" xfId="9" applyFont="1" applyFill="1" applyBorder="1" applyAlignment="1">
      <alignment horizontal="center" vertical="center"/>
    </xf>
    <xf numFmtId="164" fontId="4" fillId="0" borderId="49" xfId="9" applyNumberFormat="1" applyFont="1" applyFill="1" applyBorder="1" applyAlignment="1">
      <alignment horizontal="center" vertical="center"/>
    </xf>
    <xf numFmtId="0" fontId="4" fillId="0" borderId="49" xfId="9" applyFont="1" applyFill="1" applyBorder="1" applyAlignment="1">
      <alignment horizontal="center" vertical="center" wrapText="1"/>
    </xf>
    <xf numFmtId="0" fontId="4" fillId="0" borderId="20" xfId="9" applyFont="1" applyFill="1" applyBorder="1" applyAlignment="1">
      <alignment vertical="center" wrapText="1"/>
    </xf>
    <xf numFmtId="0" fontId="26" fillId="11" borderId="35" xfId="9" applyFont="1" applyFill="1" applyBorder="1" applyAlignment="1">
      <alignment horizontal="center" vertical="top"/>
    </xf>
    <xf numFmtId="0" fontId="26" fillId="11" borderId="22" xfId="9" applyFont="1" applyFill="1" applyBorder="1" applyAlignment="1">
      <alignment horizontal="center" vertical="top"/>
    </xf>
    <xf numFmtId="0" fontId="4" fillId="8" borderId="3" xfId="9" applyFont="1" applyFill="1" applyBorder="1"/>
    <xf numFmtId="0" fontId="4" fillId="8" borderId="2" xfId="9" applyFont="1" applyFill="1" applyBorder="1"/>
    <xf numFmtId="0" fontId="5" fillId="8" borderId="22" xfId="9" applyFont="1" applyFill="1" applyBorder="1" applyAlignment="1">
      <alignment horizontal="center" vertical="center"/>
    </xf>
    <xf numFmtId="0" fontId="5" fillId="8" borderId="22" xfId="9" applyFont="1" applyFill="1" applyBorder="1" applyAlignment="1">
      <alignment vertical="top"/>
    </xf>
    <xf numFmtId="0" fontId="26" fillId="8" borderId="22" xfId="9" applyFont="1" applyFill="1" applyBorder="1" applyAlignment="1">
      <alignment vertical="top"/>
    </xf>
    <xf numFmtId="0" fontId="26" fillId="8" borderId="22" xfId="9" applyFont="1" applyFill="1" applyBorder="1" applyAlignment="1">
      <alignment vertical="top" textRotation="90"/>
    </xf>
    <xf numFmtId="0" fontId="26" fillId="8" borderId="20" xfId="9" applyFont="1" applyFill="1" applyBorder="1" applyAlignment="1">
      <alignment vertical="top"/>
    </xf>
    <xf numFmtId="49" fontId="26" fillId="8" borderId="20" xfId="9" applyNumberFormat="1" applyFont="1" applyFill="1" applyBorder="1" applyAlignment="1">
      <alignment horizontal="center" vertical="top"/>
    </xf>
    <xf numFmtId="0" fontId="5" fillId="8" borderId="4" xfId="9" applyFont="1" applyFill="1" applyBorder="1" applyAlignment="1">
      <alignment horizontal="center" vertical="center" wrapText="1"/>
    </xf>
    <xf numFmtId="0" fontId="4" fillId="0" borderId="63" xfId="9" applyFont="1" applyBorder="1"/>
    <xf numFmtId="0" fontId="4" fillId="0" borderId="64" xfId="9" applyFont="1" applyBorder="1"/>
    <xf numFmtId="9" fontId="39" fillId="11" borderId="4" xfId="9" applyNumberFormat="1" applyFont="1" applyFill="1" applyBorder="1" applyAlignment="1">
      <alignment horizontal="center" vertical="center"/>
    </xf>
    <xf numFmtId="0" fontId="4" fillId="11" borderId="65" xfId="9" applyFont="1" applyFill="1" applyBorder="1" applyAlignment="1">
      <alignment horizontal="center" vertical="center"/>
    </xf>
    <xf numFmtId="0" fontId="4" fillId="11" borderId="4" xfId="9" applyFont="1" applyFill="1" applyBorder="1" applyAlignment="1">
      <alignment horizontal="left" vertical="top" wrapText="1"/>
    </xf>
    <xf numFmtId="0" fontId="4" fillId="0" borderId="25" xfId="9" applyFont="1" applyBorder="1"/>
    <xf numFmtId="0" fontId="4" fillId="0" borderId="26" xfId="9" applyFont="1" applyBorder="1"/>
    <xf numFmtId="9" fontId="39" fillId="11" borderId="21" xfId="9" applyNumberFormat="1" applyFont="1" applyFill="1" applyBorder="1" applyAlignment="1">
      <alignment horizontal="center" vertical="center"/>
    </xf>
    <xf numFmtId="0" fontId="12" fillId="11" borderId="5" xfId="9" applyFont="1" applyFill="1" applyBorder="1" applyAlignment="1">
      <alignment horizontal="center" vertical="top"/>
    </xf>
    <xf numFmtId="9" fontId="39" fillId="11" borderId="17" xfId="9" applyNumberFormat="1" applyFont="1" applyFill="1" applyBorder="1" applyAlignment="1">
      <alignment horizontal="center" vertical="center"/>
    </xf>
    <xf numFmtId="0" fontId="12" fillId="0" borderId="21" xfId="9" applyFont="1" applyFill="1" applyBorder="1" applyAlignment="1">
      <alignment horizontal="center" vertical="top" wrapText="1"/>
    </xf>
    <xf numFmtId="0" fontId="4" fillId="11" borderId="8" xfId="9" applyFont="1" applyFill="1" applyBorder="1" applyAlignment="1">
      <alignment horizontal="center" vertical="center"/>
    </xf>
    <xf numFmtId="49" fontId="26" fillId="0" borderId="22" xfId="9" applyNumberFormat="1" applyFont="1" applyFill="1" applyBorder="1" applyAlignment="1">
      <alignment horizontal="center" vertical="top" wrapText="1"/>
    </xf>
    <xf numFmtId="0" fontId="4" fillId="11" borderId="66" xfId="9" applyFont="1" applyFill="1" applyBorder="1" applyAlignment="1">
      <alignment horizontal="center" vertical="top"/>
    </xf>
    <xf numFmtId="0" fontId="5" fillId="12" borderId="34" xfId="9" applyFont="1" applyFill="1" applyBorder="1" applyAlignment="1">
      <alignment horizontal="center" vertical="center" textRotation="90" wrapText="1"/>
    </xf>
    <xf numFmtId="0" fontId="12" fillId="13" borderId="34" xfId="9" applyFont="1" applyFill="1" applyBorder="1" applyAlignment="1">
      <alignment horizontal="left" vertical="top" wrapText="1"/>
    </xf>
    <xf numFmtId="0" fontId="39" fillId="0" borderId="57" xfId="9" applyFont="1" applyBorder="1" applyAlignment="1">
      <alignment horizontal="center" vertical="center"/>
    </xf>
    <xf numFmtId="0" fontId="4" fillId="11" borderId="72" xfId="9" applyFont="1" applyFill="1" applyBorder="1" applyAlignment="1">
      <alignment horizontal="center" vertical="top"/>
    </xf>
    <xf numFmtId="0" fontId="4" fillId="11" borderId="40" xfId="9" applyFont="1" applyFill="1" applyBorder="1" applyAlignment="1">
      <alignment horizontal="center" vertical="top"/>
    </xf>
    <xf numFmtId="0" fontId="4" fillId="13" borderId="34" xfId="9" applyFont="1" applyFill="1" applyBorder="1" applyAlignment="1">
      <alignment horizontal="left" vertical="top" wrapText="1"/>
    </xf>
    <xf numFmtId="0" fontId="66" fillId="0" borderId="0" xfId="9" applyFill="1" applyBorder="1"/>
    <xf numFmtId="0" fontId="4" fillId="11" borderId="30" xfId="9" applyFont="1" applyFill="1" applyBorder="1" applyAlignment="1">
      <alignment horizontal="center" vertical="top"/>
    </xf>
    <xf numFmtId="0" fontId="4" fillId="11" borderId="24" xfId="9" applyFont="1" applyFill="1" applyBorder="1" applyAlignment="1">
      <alignment horizontal="left" vertical="top" wrapText="1"/>
    </xf>
    <xf numFmtId="0" fontId="4" fillId="0" borderId="84" xfId="9" applyFont="1" applyBorder="1" applyAlignment="1">
      <alignment vertical="center" wrapText="1"/>
    </xf>
    <xf numFmtId="0" fontId="3" fillId="0" borderId="0" xfId="9" applyFont="1" applyFill="1" applyBorder="1"/>
    <xf numFmtId="0" fontId="4" fillId="0" borderId="0" xfId="9" applyFont="1" applyFill="1" applyBorder="1" applyAlignment="1">
      <alignment horizontal="center" vertical="center"/>
    </xf>
    <xf numFmtId="0" fontId="4" fillId="0" borderId="27" xfId="9" applyFont="1" applyBorder="1" applyAlignment="1">
      <alignment horizontal="left" vertical="center" wrapText="1"/>
    </xf>
    <xf numFmtId="0" fontId="4" fillId="0" borderId="24" xfId="9" applyFont="1" applyBorder="1" applyAlignment="1">
      <alignment horizontal="left" vertical="center"/>
    </xf>
    <xf numFmtId="0" fontId="4" fillId="0" borderId="46" xfId="9" applyFont="1" applyBorder="1" applyAlignment="1">
      <alignment horizontal="center" vertical="center" wrapText="1"/>
    </xf>
    <xf numFmtId="0" fontId="4" fillId="0" borderId="48" xfId="9" applyFont="1" applyBorder="1" applyAlignment="1">
      <alignment vertical="center" wrapText="1"/>
    </xf>
    <xf numFmtId="0" fontId="4" fillId="0" borderId="79" xfId="9" applyNumberFormat="1" applyFont="1" applyFill="1" applyBorder="1" applyAlignment="1">
      <alignment horizontal="center" vertical="center"/>
    </xf>
    <xf numFmtId="0" fontId="4" fillId="0" borderId="79" xfId="9" applyNumberFormat="1" applyFont="1" applyBorder="1" applyAlignment="1">
      <alignment horizontal="center" vertical="center"/>
    </xf>
    <xf numFmtId="0" fontId="4" fillId="0" borderId="58" xfId="9" applyFont="1" applyBorder="1" applyAlignment="1">
      <alignment vertical="center" wrapText="1"/>
    </xf>
    <xf numFmtId="0" fontId="9" fillId="0" borderId="0" xfId="9" applyFont="1" applyFill="1" applyBorder="1" applyAlignment="1">
      <alignment horizontal="center" vertical="center"/>
    </xf>
    <xf numFmtId="0" fontId="21" fillId="8" borderId="3" xfId="9" applyFont="1" applyFill="1" applyBorder="1" applyAlignment="1">
      <alignment vertical="center"/>
    </xf>
    <xf numFmtId="0" fontId="4" fillId="0" borderId="61" xfId="9" applyFont="1" applyBorder="1" applyAlignment="1">
      <alignment vertical="center" wrapText="1"/>
    </xf>
    <xf numFmtId="0" fontId="4" fillId="0" borderId="48" xfId="9" applyFont="1" applyBorder="1" applyAlignment="1">
      <alignment horizontal="left" vertical="center"/>
    </xf>
    <xf numFmtId="0" fontId="21" fillId="0" borderId="61" xfId="9" applyFont="1" applyBorder="1" applyAlignment="1">
      <alignment horizontal="center" vertical="center"/>
    </xf>
    <xf numFmtId="0" fontId="4" fillId="0" borderId="49" xfId="9" applyFont="1" applyBorder="1" applyAlignment="1">
      <alignment horizontal="center" vertical="center"/>
    </xf>
    <xf numFmtId="0" fontId="4" fillId="0" borderId="52" xfId="9" applyFont="1" applyBorder="1" applyAlignment="1">
      <alignment horizontal="center" vertical="center" wrapText="1"/>
    </xf>
    <xf numFmtId="0" fontId="4" fillId="0" borderId="54" xfId="9" applyFont="1" applyBorder="1" applyAlignment="1">
      <alignment vertical="center" wrapText="1"/>
    </xf>
    <xf numFmtId="0" fontId="4" fillId="0" borderId="7" xfId="9" applyFont="1" applyBorder="1" applyAlignment="1">
      <alignment vertical="center" wrapText="1"/>
    </xf>
    <xf numFmtId="0" fontId="4" fillId="0" borderId="60" xfId="9" applyFont="1" applyBorder="1" applyAlignment="1">
      <alignment vertical="center" wrapText="1"/>
    </xf>
    <xf numFmtId="0" fontId="21" fillId="0" borderId="3" xfId="9" applyFont="1" applyBorder="1" applyAlignment="1">
      <alignment horizontal="center" vertical="center"/>
    </xf>
    <xf numFmtId="0" fontId="4" fillId="0" borderId="65" xfId="9" applyFont="1" applyBorder="1" applyAlignment="1">
      <alignment horizontal="center" vertical="center"/>
    </xf>
    <xf numFmtId="0" fontId="4" fillId="0" borderId="74" xfId="9" applyFont="1" applyBorder="1" applyAlignment="1">
      <alignment vertical="center" wrapText="1"/>
    </xf>
    <xf numFmtId="0" fontId="9" fillId="9" borderId="22" xfId="9" applyFont="1" applyFill="1" applyBorder="1" applyAlignment="1">
      <alignment horizontal="center" vertical="center"/>
    </xf>
    <xf numFmtId="0" fontId="4" fillId="10" borderId="22" xfId="9" applyFont="1" applyFill="1" applyBorder="1"/>
    <xf numFmtId="0" fontId="26" fillId="9" borderId="22" xfId="9" applyFont="1" applyFill="1" applyBorder="1" applyAlignment="1">
      <alignment horizontal="left" vertical="top"/>
    </xf>
    <xf numFmtId="0" fontId="26" fillId="9" borderId="22" xfId="9" applyFont="1" applyFill="1" applyBorder="1" applyAlignment="1">
      <alignment horizontal="left" vertical="top" textRotation="90"/>
    </xf>
    <xf numFmtId="0" fontId="12" fillId="9" borderId="22" xfId="9" applyFont="1" applyFill="1" applyBorder="1" applyAlignment="1">
      <alignment horizontal="left" vertical="top"/>
    </xf>
    <xf numFmtId="0" fontId="26" fillId="10" borderId="22" xfId="9" applyFont="1" applyFill="1" applyBorder="1" applyAlignment="1">
      <alignment horizontal="left" vertical="top"/>
    </xf>
    <xf numFmtId="0" fontId="26" fillId="10" borderId="0" xfId="9" applyFont="1" applyFill="1" applyBorder="1" applyAlignment="1">
      <alignment vertical="top"/>
    </xf>
    <xf numFmtId="49" fontId="26" fillId="10" borderId="1" xfId="9" applyNumberFormat="1" applyFont="1" applyFill="1" applyBorder="1" applyAlignment="1">
      <alignment horizontal="center" vertical="top" wrapText="1"/>
    </xf>
    <xf numFmtId="0" fontId="9" fillId="8" borderId="3" xfId="9" applyFont="1" applyFill="1" applyBorder="1" applyAlignment="1">
      <alignment horizontal="center" vertical="center" wrapText="1"/>
    </xf>
    <xf numFmtId="0" fontId="66" fillId="0" borderId="12" xfId="9" applyBorder="1"/>
    <xf numFmtId="0" fontId="66" fillId="0" borderId="24" xfId="9" applyBorder="1"/>
    <xf numFmtId="0" fontId="39" fillId="11" borderId="27" xfId="9" applyFont="1" applyFill="1" applyBorder="1" applyAlignment="1">
      <alignment horizontal="center" vertical="center"/>
    </xf>
    <xf numFmtId="0" fontId="4" fillId="11" borderId="46" xfId="9" applyFont="1" applyFill="1" applyBorder="1" applyAlignment="1">
      <alignment horizontal="center" vertical="center" wrapText="1"/>
    </xf>
    <xf numFmtId="0" fontId="3" fillId="0" borderId="16" xfId="9" applyFont="1" applyBorder="1"/>
    <xf numFmtId="0" fontId="39" fillId="11" borderId="16" xfId="9" applyFont="1" applyFill="1" applyBorder="1" applyAlignment="1">
      <alignment horizontal="center" vertical="center"/>
    </xf>
    <xf numFmtId="49" fontId="26" fillId="13" borderId="19" xfId="9" applyNumberFormat="1" applyFont="1" applyFill="1" applyBorder="1" applyAlignment="1">
      <alignment vertical="top" wrapText="1"/>
    </xf>
    <xf numFmtId="0" fontId="4" fillId="0" borderId="16" xfId="9" applyFont="1" applyBorder="1" applyAlignment="1">
      <alignment vertical="top" wrapText="1"/>
    </xf>
    <xf numFmtId="0" fontId="4" fillId="0" borderId="26" xfId="9" applyFont="1" applyBorder="1" applyAlignment="1">
      <alignment vertical="top" wrapText="1"/>
    </xf>
    <xf numFmtId="0" fontId="4" fillId="11" borderId="59" xfId="9" applyFont="1" applyFill="1" applyBorder="1" applyAlignment="1">
      <alignment horizontal="center" vertical="center" wrapText="1"/>
    </xf>
    <xf numFmtId="0" fontId="4" fillId="11" borderId="16" xfId="9" applyFont="1" applyFill="1" applyBorder="1" applyAlignment="1">
      <alignment horizontal="center" vertical="center"/>
    </xf>
    <xf numFmtId="0" fontId="4" fillId="11" borderId="37" xfId="9" applyFont="1" applyFill="1" applyBorder="1" applyAlignment="1">
      <alignment horizontal="center" vertical="center"/>
    </xf>
    <xf numFmtId="164" fontId="26" fillId="12" borderId="11" xfId="9" applyNumberFormat="1" applyFont="1" applyFill="1" applyBorder="1" applyAlignment="1">
      <alignment horizontal="center" vertical="top"/>
    </xf>
    <xf numFmtId="0" fontId="4" fillId="0" borderId="25" xfId="9" applyFont="1" applyBorder="1" applyAlignment="1">
      <alignment horizontal="center" vertical="center" wrapText="1"/>
    </xf>
    <xf numFmtId="0" fontId="4" fillId="0" borderId="71" xfId="9" applyFont="1" applyBorder="1" applyAlignment="1">
      <alignment horizontal="center" vertical="center" wrapText="1"/>
    </xf>
    <xf numFmtId="0" fontId="4" fillId="0" borderId="36" xfId="9" applyFont="1" applyFill="1" applyBorder="1" applyAlignment="1">
      <alignment horizontal="center" vertical="center" wrapText="1"/>
    </xf>
    <xf numFmtId="0" fontId="4" fillId="0" borderId="26" xfId="9" applyFont="1" applyFill="1" applyBorder="1" applyAlignment="1">
      <alignment horizontal="left" vertical="top" wrapText="1"/>
    </xf>
    <xf numFmtId="0" fontId="4" fillId="0" borderId="7" xfId="9" applyFont="1" applyBorder="1"/>
    <xf numFmtId="0" fontId="4" fillId="0" borderId="60" xfId="9" applyFont="1" applyBorder="1"/>
    <xf numFmtId="0" fontId="4" fillId="11" borderId="60" xfId="9" applyFont="1" applyFill="1" applyBorder="1" applyAlignment="1">
      <alignment horizontal="left" vertical="top" wrapText="1"/>
    </xf>
    <xf numFmtId="0" fontId="4" fillId="11" borderId="74" xfId="9" applyFont="1" applyFill="1" applyBorder="1" applyAlignment="1">
      <alignment horizontal="left" vertical="top" wrapText="1"/>
    </xf>
    <xf numFmtId="0" fontId="26" fillId="11" borderId="4" xfId="9" applyFont="1" applyFill="1" applyBorder="1" applyAlignment="1">
      <alignment vertical="top"/>
    </xf>
    <xf numFmtId="0" fontId="26" fillId="11" borderId="4" xfId="9" applyFont="1" applyFill="1" applyBorder="1" applyAlignment="1">
      <alignment vertical="top" textRotation="90"/>
    </xf>
    <xf numFmtId="49" fontId="26" fillId="9" borderId="2" xfId="9" applyNumberFormat="1" applyFont="1" applyFill="1" applyBorder="1" applyAlignment="1">
      <alignment horizontal="center" vertical="top"/>
    </xf>
    <xf numFmtId="0" fontId="26" fillId="8" borderId="4" xfId="9" applyFont="1" applyFill="1" applyBorder="1" applyAlignment="1">
      <alignment horizontal="left" vertical="top"/>
    </xf>
    <xf numFmtId="0" fontId="26" fillId="8" borderId="2" xfId="9" applyFont="1" applyFill="1" applyBorder="1" applyAlignment="1">
      <alignment horizontal="left" vertical="top"/>
    </xf>
    <xf numFmtId="9" fontId="4" fillId="11" borderId="21" xfId="9" applyNumberFormat="1" applyFont="1" applyFill="1" applyBorder="1" applyAlignment="1">
      <alignment horizontal="center" vertical="center"/>
    </xf>
    <xf numFmtId="0" fontId="39" fillId="11" borderId="46" xfId="9" applyFont="1" applyFill="1" applyBorder="1" applyAlignment="1">
      <alignment horizontal="center" vertical="center"/>
    </xf>
    <xf numFmtId="0" fontId="39" fillId="11" borderId="21" xfId="9" applyFont="1" applyFill="1" applyBorder="1" applyAlignment="1">
      <alignment horizontal="left" vertical="top"/>
    </xf>
    <xf numFmtId="0" fontId="12" fillId="13" borderId="5" xfId="9" applyFont="1" applyFill="1" applyBorder="1" applyAlignment="1">
      <alignment horizontal="center" vertical="top" wrapText="1"/>
    </xf>
    <xf numFmtId="0" fontId="12" fillId="12" borderId="21" xfId="9" applyFont="1" applyFill="1" applyBorder="1" applyAlignment="1">
      <alignment horizontal="center" vertical="top" wrapText="1"/>
    </xf>
    <xf numFmtId="9" fontId="4" fillId="11" borderId="39" xfId="9" applyNumberFormat="1" applyFont="1" applyFill="1" applyBorder="1" applyAlignment="1">
      <alignment horizontal="center" vertical="center"/>
    </xf>
    <xf numFmtId="0" fontId="39" fillId="11" borderId="40" xfId="9" applyFont="1" applyFill="1" applyBorder="1" applyAlignment="1">
      <alignment horizontal="center" vertical="center"/>
    </xf>
    <xf numFmtId="0" fontId="39" fillId="11" borderId="42" xfId="9" applyFont="1" applyFill="1" applyBorder="1" applyAlignment="1">
      <alignment horizontal="left" vertical="top"/>
    </xf>
    <xf numFmtId="9" fontId="4" fillId="11" borderId="44" xfId="9" applyNumberFormat="1" applyFont="1" applyFill="1" applyBorder="1" applyAlignment="1">
      <alignment horizontal="center" vertical="center"/>
    </xf>
    <xf numFmtId="0" fontId="39" fillId="11" borderId="29" xfId="9" applyFont="1" applyFill="1" applyBorder="1" applyAlignment="1">
      <alignment horizontal="center" vertical="center"/>
    </xf>
    <xf numFmtId="0" fontId="39" fillId="11" borderId="38" xfId="9" applyFont="1" applyFill="1" applyBorder="1" applyAlignment="1">
      <alignment horizontal="left" vertical="top"/>
    </xf>
    <xf numFmtId="0" fontId="4" fillId="11" borderId="63" xfId="9" applyFont="1" applyFill="1" applyBorder="1" applyAlignment="1">
      <alignment horizontal="center" vertical="center"/>
    </xf>
    <xf numFmtId="0" fontId="4" fillId="11" borderId="13" xfId="9" applyFont="1" applyFill="1" applyBorder="1" applyAlignment="1">
      <alignment horizontal="center" vertical="center" wrapText="1"/>
    </xf>
    <xf numFmtId="0" fontId="4" fillId="11" borderId="77" xfId="9" applyFont="1" applyFill="1" applyBorder="1" applyAlignment="1">
      <alignment horizontal="center" vertical="center" wrapText="1"/>
    </xf>
    <xf numFmtId="0" fontId="4" fillId="11" borderId="64" xfId="9" applyFont="1" applyFill="1" applyBorder="1" applyAlignment="1">
      <alignment horizontal="left" vertical="top" wrapText="1"/>
    </xf>
    <xf numFmtId="164" fontId="12" fillId="12" borderId="11" xfId="9" applyNumberFormat="1" applyFont="1" applyFill="1" applyBorder="1" applyAlignment="1">
      <alignment horizontal="center" vertical="top"/>
    </xf>
    <xf numFmtId="164" fontId="12" fillId="12" borderId="10" xfId="9" applyNumberFormat="1" applyFont="1" applyFill="1" applyBorder="1" applyAlignment="1">
      <alignment horizontal="center" vertical="top"/>
    </xf>
    <xf numFmtId="49" fontId="26" fillId="0" borderId="0" xfId="9" applyNumberFormat="1" applyFont="1" applyFill="1" applyBorder="1" applyAlignment="1">
      <alignment horizontal="center" vertical="top" wrapText="1"/>
    </xf>
    <xf numFmtId="0" fontId="4" fillId="11" borderId="39" xfId="9" applyFont="1" applyFill="1" applyBorder="1" applyAlignment="1">
      <alignment horizontal="center" vertical="center" wrapText="1"/>
    </xf>
    <xf numFmtId="0" fontId="4" fillId="11" borderId="41" xfId="9" applyFont="1" applyFill="1" applyBorder="1" applyAlignment="1">
      <alignment horizontal="center" vertical="center" wrapText="1"/>
    </xf>
    <xf numFmtId="0" fontId="4" fillId="11" borderId="75" xfId="9" applyFont="1" applyFill="1" applyBorder="1" applyAlignment="1">
      <alignment horizontal="center" vertical="center"/>
    </xf>
    <xf numFmtId="0" fontId="4" fillId="11" borderId="80" xfId="9" applyFont="1" applyFill="1" applyBorder="1" applyAlignment="1">
      <alignment horizontal="center" vertical="center" wrapText="1"/>
    </xf>
    <xf numFmtId="0" fontId="4" fillId="11" borderId="49" xfId="9" applyFont="1" applyFill="1" applyBorder="1" applyAlignment="1">
      <alignment horizontal="center" vertical="center" wrapText="1"/>
    </xf>
    <xf numFmtId="0" fontId="4" fillId="11" borderId="20" xfId="9" applyFont="1" applyFill="1" applyBorder="1" applyAlignment="1">
      <alignment vertical="top" wrapText="1"/>
    </xf>
    <xf numFmtId="0" fontId="43" fillId="8" borderId="4" xfId="9" applyFont="1" applyFill="1" applyBorder="1" applyAlignment="1">
      <alignment vertical="top"/>
    </xf>
    <xf numFmtId="9" fontId="39" fillId="11" borderId="27" xfId="9" applyNumberFormat="1" applyFont="1" applyFill="1" applyBorder="1" applyAlignment="1">
      <alignment horizontal="center" vertical="center"/>
    </xf>
    <xf numFmtId="0" fontId="39" fillId="11" borderId="31" xfId="9" applyFont="1" applyFill="1" applyBorder="1" applyAlignment="1">
      <alignment horizontal="left" vertical="top"/>
    </xf>
    <xf numFmtId="0" fontId="26" fillId="4" borderId="5" xfId="9" applyFont="1" applyFill="1" applyBorder="1" applyAlignment="1">
      <alignment horizontal="center" vertical="top"/>
    </xf>
    <xf numFmtId="9" fontId="39" fillId="11" borderId="16" xfId="9" applyNumberFormat="1" applyFont="1" applyFill="1" applyBorder="1" applyAlignment="1">
      <alignment horizontal="center" vertical="center"/>
    </xf>
    <xf numFmtId="0" fontId="39" fillId="11" borderId="15" xfId="9" applyFont="1" applyFill="1" applyBorder="1" applyAlignment="1">
      <alignment horizontal="left" vertical="top"/>
    </xf>
    <xf numFmtId="0" fontId="12" fillId="11" borderId="1" xfId="9" applyFont="1" applyFill="1" applyBorder="1" applyAlignment="1">
      <alignment horizontal="center" vertical="top"/>
    </xf>
    <xf numFmtId="0" fontId="4" fillId="11" borderId="40" xfId="9" applyFont="1" applyFill="1" applyBorder="1" applyAlignment="1">
      <alignment horizontal="center" vertical="top" wrapText="1"/>
    </xf>
    <xf numFmtId="0" fontId="4" fillId="0" borderId="59" xfId="9" applyFont="1" applyBorder="1" applyAlignment="1">
      <alignment vertical="top" wrapText="1"/>
    </xf>
    <xf numFmtId="0" fontId="4" fillId="0" borderId="56" xfId="9" applyFont="1" applyBorder="1"/>
    <xf numFmtId="0" fontId="4" fillId="0" borderId="3" xfId="9" applyFont="1" applyBorder="1" applyAlignment="1">
      <alignment horizontal="center" vertical="center"/>
    </xf>
    <xf numFmtId="0" fontId="26" fillId="11" borderId="3" xfId="9" applyFont="1" applyFill="1" applyBorder="1" applyAlignment="1">
      <alignment horizontal="left" vertical="top"/>
    </xf>
    <xf numFmtId="0" fontId="26" fillId="11" borderId="2" xfId="9" applyFont="1" applyFill="1" applyBorder="1" applyAlignment="1">
      <alignment horizontal="left" vertical="top"/>
    </xf>
    <xf numFmtId="49" fontId="26" fillId="9" borderId="6" xfId="9" applyNumberFormat="1" applyFont="1" applyFill="1" applyBorder="1" applyAlignment="1">
      <alignment horizontal="center" vertical="top"/>
    </xf>
    <xf numFmtId="0" fontId="3" fillId="8" borderId="2" xfId="9" applyFont="1" applyFill="1" applyBorder="1"/>
    <xf numFmtId="0" fontId="4" fillId="0" borderId="73" xfId="9" applyFont="1" applyFill="1" applyBorder="1" applyAlignment="1">
      <alignment horizontal="center" vertical="center"/>
    </xf>
    <xf numFmtId="0" fontId="26" fillId="0" borderId="22" xfId="9" applyFont="1" applyBorder="1" applyAlignment="1">
      <alignment horizontal="left" vertical="top"/>
    </xf>
    <xf numFmtId="0" fontId="26" fillId="0" borderId="22" xfId="9" applyFont="1" applyBorder="1" applyAlignment="1">
      <alignment horizontal="left" vertical="top" textRotation="90"/>
    </xf>
    <xf numFmtId="0" fontId="12" fillId="0" borderId="22" xfId="9" applyFont="1" applyBorder="1" applyAlignment="1">
      <alignment horizontal="left" vertical="top"/>
    </xf>
    <xf numFmtId="0" fontId="26" fillId="0" borderId="20" xfId="9" applyFont="1" applyBorder="1" applyAlignment="1">
      <alignment vertical="top"/>
    </xf>
    <xf numFmtId="49" fontId="26" fillId="10" borderId="20" xfId="9" applyNumberFormat="1" applyFont="1" applyFill="1" applyBorder="1" applyAlignment="1">
      <alignment horizontal="center" vertical="top" wrapText="1"/>
    </xf>
    <xf numFmtId="0" fontId="66" fillId="10" borderId="25" xfId="9" applyFill="1" applyBorder="1"/>
    <xf numFmtId="0" fontId="66" fillId="10" borderId="26" xfId="9" applyFill="1" applyBorder="1"/>
    <xf numFmtId="0" fontId="5" fillId="9" borderId="22" xfId="9" applyFont="1" applyFill="1" applyBorder="1" applyAlignment="1">
      <alignment horizontal="center" vertical="center"/>
    </xf>
    <xf numFmtId="0" fontId="5" fillId="0" borderId="21" xfId="9" applyFont="1" applyBorder="1" applyAlignment="1">
      <alignment horizontal="center" vertical="center"/>
    </xf>
    <xf numFmtId="0" fontId="26" fillId="0" borderId="0" xfId="9" applyFont="1" applyAlignment="1">
      <alignment horizontal="center" vertical="center"/>
    </xf>
    <xf numFmtId="0" fontId="26" fillId="0" borderId="0" xfId="9" applyFont="1" applyAlignment="1">
      <alignment horizontal="center" vertical="center" textRotation="90"/>
    </xf>
    <xf numFmtId="0" fontId="3" fillId="0" borderId="0" xfId="4" applyAlignment="1">
      <alignment wrapText="1"/>
    </xf>
    <xf numFmtId="0" fontId="3" fillId="0" borderId="0" xfId="4" applyAlignment="1">
      <alignment textRotation="90"/>
    </xf>
    <xf numFmtId="164" fontId="58" fillId="2" borderId="1" xfId="4" applyNumberFormat="1" applyFont="1" applyFill="1" applyBorder="1" applyAlignment="1">
      <alignment horizontal="center" vertical="top" wrapText="1"/>
    </xf>
    <xf numFmtId="2" fontId="59" fillId="0" borderId="34" xfId="4" applyNumberFormat="1" applyFont="1" applyBorder="1" applyAlignment="1">
      <alignment horizontal="center" vertical="top" wrapText="1"/>
    </xf>
    <xf numFmtId="2" fontId="59" fillId="0" borderId="6" xfId="4" applyNumberFormat="1" applyFont="1" applyBorder="1" applyAlignment="1">
      <alignment horizontal="center" vertical="top" wrapText="1"/>
    </xf>
    <xf numFmtId="2" fontId="59" fillId="0" borderId="42" xfId="4" applyNumberFormat="1" applyFont="1" applyBorder="1" applyAlignment="1">
      <alignment horizontal="center" vertical="top" wrapText="1"/>
    </xf>
    <xf numFmtId="164" fontId="60" fillId="6" borderId="2" xfId="4" applyNumberFormat="1" applyFont="1" applyFill="1" applyBorder="1" applyAlignment="1">
      <alignment horizontal="center" vertical="top" wrapText="1"/>
    </xf>
    <xf numFmtId="0" fontId="8" fillId="0" borderId="0" xfId="4" applyFont="1" applyAlignment="1">
      <alignment textRotation="90"/>
    </xf>
    <xf numFmtId="0" fontId="8" fillId="0" borderId="0" xfId="4" applyFont="1" applyBorder="1"/>
    <xf numFmtId="164" fontId="59" fillId="0" borderId="14" xfId="4" applyNumberFormat="1" applyFont="1" applyBorder="1" applyAlignment="1">
      <alignment horizontal="center" vertical="top" wrapText="1"/>
    </xf>
    <xf numFmtId="164" fontId="59" fillId="0" borderId="15" xfId="4" applyNumberFormat="1" applyFont="1" applyBorder="1" applyAlignment="1">
      <alignment horizontal="center" vertical="top" wrapText="1"/>
    </xf>
    <xf numFmtId="164" fontId="15" fillId="0" borderId="0" xfId="4" applyNumberFormat="1" applyFont="1" applyAlignment="1">
      <alignment vertical="top"/>
    </xf>
    <xf numFmtId="165" fontId="5" fillId="0" borderId="19" xfId="4" applyNumberFormat="1" applyFont="1" applyFill="1" applyBorder="1" applyAlignment="1">
      <alignment horizontal="center" vertical="center" wrapText="1"/>
    </xf>
    <xf numFmtId="165" fontId="5" fillId="0" borderId="20" xfId="4" applyNumberFormat="1" applyFont="1" applyFill="1" applyBorder="1" applyAlignment="1">
      <alignment horizontal="center" vertical="center" wrapText="1"/>
    </xf>
    <xf numFmtId="0" fontId="5" fillId="0" borderId="19" xfId="4" applyFont="1" applyBorder="1" applyAlignment="1">
      <alignment vertical="center" wrapText="1"/>
    </xf>
    <xf numFmtId="0" fontId="11" fillId="0" borderId="4" xfId="4" applyFont="1" applyBorder="1" applyAlignment="1">
      <alignment vertical="center" textRotation="90" wrapText="1"/>
    </xf>
    <xf numFmtId="49" fontId="64" fillId="0" borderId="0" xfId="4" applyNumberFormat="1" applyFont="1" applyBorder="1" applyAlignment="1">
      <alignment horizontal="center" vertical="top" wrapText="1"/>
    </xf>
    <xf numFmtId="49" fontId="10" fillId="0" borderId="0" xfId="4" applyNumberFormat="1" applyFont="1" applyAlignment="1">
      <alignment vertical="top" textRotation="90"/>
    </xf>
    <xf numFmtId="49" fontId="10" fillId="0" borderId="0" xfId="4" applyNumberFormat="1" applyFont="1" applyBorder="1" applyAlignment="1">
      <alignment vertical="top"/>
    </xf>
    <xf numFmtId="49" fontId="10" fillId="0" borderId="0" xfId="4" applyNumberFormat="1" applyFont="1" applyBorder="1" applyAlignment="1">
      <alignment vertical="top" textRotation="90"/>
    </xf>
    <xf numFmtId="49" fontId="10" fillId="0" borderId="22" xfId="4" applyNumberFormat="1" applyFont="1" applyBorder="1" applyAlignment="1">
      <alignment vertical="top" textRotation="90"/>
    </xf>
    <xf numFmtId="0" fontId="3" fillId="0" borderId="23" xfId="4" applyBorder="1" applyAlignment="1">
      <alignment wrapText="1"/>
    </xf>
    <xf numFmtId="0" fontId="3" fillId="0" borderId="24" xfId="4" applyBorder="1" applyAlignment="1">
      <alignment wrapText="1"/>
    </xf>
    <xf numFmtId="164" fontId="5" fillId="3" borderId="1" xfId="4" applyNumberFormat="1" applyFont="1" applyFill="1" applyBorder="1" applyAlignment="1">
      <alignment horizontal="center" vertical="top"/>
    </xf>
    <xf numFmtId="0" fontId="3" fillId="0" borderId="25" xfId="4" applyBorder="1" applyAlignment="1">
      <alignment wrapText="1"/>
    </xf>
    <xf numFmtId="0" fontId="3" fillId="0" borderId="26" xfId="4" applyBorder="1" applyAlignment="1">
      <alignment wrapText="1"/>
    </xf>
    <xf numFmtId="0" fontId="13" fillId="7" borderId="21" xfId="4" applyFont="1" applyFill="1" applyBorder="1" applyAlignment="1">
      <alignment horizontal="center" vertical="top"/>
    </xf>
    <xf numFmtId="164" fontId="5" fillId="7" borderId="21" xfId="4" applyNumberFormat="1" applyFont="1" applyFill="1" applyBorder="1" applyAlignment="1">
      <alignment horizontal="center" vertical="top"/>
    </xf>
    <xf numFmtId="164" fontId="5" fillId="7" borderId="5" xfId="4" applyNumberFormat="1" applyFont="1" applyFill="1" applyBorder="1" applyAlignment="1">
      <alignment horizontal="center" vertical="top"/>
    </xf>
    <xf numFmtId="0" fontId="11" fillId="7" borderId="5" xfId="4" applyFont="1" applyFill="1" applyBorder="1" applyAlignment="1">
      <alignment horizontal="center" vertical="top"/>
    </xf>
    <xf numFmtId="0" fontId="13" fillId="10" borderId="21" xfId="4" applyFont="1" applyFill="1" applyBorder="1" applyAlignment="1">
      <alignment horizontal="center" vertical="top"/>
    </xf>
    <xf numFmtId="164" fontId="5" fillId="10" borderId="5" xfId="4" applyNumberFormat="1" applyFont="1" applyFill="1" applyBorder="1" applyAlignment="1">
      <alignment horizontal="center" vertical="top"/>
    </xf>
    <xf numFmtId="0" fontId="11" fillId="10" borderId="5" xfId="4" applyFont="1" applyFill="1" applyBorder="1" applyAlignment="1">
      <alignment horizontal="center" vertical="top"/>
    </xf>
    <xf numFmtId="49" fontId="11" fillId="10" borderId="5" xfId="4" applyNumberFormat="1" applyFont="1" applyFill="1" applyBorder="1" applyAlignment="1">
      <alignment horizontal="center" vertical="top"/>
    </xf>
    <xf numFmtId="0" fontId="10" fillId="11" borderId="21" xfId="4" applyFont="1" applyFill="1" applyBorder="1" applyAlignment="1">
      <alignment horizontal="left" vertical="top" wrapText="1"/>
    </xf>
    <xf numFmtId="0" fontId="11" fillId="11" borderId="32" xfId="4" applyFont="1" applyFill="1" applyBorder="1" applyAlignment="1">
      <alignment horizontal="center" vertical="top"/>
    </xf>
    <xf numFmtId="0" fontId="10" fillId="11" borderId="17" xfId="4" applyFont="1" applyFill="1" applyBorder="1" applyAlignment="1">
      <alignment horizontal="left" vertical="top" wrapText="1"/>
    </xf>
    <xf numFmtId="0" fontId="10" fillId="11" borderId="34" xfId="4" applyFont="1" applyFill="1" applyBorder="1" applyAlignment="1">
      <alignment horizontal="center" vertical="top"/>
    </xf>
    <xf numFmtId="9" fontId="13" fillId="11" borderId="8" xfId="4" applyNumberFormat="1" applyFont="1" applyFill="1" applyBorder="1" applyAlignment="1">
      <alignment horizontal="center" vertical="top"/>
    </xf>
    <xf numFmtId="0" fontId="10" fillId="11" borderId="62" xfId="4" applyFont="1" applyFill="1" applyBorder="1" applyAlignment="1">
      <alignment horizontal="center" vertical="center"/>
    </xf>
    <xf numFmtId="0" fontId="10" fillId="11" borderId="8" xfId="4" applyFont="1" applyFill="1" applyBorder="1" applyAlignment="1">
      <alignment horizontal="left" vertical="top" wrapText="1"/>
    </xf>
    <xf numFmtId="0" fontId="10" fillId="11" borderId="37" xfId="4" applyFont="1" applyFill="1" applyBorder="1" applyAlignment="1">
      <alignment horizontal="center" vertical="center"/>
    </xf>
    <xf numFmtId="0" fontId="3" fillId="13" borderId="5" xfId="4" applyFont="1" applyFill="1" applyBorder="1" applyAlignment="1">
      <alignment horizontal="center" vertical="top" wrapText="1"/>
    </xf>
    <xf numFmtId="0" fontId="10" fillId="11" borderId="0" xfId="4" applyFont="1" applyFill="1" applyBorder="1" applyAlignment="1">
      <alignment horizontal="center" vertical="top"/>
    </xf>
    <xf numFmtId="0" fontId="10" fillId="11" borderId="52" xfId="4" applyFont="1" applyFill="1" applyBorder="1" applyAlignment="1">
      <alignment horizontal="center" vertical="top"/>
    </xf>
    <xf numFmtId="0" fontId="10" fillId="11" borderId="53" xfId="4" applyFont="1" applyFill="1" applyBorder="1" applyAlignment="1">
      <alignment horizontal="center" vertical="top" wrapText="1"/>
    </xf>
    <xf numFmtId="0" fontId="10" fillId="12" borderId="34" xfId="4" applyFont="1" applyFill="1" applyBorder="1" applyAlignment="1">
      <alignment horizontal="center" vertical="top"/>
    </xf>
    <xf numFmtId="49" fontId="5" fillId="13" borderId="34" xfId="4" applyNumberFormat="1" applyFont="1" applyFill="1" applyBorder="1" applyAlignment="1">
      <alignment horizontal="center" vertical="top" wrapText="1"/>
    </xf>
    <xf numFmtId="0" fontId="10" fillId="11" borderId="39" xfId="4" applyFont="1" applyFill="1" applyBorder="1" applyAlignment="1">
      <alignment horizontal="center" vertical="top"/>
    </xf>
    <xf numFmtId="49" fontId="5" fillId="13" borderId="19" xfId="4" applyNumberFormat="1" applyFont="1" applyFill="1" applyBorder="1" applyAlignment="1">
      <alignment horizontal="center" vertical="top" wrapText="1"/>
    </xf>
    <xf numFmtId="0" fontId="4" fillId="0" borderId="25" xfId="4" applyFont="1" applyBorder="1" applyAlignment="1">
      <alignment wrapText="1"/>
    </xf>
    <xf numFmtId="0" fontId="4" fillId="0" borderId="26" xfId="4" applyFont="1" applyBorder="1" applyAlignment="1">
      <alignment wrapText="1"/>
    </xf>
    <xf numFmtId="9" fontId="13" fillId="11" borderId="68" xfId="4" applyNumberFormat="1" applyFont="1" applyFill="1" applyBorder="1" applyAlignment="1">
      <alignment horizontal="center" vertical="top"/>
    </xf>
    <xf numFmtId="0" fontId="13" fillId="11" borderId="0" xfId="4" applyFont="1" applyFill="1" applyBorder="1" applyAlignment="1">
      <alignment horizontal="center" vertical="center"/>
    </xf>
    <xf numFmtId="0" fontId="13" fillId="11" borderId="53" xfId="4" applyFont="1" applyFill="1" applyBorder="1" applyAlignment="1">
      <alignment horizontal="center" vertical="center"/>
    </xf>
    <xf numFmtId="0" fontId="13" fillId="11" borderId="54" xfId="4" applyFont="1" applyFill="1" applyBorder="1" applyAlignment="1">
      <alignment horizontal="left" vertical="top" wrapText="1"/>
    </xf>
    <xf numFmtId="0" fontId="3" fillId="13" borderId="34" xfId="4" applyFont="1" applyFill="1" applyBorder="1" applyAlignment="1">
      <alignment horizontal="center" vertical="top" wrapText="1"/>
    </xf>
    <xf numFmtId="0" fontId="13" fillId="11" borderId="8" xfId="4" applyFont="1" applyFill="1" applyBorder="1" applyAlignment="1">
      <alignment horizontal="center" vertical="center"/>
    </xf>
    <xf numFmtId="0" fontId="13" fillId="11" borderId="56" xfId="4" applyFont="1" applyFill="1" applyBorder="1" applyAlignment="1">
      <alignment horizontal="center" vertical="center"/>
    </xf>
    <xf numFmtId="49" fontId="5" fillId="13" borderId="19" xfId="4" applyNumberFormat="1" applyFont="1" applyFill="1" applyBorder="1" applyAlignment="1">
      <alignment vertical="top" wrapText="1"/>
    </xf>
    <xf numFmtId="0" fontId="13" fillId="11" borderId="37" xfId="4" applyFont="1" applyFill="1" applyBorder="1" applyAlignment="1">
      <alignment horizontal="center" vertical="center"/>
    </xf>
    <xf numFmtId="0" fontId="10" fillId="11" borderId="72" xfId="4" applyFont="1" applyFill="1" applyBorder="1" applyAlignment="1">
      <alignment horizontal="center" vertical="top"/>
    </xf>
    <xf numFmtId="9" fontId="4" fillId="11" borderId="68" xfId="4" applyNumberFormat="1" applyFont="1" applyFill="1" applyBorder="1" applyAlignment="1">
      <alignment horizontal="center" vertical="top"/>
    </xf>
    <xf numFmtId="0" fontId="4" fillId="11" borderId="53" xfId="4" applyFont="1" applyFill="1" applyBorder="1" applyAlignment="1">
      <alignment horizontal="center" vertical="center"/>
    </xf>
    <xf numFmtId="164" fontId="5" fillId="11" borderId="34" xfId="4" applyNumberFormat="1" applyFont="1" applyFill="1" applyBorder="1" applyAlignment="1">
      <alignment horizontal="center" vertical="top"/>
    </xf>
    <xf numFmtId="0" fontId="11" fillId="11" borderId="5" xfId="4" applyFont="1" applyFill="1" applyBorder="1" applyAlignment="1">
      <alignment horizontal="center" vertical="top"/>
    </xf>
    <xf numFmtId="164" fontId="4" fillId="0" borderId="15" xfId="4" applyNumberFormat="1" applyFont="1" applyFill="1" applyBorder="1" applyAlignment="1">
      <alignment horizontal="center" vertical="top"/>
    </xf>
    <xf numFmtId="164" fontId="4" fillId="0" borderId="14" xfId="4" applyNumberFormat="1" applyFont="1" applyFill="1" applyBorder="1" applyAlignment="1">
      <alignment horizontal="center" vertical="top"/>
    </xf>
    <xf numFmtId="49" fontId="5" fillId="13" borderId="34" xfId="4" applyNumberFormat="1" applyFont="1" applyFill="1" applyBorder="1" applyAlignment="1">
      <alignment vertical="top" wrapText="1"/>
    </xf>
    <xf numFmtId="9" fontId="4" fillId="11" borderId="76" xfId="4" applyNumberFormat="1" applyFont="1" applyFill="1" applyBorder="1" applyAlignment="1">
      <alignment horizontal="center" vertical="top"/>
    </xf>
    <xf numFmtId="0" fontId="4" fillId="11" borderId="56" xfId="4" applyFont="1" applyFill="1" applyBorder="1" applyAlignment="1">
      <alignment horizontal="center" vertical="center"/>
    </xf>
    <xf numFmtId="164" fontId="4" fillId="0" borderId="42" xfId="4" applyNumberFormat="1" applyFont="1" applyFill="1" applyBorder="1" applyAlignment="1">
      <alignment horizontal="center" vertical="top"/>
    </xf>
    <xf numFmtId="164" fontId="4" fillId="0" borderId="18" xfId="4" applyNumberFormat="1" applyFont="1" applyFill="1" applyBorder="1" applyAlignment="1">
      <alignment horizontal="center" vertical="top"/>
    </xf>
    <xf numFmtId="0" fontId="4" fillId="0" borderId="25" xfId="4" applyFont="1" applyFill="1" applyBorder="1" applyAlignment="1">
      <alignment wrapText="1"/>
    </xf>
    <xf numFmtId="0" fontId="4" fillId="11" borderId="37" xfId="4" applyFont="1" applyFill="1" applyBorder="1" applyAlignment="1">
      <alignment horizontal="center" vertical="center"/>
    </xf>
    <xf numFmtId="164" fontId="5" fillId="12" borderId="32" xfId="4" applyNumberFormat="1" applyFont="1" applyFill="1" applyBorder="1" applyAlignment="1">
      <alignment horizontal="center" vertical="top"/>
    </xf>
    <xf numFmtId="0" fontId="4" fillId="0" borderId="26" xfId="4" applyFont="1" applyBorder="1" applyAlignment="1">
      <alignment vertical="top" wrapText="1"/>
    </xf>
    <xf numFmtId="0" fontId="4" fillId="11" borderId="72" xfId="4" applyFont="1" applyFill="1" applyBorder="1" applyAlignment="1">
      <alignment horizontal="center" vertical="top"/>
    </xf>
    <xf numFmtId="164" fontId="10" fillId="11" borderId="76" xfId="4" applyNumberFormat="1" applyFont="1" applyFill="1" applyBorder="1" applyAlignment="1">
      <alignment horizontal="center" vertical="top"/>
    </xf>
    <xf numFmtId="0" fontId="10" fillId="11" borderId="53" xfId="4" applyFont="1" applyFill="1" applyBorder="1" applyAlignment="1">
      <alignment horizontal="center" vertical="center"/>
    </xf>
    <xf numFmtId="0" fontId="3" fillId="0" borderId="54" xfId="4" applyFont="1" applyBorder="1" applyAlignment="1">
      <alignment vertical="top" wrapText="1"/>
    </xf>
    <xf numFmtId="0" fontId="3" fillId="0" borderId="26" xfId="4" applyFont="1" applyBorder="1" applyAlignment="1">
      <alignment vertical="top" wrapText="1"/>
    </xf>
    <xf numFmtId="164" fontId="4" fillId="11" borderId="15" xfId="4" applyNumberFormat="1" applyFont="1" applyFill="1" applyBorder="1" applyAlignment="1">
      <alignment horizontal="center" vertical="top"/>
    </xf>
    <xf numFmtId="164" fontId="4" fillId="11" borderId="14" xfId="4" applyNumberFormat="1" applyFont="1" applyFill="1" applyBorder="1" applyAlignment="1">
      <alignment horizontal="center" vertical="top"/>
    </xf>
    <xf numFmtId="0" fontId="10" fillId="11" borderId="56" xfId="4" applyFont="1" applyFill="1" applyBorder="1" applyAlignment="1">
      <alignment horizontal="center" vertical="center"/>
    </xf>
    <xf numFmtId="0" fontId="3" fillId="0" borderId="60" xfId="4" applyFont="1" applyBorder="1" applyAlignment="1">
      <alignment vertical="top" wrapText="1"/>
    </xf>
    <xf numFmtId="164" fontId="11" fillId="12" borderId="5" xfId="4" applyNumberFormat="1" applyFont="1" applyFill="1" applyBorder="1" applyAlignment="1">
      <alignment horizontal="center" vertical="top"/>
    </xf>
    <xf numFmtId="0" fontId="11" fillId="12" borderId="5" xfId="4" applyFont="1" applyFill="1" applyBorder="1" applyAlignment="1">
      <alignment horizontal="center" vertical="top"/>
    </xf>
    <xf numFmtId="1" fontId="10" fillId="11" borderId="76" xfId="4" applyNumberFormat="1" applyFont="1" applyFill="1" applyBorder="1" applyAlignment="1">
      <alignment horizontal="center" vertical="top"/>
    </xf>
    <xf numFmtId="1" fontId="10" fillId="11" borderId="72" xfId="4" applyNumberFormat="1" applyFont="1" applyFill="1" applyBorder="1" applyAlignment="1">
      <alignment horizontal="center" vertical="top"/>
    </xf>
    <xf numFmtId="0" fontId="13" fillId="11" borderId="47" xfId="4" applyFont="1" applyFill="1" applyBorder="1" applyAlignment="1">
      <alignment horizontal="center" vertical="center"/>
    </xf>
    <xf numFmtId="0" fontId="10" fillId="11" borderId="48" xfId="4" applyFont="1" applyFill="1" applyBorder="1" applyAlignment="1">
      <alignment horizontal="left" vertical="top" wrapText="1"/>
    </xf>
    <xf numFmtId="0" fontId="11" fillId="11" borderId="34" xfId="4" applyFont="1" applyFill="1" applyBorder="1" applyAlignment="1">
      <alignment horizontal="center" vertical="top"/>
    </xf>
    <xf numFmtId="9" fontId="13" fillId="11" borderId="72" xfId="4" applyNumberFormat="1" applyFont="1" applyFill="1" applyBorder="1" applyAlignment="1">
      <alignment horizontal="center" vertical="top"/>
    </xf>
    <xf numFmtId="0" fontId="13" fillId="11" borderId="41" xfId="4" applyFont="1" applyFill="1" applyBorder="1" applyAlignment="1">
      <alignment horizontal="center" vertical="center"/>
    </xf>
    <xf numFmtId="0" fontId="13" fillId="11" borderId="30" xfId="4" applyFont="1" applyFill="1" applyBorder="1" applyAlignment="1">
      <alignment horizontal="center" vertical="center"/>
    </xf>
    <xf numFmtId="164" fontId="5" fillId="12" borderId="5" xfId="4" applyNumberFormat="1" applyFont="1" applyFill="1" applyBorder="1" applyAlignment="1">
      <alignment horizontal="center" vertical="top"/>
    </xf>
    <xf numFmtId="0" fontId="10" fillId="11" borderId="68" xfId="4" applyFont="1" applyFill="1" applyBorder="1" applyAlignment="1">
      <alignment horizontal="center" vertical="top"/>
    </xf>
    <xf numFmtId="164" fontId="4" fillId="12" borderId="14" xfId="4" applyNumberFormat="1" applyFont="1" applyFill="1" applyBorder="1" applyAlignment="1">
      <alignment horizontal="center" vertical="top"/>
    </xf>
    <xf numFmtId="49" fontId="5" fillId="11" borderId="61" xfId="4" applyNumberFormat="1" applyFont="1" applyFill="1" applyBorder="1" applyAlignment="1">
      <alignment horizontal="center" vertical="top" wrapText="1"/>
    </xf>
    <xf numFmtId="49" fontId="5" fillId="11" borderId="35" xfId="4" applyNumberFormat="1" applyFont="1" applyFill="1" applyBorder="1" applyAlignment="1">
      <alignment horizontal="center" vertical="top" wrapText="1"/>
    </xf>
    <xf numFmtId="0" fontId="13" fillId="11" borderId="21" xfId="4" applyFont="1" applyFill="1" applyBorder="1" applyAlignment="1">
      <alignment horizontal="center" vertical="center"/>
    </xf>
    <xf numFmtId="0" fontId="13" fillId="11" borderId="48" xfId="4" applyFont="1" applyFill="1" applyBorder="1" applyAlignment="1">
      <alignment horizontal="left" vertical="top" wrapText="1"/>
    </xf>
    <xf numFmtId="0" fontId="11" fillId="11" borderId="10" xfId="4" applyFont="1" applyFill="1" applyBorder="1" applyAlignment="1">
      <alignment horizontal="center" vertical="top"/>
    </xf>
    <xf numFmtId="0" fontId="13" fillId="11" borderId="26" xfId="4" applyFont="1" applyFill="1" applyBorder="1" applyAlignment="1">
      <alignment horizontal="left" vertical="top" wrapText="1"/>
    </xf>
    <xf numFmtId="2" fontId="4" fillId="0" borderId="15" xfId="4" applyNumberFormat="1" applyFont="1" applyFill="1" applyBorder="1" applyAlignment="1">
      <alignment horizontal="center" vertical="top"/>
    </xf>
    <xf numFmtId="2" fontId="4" fillId="0" borderId="14" xfId="4" applyNumberFormat="1" applyFont="1" applyFill="1" applyBorder="1" applyAlignment="1">
      <alignment horizontal="center" vertical="top"/>
    </xf>
    <xf numFmtId="0" fontId="4" fillId="11" borderId="34" xfId="4" applyFont="1" applyFill="1" applyBorder="1" applyAlignment="1">
      <alignment horizontal="center" vertical="top"/>
    </xf>
    <xf numFmtId="0" fontId="13" fillId="11" borderId="39" xfId="4" applyFont="1" applyFill="1" applyBorder="1" applyAlignment="1">
      <alignment horizontal="center" vertical="center"/>
    </xf>
    <xf numFmtId="0" fontId="4" fillId="11" borderId="18" xfId="4" applyFont="1" applyFill="1" applyBorder="1" applyAlignment="1">
      <alignment horizontal="center" vertical="top"/>
    </xf>
    <xf numFmtId="0" fontId="13" fillId="11" borderId="24" xfId="4" applyFont="1" applyFill="1" applyBorder="1" applyAlignment="1">
      <alignment horizontal="left" vertical="top" wrapText="1"/>
    </xf>
    <xf numFmtId="0" fontId="13" fillId="11" borderId="68" xfId="4" applyFont="1" applyFill="1" applyBorder="1" applyAlignment="1">
      <alignment horizontal="center" vertical="top"/>
    </xf>
    <xf numFmtId="2" fontId="4" fillId="12" borderId="34" xfId="4" applyNumberFormat="1" applyFont="1" applyFill="1" applyBorder="1" applyAlignment="1">
      <alignment horizontal="center" vertical="top"/>
    </xf>
    <xf numFmtId="0" fontId="4" fillId="12" borderId="34" xfId="4" applyFont="1" applyFill="1" applyBorder="1" applyAlignment="1">
      <alignment horizontal="center" vertical="top"/>
    </xf>
    <xf numFmtId="0" fontId="4" fillId="12" borderId="18" xfId="4" applyFont="1" applyFill="1" applyBorder="1" applyAlignment="1">
      <alignment horizontal="center" vertical="top"/>
    </xf>
    <xf numFmtId="9" fontId="10" fillId="11" borderId="68" xfId="4" applyNumberFormat="1" applyFont="1" applyFill="1" applyBorder="1" applyAlignment="1">
      <alignment horizontal="center" vertical="top"/>
    </xf>
    <xf numFmtId="9" fontId="10" fillId="11" borderId="72" xfId="4" applyNumberFormat="1" applyFont="1" applyFill="1" applyBorder="1" applyAlignment="1">
      <alignment horizontal="center" vertical="top"/>
    </xf>
    <xf numFmtId="9" fontId="10" fillId="11" borderId="70" xfId="4" applyNumberFormat="1" applyFont="1" applyFill="1" applyBorder="1" applyAlignment="1">
      <alignment horizontal="center" vertical="top"/>
    </xf>
    <xf numFmtId="49" fontId="11" fillId="11" borderId="35" xfId="4" applyNumberFormat="1" applyFont="1" applyFill="1" applyBorder="1" applyAlignment="1">
      <alignment horizontal="center" vertical="top" wrapText="1"/>
    </xf>
    <xf numFmtId="0" fontId="3" fillId="13" borderId="19" xfId="4" applyFill="1" applyBorder="1"/>
    <xf numFmtId="9" fontId="39" fillId="11" borderId="68" xfId="4" applyNumberFormat="1" applyFont="1" applyFill="1" applyBorder="1" applyAlignment="1">
      <alignment horizontal="center" vertical="top"/>
    </xf>
    <xf numFmtId="0" fontId="39" fillId="11" borderId="53" xfId="4" applyFont="1" applyFill="1" applyBorder="1" applyAlignment="1">
      <alignment horizontal="center" vertical="center"/>
    </xf>
    <xf numFmtId="0" fontId="39" fillId="11" borderId="54" xfId="4" applyFont="1" applyFill="1" applyBorder="1" applyAlignment="1">
      <alignment vertical="top" wrapText="1"/>
    </xf>
    <xf numFmtId="0" fontId="5" fillId="11" borderId="10" xfId="4" applyFont="1" applyFill="1" applyBorder="1" applyAlignment="1">
      <alignment horizontal="center" vertical="top"/>
    </xf>
    <xf numFmtId="0" fontId="39" fillId="11" borderId="37" xfId="4" applyFont="1" applyFill="1" applyBorder="1" applyAlignment="1">
      <alignment horizontal="center" vertical="center"/>
    </xf>
    <xf numFmtId="2" fontId="4" fillId="11" borderId="15" xfId="4" applyNumberFormat="1" applyFont="1" applyFill="1" applyBorder="1" applyAlignment="1">
      <alignment horizontal="center" vertical="top"/>
    </xf>
    <xf numFmtId="9" fontId="39" fillId="11" borderId="72" xfId="4" applyNumberFormat="1" applyFont="1" applyFill="1" applyBorder="1" applyAlignment="1">
      <alignment horizontal="center" vertical="top"/>
    </xf>
    <xf numFmtId="0" fontId="39" fillId="11" borderId="41" xfId="4" applyFont="1" applyFill="1" applyBorder="1" applyAlignment="1">
      <alignment horizontal="center" vertical="center"/>
    </xf>
    <xf numFmtId="0" fontId="39" fillId="11" borderId="43" xfId="4" applyFont="1" applyFill="1" applyBorder="1" applyAlignment="1">
      <alignment vertical="top" wrapText="1"/>
    </xf>
    <xf numFmtId="9" fontId="39" fillId="11" borderId="70" xfId="4" applyNumberFormat="1" applyFont="1" applyFill="1" applyBorder="1" applyAlignment="1">
      <alignment horizontal="center" vertical="top"/>
    </xf>
    <xf numFmtId="0" fontId="39" fillId="11" borderId="30" xfId="4" applyFont="1" applyFill="1" applyBorder="1" applyAlignment="1">
      <alignment horizontal="center" vertical="center"/>
    </xf>
    <xf numFmtId="0" fontId="39" fillId="11" borderId="48" xfId="4" applyFont="1" applyFill="1" applyBorder="1" applyAlignment="1">
      <alignment vertical="top" wrapText="1"/>
    </xf>
    <xf numFmtId="0" fontId="5" fillId="12" borderId="5" xfId="4" applyFont="1" applyFill="1" applyBorder="1" applyAlignment="1">
      <alignment horizontal="center" vertical="top"/>
    </xf>
    <xf numFmtId="0" fontId="39" fillId="11" borderId="68" xfId="4" applyFont="1" applyFill="1" applyBorder="1" applyAlignment="1">
      <alignment horizontal="center" vertical="top"/>
    </xf>
    <xf numFmtId="0" fontId="39" fillId="11" borderId="53" xfId="4" applyFont="1" applyFill="1" applyBorder="1" applyAlignment="1">
      <alignment horizontal="center" vertical="top" wrapText="1"/>
    </xf>
    <xf numFmtId="2" fontId="4" fillId="12" borderId="14" xfId="4" applyNumberFormat="1" applyFont="1" applyFill="1" applyBorder="1" applyAlignment="1">
      <alignment horizontal="center" vertical="top"/>
    </xf>
    <xf numFmtId="0" fontId="4" fillId="12" borderId="14" xfId="4" applyFont="1" applyFill="1" applyBorder="1" applyAlignment="1">
      <alignment horizontal="center" vertical="top"/>
    </xf>
    <xf numFmtId="0" fontId="4" fillId="0" borderId="25" xfId="4" applyFont="1" applyBorder="1" applyAlignment="1">
      <alignment vertical="top" wrapText="1"/>
    </xf>
    <xf numFmtId="0" fontId="4" fillId="8" borderId="79" xfId="4" applyFont="1" applyFill="1" applyBorder="1" applyAlignment="1">
      <alignment horizontal="center" vertical="top"/>
    </xf>
    <xf numFmtId="0" fontId="4" fillId="8" borderId="4" xfId="4" applyFont="1" applyFill="1" applyBorder="1" applyAlignment="1">
      <alignment horizontal="center" vertical="top"/>
    </xf>
    <xf numFmtId="0" fontId="4" fillId="8" borderId="74" xfId="4" applyFont="1" applyFill="1" applyBorder="1" applyAlignment="1">
      <alignment vertical="top" wrapText="1"/>
    </xf>
    <xf numFmtId="0" fontId="11" fillId="8" borderId="4" xfId="4" applyFont="1" applyFill="1" applyBorder="1" applyAlignment="1">
      <alignment vertical="top"/>
    </xf>
    <xf numFmtId="0" fontId="23" fillId="8" borderId="4" xfId="4" applyFont="1" applyFill="1" applyBorder="1" applyAlignment="1">
      <alignment vertical="top" textRotation="90"/>
    </xf>
    <xf numFmtId="0" fontId="23" fillId="8" borderId="2" xfId="4" applyFont="1" applyFill="1" applyBorder="1" applyAlignment="1">
      <alignment vertical="top"/>
    </xf>
    <xf numFmtId="0" fontId="11" fillId="8" borderId="21" xfId="4" applyFont="1" applyFill="1" applyBorder="1" applyAlignment="1">
      <alignment horizontal="left" vertical="top" wrapText="1"/>
    </xf>
    <xf numFmtId="164" fontId="11" fillId="8" borderId="5" xfId="4" applyNumberFormat="1" applyFont="1" applyFill="1" applyBorder="1" applyAlignment="1">
      <alignment horizontal="center" vertical="top" wrapText="1"/>
    </xf>
    <xf numFmtId="9" fontId="13" fillId="11" borderId="27" xfId="4" applyNumberFormat="1" applyFont="1" applyFill="1" applyBorder="1" applyAlignment="1">
      <alignment horizontal="center" vertical="top"/>
    </xf>
    <xf numFmtId="0" fontId="13" fillId="11" borderId="46" xfId="4" applyFont="1" applyFill="1" applyBorder="1" applyAlignment="1">
      <alignment horizontal="center" vertical="center"/>
    </xf>
    <xf numFmtId="0" fontId="39" fillId="0" borderId="31" xfId="4" applyFont="1" applyBorder="1" applyAlignment="1">
      <alignment horizontal="left" vertical="top"/>
    </xf>
    <xf numFmtId="9" fontId="13" fillId="11" borderId="61" xfId="4" applyNumberFormat="1" applyFont="1" applyFill="1" applyBorder="1" applyAlignment="1">
      <alignment horizontal="center" vertical="top"/>
    </xf>
    <xf numFmtId="0" fontId="13" fillId="11" borderId="52" xfId="4" applyFont="1" applyFill="1" applyBorder="1" applyAlignment="1">
      <alignment horizontal="center" vertical="center"/>
    </xf>
    <xf numFmtId="0" fontId="39" fillId="0" borderId="6" xfId="4" applyFont="1" applyBorder="1" applyAlignment="1">
      <alignment horizontal="left" vertical="top"/>
    </xf>
    <xf numFmtId="9" fontId="13" fillId="11" borderId="7" xfId="4" applyNumberFormat="1" applyFont="1" applyFill="1" applyBorder="1" applyAlignment="1">
      <alignment horizontal="center" vertical="top"/>
    </xf>
    <xf numFmtId="0" fontId="13" fillId="11" borderId="62" xfId="4" applyFont="1" applyFill="1" applyBorder="1" applyAlignment="1">
      <alignment horizontal="center" vertical="center"/>
    </xf>
    <xf numFmtId="0" fontId="13" fillId="11" borderId="36" xfId="4" applyFont="1" applyFill="1" applyBorder="1" applyAlignment="1">
      <alignment horizontal="center" vertical="center"/>
    </xf>
    <xf numFmtId="0" fontId="39" fillId="0" borderId="9" xfId="4" applyFont="1" applyBorder="1" applyAlignment="1">
      <alignment horizontal="left" vertical="top"/>
    </xf>
    <xf numFmtId="9" fontId="13" fillId="11" borderId="16" xfId="4" applyNumberFormat="1" applyFont="1" applyFill="1" applyBorder="1" applyAlignment="1">
      <alignment horizontal="center" vertical="top"/>
    </xf>
    <xf numFmtId="0" fontId="39" fillId="0" borderId="15" xfId="4" applyFont="1" applyBorder="1" applyAlignment="1">
      <alignment horizontal="left" vertical="top"/>
    </xf>
    <xf numFmtId="0" fontId="10" fillId="11" borderId="62" xfId="4" applyFont="1" applyFill="1" applyBorder="1" applyAlignment="1">
      <alignment horizontal="center" vertical="top" wrapText="1"/>
    </xf>
    <xf numFmtId="0" fontId="10" fillId="11" borderId="67" xfId="4" applyFont="1" applyFill="1" applyBorder="1" applyAlignment="1">
      <alignment horizontal="center" vertical="center"/>
    </xf>
    <xf numFmtId="0" fontId="10" fillId="11" borderId="66" xfId="4" applyFont="1" applyFill="1" applyBorder="1" applyAlignment="1">
      <alignment horizontal="center" vertical="center"/>
    </xf>
    <xf numFmtId="0" fontId="16" fillId="11" borderId="0" xfId="4" applyFont="1" applyFill="1" applyBorder="1" applyAlignment="1">
      <alignment horizontal="center" vertical="top" wrapText="1"/>
    </xf>
    <xf numFmtId="0" fontId="10" fillId="11" borderId="25" xfId="4" applyFont="1" applyFill="1" applyBorder="1" applyAlignment="1">
      <alignment horizontal="center" vertical="center"/>
    </xf>
    <xf numFmtId="0" fontId="10" fillId="11" borderId="71" xfId="4" applyFont="1" applyFill="1" applyBorder="1" applyAlignment="1">
      <alignment horizontal="center" vertical="center"/>
    </xf>
    <xf numFmtId="0" fontId="4" fillId="0" borderId="9" xfId="4" applyFont="1" applyBorder="1" applyAlignment="1">
      <alignment horizontal="left" vertical="top" wrapText="1"/>
    </xf>
    <xf numFmtId="0" fontId="10" fillId="11" borderId="59" xfId="4" applyFont="1" applyFill="1" applyBorder="1" applyAlignment="1">
      <alignment horizontal="center" vertical="center"/>
    </xf>
    <xf numFmtId="0" fontId="10" fillId="11" borderId="76" xfId="4" applyFont="1" applyFill="1" applyBorder="1" applyAlignment="1">
      <alignment horizontal="center" vertical="center"/>
    </xf>
    <xf numFmtId="0" fontId="4" fillId="0" borderId="16" xfId="4" applyFont="1" applyBorder="1" applyAlignment="1">
      <alignment vertical="top" wrapText="1"/>
    </xf>
    <xf numFmtId="0" fontId="4" fillId="11" borderId="25" xfId="4" applyFont="1" applyFill="1" applyBorder="1" applyAlignment="1">
      <alignment horizontal="center" vertical="center"/>
    </xf>
    <xf numFmtId="0" fontId="4" fillId="11" borderId="71" xfId="4" applyFont="1" applyFill="1" applyBorder="1" applyAlignment="1">
      <alignment horizontal="center" vertical="center"/>
    </xf>
    <xf numFmtId="0" fontId="4" fillId="11" borderId="36" xfId="4" applyFont="1" applyFill="1" applyBorder="1" applyAlignment="1">
      <alignment horizontal="center" vertical="center"/>
    </xf>
    <xf numFmtId="0" fontId="4" fillId="0" borderId="15" xfId="4" applyFont="1" applyBorder="1" applyAlignment="1">
      <alignment horizontal="left" vertical="top" wrapText="1"/>
    </xf>
    <xf numFmtId="0" fontId="4" fillId="0" borderId="14" xfId="4" applyFont="1" applyBorder="1" applyAlignment="1">
      <alignment vertical="top" wrapText="1"/>
    </xf>
    <xf numFmtId="164" fontId="10" fillId="15" borderId="6" xfId="4" applyNumberFormat="1" applyFont="1" applyFill="1" applyBorder="1" applyAlignment="1">
      <alignment horizontal="left" vertical="center" wrapText="1"/>
    </xf>
    <xf numFmtId="164" fontId="10" fillId="15" borderId="42" xfId="4" applyNumberFormat="1" applyFont="1" applyFill="1" applyBorder="1" applyAlignment="1">
      <alignment horizontal="left" vertical="center" wrapText="1"/>
    </xf>
    <xf numFmtId="9" fontId="13" fillId="11" borderId="69" xfId="4" applyNumberFormat="1" applyFont="1" applyFill="1" applyBorder="1" applyAlignment="1">
      <alignment horizontal="center" vertical="top"/>
    </xf>
    <xf numFmtId="0" fontId="13" fillId="11" borderId="6" xfId="4" applyFont="1" applyFill="1" applyBorder="1" applyAlignment="1">
      <alignment horizontal="left" vertical="top"/>
    </xf>
    <xf numFmtId="164" fontId="10" fillId="15" borderId="42" xfId="4" applyNumberFormat="1" applyFont="1" applyFill="1" applyBorder="1" applyAlignment="1">
      <alignment horizontal="left" vertical="top" wrapText="1"/>
    </xf>
    <xf numFmtId="0" fontId="5" fillId="8" borderId="4" xfId="4" applyFont="1" applyFill="1" applyBorder="1" applyAlignment="1">
      <alignment vertical="top" textRotation="90"/>
    </xf>
    <xf numFmtId="0" fontId="8" fillId="0" borderId="65" xfId="4" applyFont="1" applyBorder="1" applyAlignment="1">
      <alignment horizontal="center" vertical="center" wrapText="1"/>
    </xf>
    <xf numFmtId="0" fontId="23" fillId="0" borderId="22" xfId="4" applyFont="1" applyBorder="1" applyAlignment="1">
      <alignment horizontal="left" vertical="top" textRotation="90"/>
    </xf>
    <xf numFmtId="0" fontId="3" fillId="0" borderId="57" xfId="4" applyBorder="1" applyAlignment="1">
      <alignment wrapText="1"/>
    </xf>
    <xf numFmtId="0" fontId="3" fillId="0" borderId="43" xfId="4" applyBorder="1" applyAlignment="1">
      <alignment wrapText="1"/>
    </xf>
    <xf numFmtId="0" fontId="23" fillId="9" borderId="22" xfId="4" applyFont="1" applyFill="1" applyBorder="1" applyAlignment="1">
      <alignment horizontal="left" vertical="top" textRotation="90"/>
    </xf>
    <xf numFmtId="0" fontId="23" fillId="10" borderId="22" xfId="4" applyFont="1" applyFill="1" applyBorder="1" applyAlignment="1">
      <alignment vertical="top"/>
    </xf>
    <xf numFmtId="0" fontId="25" fillId="0" borderId="0" xfId="4" applyFont="1" applyAlignment="1">
      <alignment horizontal="center" vertical="center" textRotation="90"/>
    </xf>
    <xf numFmtId="0" fontId="3" fillId="0" borderId="0" xfId="4" applyAlignment="1">
      <alignment vertical="center" textRotation="90"/>
    </xf>
    <xf numFmtId="0" fontId="28" fillId="0" borderId="0" xfId="4" applyFont="1" applyBorder="1" applyAlignment="1">
      <alignment vertical="top" wrapText="1"/>
    </xf>
    <xf numFmtId="2" fontId="59" fillId="0" borderId="10" xfId="4" applyNumberFormat="1" applyFont="1" applyBorder="1" applyAlignment="1">
      <alignment horizontal="center" vertical="top" wrapText="1"/>
    </xf>
    <xf numFmtId="0" fontId="8" fillId="0" borderId="0" xfId="4" applyFont="1" applyAlignment="1">
      <alignment vertical="center" textRotation="90"/>
    </xf>
    <xf numFmtId="164" fontId="59" fillId="0" borderId="55" xfId="4" applyNumberFormat="1" applyFont="1" applyBorder="1" applyAlignment="1">
      <alignment horizontal="center" vertical="top" wrapText="1"/>
    </xf>
    <xf numFmtId="164" fontId="59" fillId="0" borderId="9" xfId="4" applyNumberFormat="1" applyFont="1" applyBorder="1" applyAlignment="1">
      <alignment horizontal="center" vertical="top" wrapText="1"/>
    </xf>
    <xf numFmtId="2" fontId="3" fillId="0" borderId="4" xfId="4" applyNumberFormat="1" applyBorder="1"/>
    <xf numFmtId="2" fontId="11" fillId="0" borderId="4" xfId="4" applyNumberFormat="1" applyFont="1" applyBorder="1" applyAlignment="1">
      <alignment vertical="center" wrapText="1"/>
    </xf>
    <xf numFmtId="2" fontId="11" fillId="0" borderId="4" xfId="4" applyNumberFormat="1" applyFont="1" applyBorder="1" applyAlignment="1">
      <alignment vertical="center" textRotation="90" wrapText="1"/>
    </xf>
    <xf numFmtId="2" fontId="11" fillId="0" borderId="2" xfId="4" applyNumberFormat="1" applyFont="1" applyBorder="1" applyAlignment="1">
      <alignment vertical="center" wrapText="1"/>
    </xf>
    <xf numFmtId="2" fontId="64" fillId="0" borderId="0" xfId="4" applyNumberFormat="1" applyFont="1" applyAlignment="1">
      <alignment horizontal="center" vertical="top" wrapText="1"/>
    </xf>
    <xf numFmtId="2" fontId="3" fillId="0" borderId="0" xfId="4" applyNumberFormat="1" applyAlignment="1">
      <alignment vertical="center" textRotation="90"/>
    </xf>
    <xf numFmtId="2" fontId="10" fillId="0" borderId="22" xfId="4" applyNumberFormat="1" applyFont="1" applyBorder="1" applyAlignment="1">
      <alignment vertical="top"/>
    </xf>
    <xf numFmtId="2" fontId="10" fillId="0" borderId="22" xfId="4" applyNumberFormat="1" applyFont="1" applyBorder="1" applyAlignment="1">
      <alignment vertical="center" textRotation="90"/>
    </xf>
    <xf numFmtId="0" fontId="3" fillId="0" borderId="23" xfId="4" applyBorder="1"/>
    <xf numFmtId="0" fontId="3" fillId="0" borderId="24" xfId="4" applyBorder="1"/>
    <xf numFmtId="0" fontId="10" fillId="3" borderId="4" xfId="4" applyFont="1" applyFill="1" applyBorder="1" applyAlignment="1">
      <alignment vertical="top"/>
    </xf>
    <xf numFmtId="164" fontId="11" fillId="3" borderId="1" xfId="4" applyNumberFormat="1" applyFont="1" applyFill="1" applyBorder="1" applyAlignment="1">
      <alignment horizontal="center" vertical="top"/>
    </xf>
    <xf numFmtId="0" fontId="3" fillId="0" borderId="26" xfId="4" applyBorder="1"/>
    <xf numFmtId="164" fontId="11" fillId="10" borderId="5" xfId="4" applyNumberFormat="1" applyFont="1" applyFill="1" applyBorder="1" applyAlignment="1">
      <alignment horizontal="center" vertical="top"/>
    </xf>
    <xf numFmtId="2" fontId="11" fillId="10" borderId="5" xfId="4" applyNumberFormat="1" applyFont="1" applyFill="1" applyBorder="1" applyAlignment="1">
      <alignment horizontal="center" vertical="top"/>
    </xf>
    <xf numFmtId="2" fontId="14" fillId="10" borderId="5" xfId="4" applyNumberFormat="1" applyFont="1" applyFill="1" applyBorder="1" applyAlignment="1">
      <alignment horizontal="center" vertical="top"/>
    </xf>
    <xf numFmtId="0" fontId="5" fillId="8" borderId="46" xfId="4" applyFont="1" applyFill="1" applyBorder="1" applyAlignment="1">
      <alignment horizontal="left" vertical="top" wrapText="1"/>
    </xf>
    <xf numFmtId="0" fontId="68" fillId="11" borderId="46" xfId="4" applyFont="1" applyFill="1" applyBorder="1" applyAlignment="1">
      <alignment horizontal="center" vertical="top"/>
    </xf>
    <xf numFmtId="0" fontId="68" fillId="11" borderId="21" xfId="4" applyFont="1" applyFill="1" applyBorder="1" applyAlignment="1">
      <alignment horizontal="left" vertical="top" wrapText="1"/>
    </xf>
    <xf numFmtId="0" fontId="11" fillId="11" borderId="28" xfId="4" applyFont="1" applyFill="1" applyBorder="1" applyAlignment="1">
      <alignment horizontal="center" vertical="top"/>
    </xf>
    <xf numFmtId="0" fontId="4" fillId="13" borderId="5" xfId="4" applyFont="1" applyFill="1" applyBorder="1" applyAlignment="1">
      <alignment vertical="top" wrapText="1"/>
    </xf>
    <xf numFmtId="49" fontId="11" fillId="11" borderId="5" xfId="4" applyNumberFormat="1" applyFont="1" applyFill="1" applyBorder="1" applyAlignment="1">
      <alignment vertical="top" wrapText="1"/>
    </xf>
    <xf numFmtId="0" fontId="3" fillId="0" borderId="25" xfId="4" applyFont="1" applyBorder="1"/>
    <xf numFmtId="0" fontId="3" fillId="0" borderId="26" xfId="4" applyFont="1" applyBorder="1"/>
    <xf numFmtId="0" fontId="68" fillId="11" borderId="36" xfId="4" applyFont="1" applyFill="1" applyBorder="1" applyAlignment="1">
      <alignment horizontal="center" vertical="top"/>
    </xf>
    <xf numFmtId="0" fontId="68" fillId="11" borderId="17" xfId="4" applyFont="1" applyFill="1" applyBorder="1" applyAlignment="1">
      <alignment horizontal="left" vertical="top" wrapText="1"/>
    </xf>
    <xf numFmtId="164" fontId="10" fillId="11" borderId="55" xfId="4" applyNumberFormat="1" applyFont="1" applyFill="1" applyBorder="1" applyAlignment="1">
      <alignment horizontal="center" vertical="top"/>
    </xf>
    <xf numFmtId="0" fontId="4" fillId="13" borderId="19" xfId="4" applyFont="1" applyFill="1" applyBorder="1" applyAlignment="1">
      <alignment vertical="top" wrapText="1"/>
    </xf>
    <xf numFmtId="49" fontId="11" fillId="11" borderId="34" xfId="4" applyNumberFormat="1" applyFont="1" applyFill="1" applyBorder="1" applyAlignment="1">
      <alignment vertical="top" wrapText="1"/>
    </xf>
    <xf numFmtId="0" fontId="11" fillId="12" borderId="28" xfId="4" applyFont="1" applyFill="1" applyBorder="1" applyAlignment="1">
      <alignment horizontal="center" vertical="top"/>
    </xf>
    <xf numFmtId="0" fontId="4" fillId="0" borderId="76" xfId="4" applyFont="1" applyBorder="1" applyAlignment="1">
      <alignment horizontal="center" vertical="top"/>
    </xf>
    <xf numFmtId="0" fontId="4" fillId="0" borderId="62" xfId="4" applyFont="1" applyBorder="1" applyAlignment="1">
      <alignment horizontal="center" vertical="top"/>
    </xf>
    <xf numFmtId="0" fontId="69" fillId="11" borderId="36" xfId="4" applyFont="1" applyFill="1" applyBorder="1" applyAlignment="1">
      <alignment horizontal="center" vertical="top" wrapText="1"/>
    </xf>
    <xf numFmtId="0" fontId="69" fillId="0" borderId="17" xfId="4" applyFont="1" applyBorder="1" applyAlignment="1">
      <alignment vertical="top" wrapText="1"/>
    </xf>
    <xf numFmtId="0" fontId="10" fillId="12" borderId="0" xfId="4" applyFont="1" applyFill="1" applyAlignment="1">
      <alignment horizontal="center" vertical="top"/>
    </xf>
    <xf numFmtId="0" fontId="69" fillId="11" borderId="0" xfId="4" applyFont="1" applyFill="1" applyAlignment="1">
      <alignment vertical="top" wrapText="1"/>
    </xf>
    <xf numFmtId="0" fontId="4" fillId="0" borderId="41" xfId="4" applyFont="1" applyBorder="1" applyAlignment="1">
      <alignment vertical="top" wrapText="1"/>
    </xf>
    <xf numFmtId="0" fontId="10" fillId="12" borderId="45" xfId="4" applyFont="1" applyFill="1" applyBorder="1" applyAlignment="1">
      <alignment horizontal="center" vertical="top"/>
    </xf>
    <xf numFmtId="164" fontId="11" fillId="8" borderId="1" xfId="4" applyNumberFormat="1" applyFont="1" applyFill="1" applyBorder="1" applyAlignment="1">
      <alignment horizontal="center" vertical="top" wrapText="1"/>
    </xf>
    <xf numFmtId="9" fontId="4" fillId="11" borderId="21" xfId="4" applyNumberFormat="1" applyFont="1" applyFill="1" applyBorder="1" applyAlignment="1">
      <alignment horizontal="center" vertical="top"/>
    </xf>
    <xf numFmtId="9" fontId="4" fillId="11" borderId="46" xfId="4" applyNumberFormat="1" applyFont="1" applyFill="1" applyBorder="1" applyAlignment="1">
      <alignment horizontal="center" vertical="top"/>
    </xf>
    <xf numFmtId="0" fontId="68" fillId="11" borderId="46" xfId="4" applyFont="1" applyFill="1" applyBorder="1" applyAlignment="1">
      <alignment horizontal="center" vertical="center"/>
    </xf>
    <xf numFmtId="0" fontId="68" fillId="11" borderId="21" xfId="4" applyFont="1" applyFill="1" applyBorder="1" applyAlignment="1">
      <alignment horizontal="center" vertical="top" wrapText="1"/>
    </xf>
    <xf numFmtId="164" fontId="10" fillId="11" borderId="5" xfId="4" applyNumberFormat="1" applyFont="1" applyFill="1" applyBorder="1" applyAlignment="1">
      <alignment horizontal="center" vertical="top"/>
    </xf>
    <xf numFmtId="0" fontId="11" fillId="0" borderId="1" xfId="4" applyFont="1" applyBorder="1" applyAlignment="1">
      <alignment horizontal="center" vertical="top"/>
    </xf>
    <xf numFmtId="49" fontId="11" fillId="12" borderId="22" xfId="4" applyNumberFormat="1" applyFont="1" applyFill="1" applyBorder="1" applyAlignment="1">
      <alignment horizontal="center" vertical="top" wrapText="1"/>
    </xf>
    <xf numFmtId="0" fontId="68" fillId="11" borderId="29" xfId="4" applyFont="1" applyFill="1" applyBorder="1" applyAlignment="1">
      <alignment horizontal="center" vertical="center"/>
    </xf>
    <xf numFmtId="164" fontId="10" fillId="12" borderId="5" xfId="4" applyNumberFormat="1" applyFont="1" applyFill="1" applyBorder="1" applyAlignment="1">
      <alignment horizontal="center" vertical="top"/>
    </xf>
    <xf numFmtId="0" fontId="11" fillId="12" borderId="1" xfId="4" applyFont="1" applyFill="1" applyBorder="1" applyAlignment="1">
      <alignment horizontal="center" vertical="top"/>
    </xf>
    <xf numFmtId="0" fontId="4" fillId="0" borderId="72" xfId="4" applyFont="1" applyBorder="1" applyAlignment="1">
      <alignment horizontal="center" vertical="center"/>
    </xf>
    <xf numFmtId="0" fontId="4" fillId="0" borderId="40" xfId="4" applyFont="1" applyBorder="1" applyAlignment="1">
      <alignment horizontal="center" vertical="center"/>
    </xf>
    <xf numFmtId="0" fontId="69" fillId="0" borderId="41" xfId="4" applyFont="1" applyBorder="1" applyAlignment="1">
      <alignment vertical="center" wrapText="1"/>
    </xf>
    <xf numFmtId="164" fontId="15" fillId="12" borderId="18" xfId="4" applyNumberFormat="1" applyFont="1" applyFill="1" applyBorder="1" applyAlignment="1">
      <alignment horizontal="center" vertical="top"/>
    </xf>
    <xf numFmtId="0" fontId="10" fillId="12" borderId="19" xfId="4" applyFont="1" applyFill="1" applyBorder="1" applyAlignment="1">
      <alignment horizontal="center" vertical="top"/>
    </xf>
    <xf numFmtId="0" fontId="39" fillId="0" borderId="80" xfId="4" applyFont="1" applyBorder="1" applyAlignment="1">
      <alignment horizontal="center" vertical="center"/>
    </xf>
    <xf numFmtId="0" fontId="10" fillId="0" borderId="49" xfId="4" applyFont="1" applyBorder="1" applyAlignment="1">
      <alignment horizontal="center" vertical="center" wrapText="1"/>
    </xf>
    <xf numFmtId="0" fontId="4" fillId="0" borderId="50" xfId="4" applyFont="1" applyBorder="1" applyAlignment="1">
      <alignment vertical="top" wrapText="1"/>
    </xf>
    <xf numFmtId="164" fontId="10" fillId="0" borderId="19" xfId="4" applyNumberFormat="1" applyFont="1" applyBorder="1" applyAlignment="1">
      <alignment horizontal="center" vertical="top"/>
    </xf>
    <xf numFmtId="49" fontId="11" fillId="0" borderId="5" xfId="4" applyNumberFormat="1" applyFont="1" applyBorder="1" applyAlignment="1">
      <alignment vertical="top" wrapText="1"/>
    </xf>
    <xf numFmtId="164" fontId="10" fillId="0" borderId="20" xfId="4" applyNumberFormat="1" applyFont="1" applyBorder="1" applyAlignment="1">
      <alignment horizontal="center" vertical="top"/>
    </xf>
    <xf numFmtId="49" fontId="11" fillId="0" borderId="19" xfId="4" applyNumberFormat="1" applyFont="1" applyBorder="1" applyAlignment="1">
      <alignment vertical="top" wrapText="1"/>
    </xf>
    <xf numFmtId="0" fontId="28" fillId="0" borderId="0" xfId="4" applyFont="1" applyAlignment="1">
      <alignment horizontal="justify" vertical="center"/>
    </xf>
    <xf numFmtId="0" fontId="4" fillId="0" borderId="6" xfId="4" applyFont="1" applyBorder="1" applyAlignment="1">
      <alignment horizontal="justify" vertical="center"/>
    </xf>
    <xf numFmtId="164" fontId="10" fillId="12" borderId="19" xfId="4" applyNumberFormat="1" applyFont="1" applyFill="1" applyBorder="1" applyAlignment="1">
      <alignment horizontal="center" vertical="top"/>
    </xf>
    <xf numFmtId="0" fontId="4" fillId="0" borderId="79" xfId="4" applyFont="1" applyBorder="1" applyAlignment="1">
      <alignment horizontal="center" vertical="top"/>
    </xf>
    <xf numFmtId="0" fontId="10" fillId="0" borderId="65" xfId="4" applyFont="1" applyBorder="1" applyAlignment="1">
      <alignment horizontal="center" vertical="top" wrapText="1"/>
    </xf>
    <xf numFmtId="164" fontId="10" fillId="12" borderId="1" xfId="4" applyNumberFormat="1" applyFont="1" applyFill="1" applyBorder="1" applyAlignment="1">
      <alignment horizontal="center" vertical="top"/>
    </xf>
    <xf numFmtId="0" fontId="10" fillId="12" borderId="1" xfId="4" applyFont="1" applyFill="1" applyBorder="1" applyAlignment="1">
      <alignment horizontal="center" vertical="top"/>
    </xf>
    <xf numFmtId="0" fontId="39" fillId="0" borderId="79" xfId="4" applyFont="1" applyBorder="1" applyAlignment="1">
      <alignment horizontal="center" vertical="top"/>
    </xf>
    <xf numFmtId="0" fontId="10" fillId="0" borderId="65" xfId="4" applyFont="1" applyBorder="1" applyAlignment="1">
      <alignment horizontal="center" vertical="center" wrapText="1"/>
    </xf>
    <xf numFmtId="0" fontId="4" fillId="0" borderId="74" xfId="4" applyFont="1" applyBorder="1" applyAlignment="1">
      <alignment horizontal="left" vertical="top" wrapText="1"/>
    </xf>
    <xf numFmtId="164" fontId="10" fillId="0" borderId="1" xfId="4" applyNumberFormat="1" applyFont="1" applyBorder="1" applyAlignment="1">
      <alignment horizontal="center" vertical="top"/>
    </xf>
    <xf numFmtId="164" fontId="10" fillId="0" borderId="2" xfId="4" applyNumberFormat="1" applyFont="1" applyBorder="1" applyAlignment="1">
      <alignment horizontal="center" vertical="top"/>
    </xf>
    <xf numFmtId="0" fontId="5" fillId="8" borderId="4" xfId="4" applyFont="1" applyFill="1" applyBorder="1" applyAlignment="1">
      <alignment vertical="center" textRotation="90"/>
    </xf>
    <xf numFmtId="0" fontId="5" fillId="8" borderId="2" xfId="4" applyFont="1" applyFill="1" applyBorder="1" applyAlignment="1">
      <alignment vertical="top"/>
    </xf>
    <xf numFmtId="0" fontId="4" fillId="0" borderId="79" xfId="4" applyFont="1" applyFill="1" applyBorder="1" applyAlignment="1">
      <alignment horizontal="center" vertical="top"/>
    </xf>
    <xf numFmtId="0" fontId="4" fillId="0" borderId="4" xfId="4" applyFont="1" applyFill="1" applyBorder="1" applyAlignment="1">
      <alignment vertical="top" wrapText="1"/>
    </xf>
    <xf numFmtId="0" fontId="5" fillId="0" borderId="3" xfId="4" applyFont="1" applyFill="1" applyBorder="1" applyAlignment="1">
      <alignment horizontal="left" vertical="top"/>
    </xf>
    <xf numFmtId="0" fontId="5" fillId="0" borderId="4" xfId="4" applyFont="1" applyFill="1" applyBorder="1" applyAlignment="1">
      <alignment horizontal="left" vertical="top"/>
    </xf>
    <xf numFmtId="0" fontId="5" fillId="0" borderId="2" xfId="4" applyFont="1" applyFill="1" applyBorder="1" applyAlignment="1">
      <alignment horizontal="left" vertical="top"/>
    </xf>
    <xf numFmtId="0" fontId="39" fillId="10" borderId="21" xfId="4" applyFont="1" applyFill="1" applyBorder="1" applyAlignment="1">
      <alignment horizontal="center" vertical="top"/>
    </xf>
    <xf numFmtId="0" fontId="9" fillId="8" borderId="4" xfId="4" applyFont="1" applyFill="1" applyBorder="1" applyAlignment="1">
      <alignment horizontal="left" vertical="top" wrapText="1"/>
    </xf>
    <xf numFmtId="9" fontId="39" fillId="0" borderId="21" xfId="4" applyNumberFormat="1" applyFont="1" applyBorder="1" applyAlignment="1">
      <alignment horizontal="center" vertical="top"/>
    </xf>
    <xf numFmtId="9" fontId="39" fillId="0" borderId="46" xfId="4" applyNumberFormat="1" applyFont="1" applyBorder="1" applyAlignment="1">
      <alignment horizontal="center" vertical="top"/>
    </xf>
    <xf numFmtId="0" fontId="13" fillId="0" borderId="46" xfId="4" applyFont="1" applyBorder="1" applyAlignment="1">
      <alignment horizontal="center" vertical="center"/>
    </xf>
    <xf numFmtId="0" fontId="13" fillId="0" borderId="31" xfId="4" applyFont="1" applyBorder="1" applyAlignment="1">
      <alignment horizontal="left" vertical="top"/>
    </xf>
    <xf numFmtId="0" fontId="11" fillId="0" borderId="5" xfId="4" applyFont="1" applyBorder="1" applyAlignment="1">
      <alignment horizontal="center" vertical="top"/>
    </xf>
    <xf numFmtId="9" fontId="39" fillId="0" borderId="17" xfId="4" applyNumberFormat="1" applyFont="1" applyBorder="1" applyAlignment="1">
      <alignment horizontal="center" vertical="top"/>
    </xf>
    <xf numFmtId="9" fontId="39" fillId="0" borderId="36" xfId="4" applyNumberFormat="1" applyFont="1" applyBorder="1" applyAlignment="1">
      <alignment horizontal="center" vertical="top"/>
    </xf>
    <xf numFmtId="0" fontId="13" fillId="0" borderId="36" xfId="4" applyFont="1" applyBorder="1" applyAlignment="1">
      <alignment horizontal="center" vertical="center"/>
    </xf>
    <xf numFmtId="0" fontId="13" fillId="0" borderId="15" xfId="4" applyFont="1" applyBorder="1" applyAlignment="1">
      <alignment horizontal="left" vertical="top"/>
    </xf>
    <xf numFmtId="164" fontId="10" fillId="0" borderId="55" xfId="4" applyNumberFormat="1" applyFont="1" applyBorder="1" applyAlignment="1">
      <alignment horizontal="center" vertical="top"/>
    </xf>
    <xf numFmtId="49" fontId="11" fillId="0" borderId="34" xfId="4" applyNumberFormat="1" applyFont="1" applyBorder="1" applyAlignment="1">
      <alignment vertical="top" wrapText="1"/>
    </xf>
    <xf numFmtId="49" fontId="11" fillId="13" borderId="6" xfId="4" applyNumberFormat="1" applyFont="1" applyFill="1" applyBorder="1" applyAlignment="1">
      <alignment horizontal="center" vertical="top"/>
    </xf>
    <xf numFmtId="0" fontId="13" fillId="0" borderId="37" xfId="4" applyFont="1" applyBorder="1" applyAlignment="1">
      <alignment horizontal="center" vertical="center"/>
    </xf>
    <xf numFmtId="0" fontId="13" fillId="0" borderId="26" xfId="4" applyFont="1" applyBorder="1" applyAlignment="1">
      <alignment horizontal="left" vertical="top"/>
    </xf>
    <xf numFmtId="0" fontId="4" fillId="0" borderId="17" xfId="4" applyFont="1" applyBorder="1" applyAlignment="1">
      <alignment horizontal="center" vertical="top"/>
    </xf>
    <xf numFmtId="0" fontId="4" fillId="0" borderId="36" xfId="4" applyFont="1" applyBorder="1" applyAlignment="1">
      <alignment horizontal="center" vertical="top"/>
    </xf>
    <xf numFmtId="164" fontId="10" fillId="12" borderId="5" xfId="4" applyNumberFormat="1" applyFont="1" applyFill="1" applyBorder="1" applyAlignment="1">
      <alignment vertical="top"/>
    </xf>
    <xf numFmtId="0" fontId="10" fillId="12" borderId="5" xfId="4" applyFont="1" applyFill="1" applyBorder="1" applyAlignment="1">
      <alignment vertical="top"/>
    </xf>
    <xf numFmtId="164" fontId="10" fillId="12" borderId="34" xfId="4" applyNumberFormat="1" applyFont="1" applyFill="1" applyBorder="1" applyAlignment="1">
      <alignment vertical="top"/>
    </xf>
    <xf numFmtId="0" fontId="10" fillId="12" borderId="34" xfId="4" applyFont="1" applyFill="1" applyBorder="1" applyAlignment="1">
      <alignment vertical="top"/>
    </xf>
    <xf numFmtId="0" fontId="10" fillId="0" borderId="26" xfId="4" applyFont="1" applyBorder="1" applyAlignment="1">
      <alignment horizontal="left" vertical="top" wrapText="1"/>
    </xf>
    <xf numFmtId="164" fontId="10" fillId="12" borderId="55" xfId="4" applyNumberFormat="1" applyFont="1" applyFill="1" applyBorder="1" applyAlignment="1">
      <alignment vertical="top"/>
    </xf>
    <xf numFmtId="0" fontId="10" fillId="12" borderId="55" xfId="4" applyFont="1" applyFill="1" applyBorder="1" applyAlignment="1">
      <alignment vertical="top"/>
    </xf>
    <xf numFmtId="0" fontId="10" fillId="0" borderId="43" xfId="4" applyFont="1" applyBorder="1" applyAlignment="1">
      <alignment horizontal="left" vertical="top" wrapText="1"/>
    </xf>
    <xf numFmtId="0" fontId="10" fillId="0" borderId="47" xfId="4" applyFont="1" applyBorder="1" applyAlignment="1">
      <alignment horizontal="center" vertical="center"/>
    </xf>
    <xf numFmtId="0" fontId="10" fillId="0" borderId="48" xfId="4" applyFont="1" applyBorder="1" applyAlignment="1">
      <alignment horizontal="left" vertical="top"/>
    </xf>
    <xf numFmtId="49" fontId="11" fillId="8" borderId="34" xfId="4" applyNumberFormat="1" applyFont="1" applyFill="1" applyBorder="1" applyAlignment="1">
      <alignment horizontal="center" vertical="top"/>
    </xf>
    <xf numFmtId="49" fontId="14" fillId="10" borderId="6" xfId="4" applyNumberFormat="1" applyFont="1" applyFill="1" applyBorder="1" applyAlignment="1">
      <alignment horizontal="center" vertical="top"/>
    </xf>
    <xf numFmtId="0" fontId="10" fillId="0" borderId="37" xfId="4" applyFont="1" applyBorder="1" applyAlignment="1">
      <alignment horizontal="center" vertical="center"/>
    </xf>
    <xf numFmtId="49" fontId="11" fillId="13" borderId="34" xfId="4" applyNumberFormat="1" applyFont="1" applyFill="1" applyBorder="1" applyAlignment="1">
      <alignment horizontal="center" vertical="top"/>
    </xf>
    <xf numFmtId="0" fontId="3" fillId="0" borderId="59" xfId="4" applyFont="1" applyBorder="1"/>
    <xf numFmtId="0" fontId="3" fillId="0" borderId="60" xfId="4" applyFont="1" applyBorder="1"/>
    <xf numFmtId="0" fontId="4" fillId="0" borderId="71" xfId="4" applyFont="1" applyBorder="1" applyAlignment="1">
      <alignment horizontal="center" vertical="center"/>
    </xf>
    <xf numFmtId="0" fontId="10" fillId="0" borderId="53" xfId="4" applyFont="1" applyBorder="1" applyAlignment="1">
      <alignment horizontal="center" vertical="top" wrapText="1"/>
    </xf>
    <xf numFmtId="0" fontId="3" fillId="0" borderId="27" xfId="4" applyBorder="1" applyAlignment="1">
      <alignment horizontal="center"/>
    </xf>
    <xf numFmtId="0" fontId="70" fillId="0" borderId="0" xfId="4" applyFont="1" applyAlignment="1">
      <alignment horizontal="justify" vertical="center" wrapText="1"/>
    </xf>
    <xf numFmtId="0" fontId="4" fillId="0" borderId="73" xfId="4" applyFont="1" applyFill="1" applyBorder="1" applyAlignment="1">
      <alignment horizontal="center" vertical="top"/>
    </xf>
    <xf numFmtId="0" fontId="4" fillId="0" borderId="58" xfId="4" applyFont="1" applyFill="1" applyBorder="1" applyAlignment="1">
      <alignment horizontal="left" vertical="top"/>
    </xf>
    <xf numFmtId="0" fontId="4" fillId="0" borderId="74" xfId="4" applyFont="1" applyFill="1" applyBorder="1" applyAlignment="1">
      <alignment horizontal="left" vertical="top" wrapText="1"/>
    </xf>
    <xf numFmtId="0" fontId="3" fillId="0" borderId="45" xfId="4" applyBorder="1" applyAlignment="1">
      <alignment horizontal="center"/>
    </xf>
    <xf numFmtId="0" fontId="70" fillId="0" borderId="42" xfId="4" applyFont="1" applyBorder="1" applyAlignment="1">
      <alignment horizontal="justify" vertical="center" wrapText="1"/>
    </xf>
    <xf numFmtId="0" fontId="4" fillId="0" borderId="4" xfId="4" applyFont="1" applyFill="1" applyBorder="1" applyAlignment="1">
      <alignment horizontal="center" vertical="top"/>
    </xf>
    <xf numFmtId="0" fontId="4" fillId="0" borderId="74" xfId="4" applyFont="1" applyFill="1" applyBorder="1" applyAlignment="1">
      <alignment vertical="top"/>
    </xf>
    <xf numFmtId="0" fontId="23" fillId="0" borderId="35" xfId="4" applyFont="1" applyFill="1" applyBorder="1" applyAlignment="1">
      <alignment horizontal="left" vertical="top"/>
    </xf>
    <xf numFmtId="0" fontId="23" fillId="0" borderId="22" xfId="4" applyFont="1" applyFill="1" applyBorder="1" applyAlignment="1">
      <alignment horizontal="left" vertical="top"/>
    </xf>
    <xf numFmtId="0" fontId="23" fillId="0" borderId="20" xfId="4" applyFont="1" applyFill="1" applyBorder="1" applyAlignment="1">
      <alignment horizontal="left" vertical="top"/>
    </xf>
    <xf numFmtId="49" fontId="11" fillId="10" borderId="19" xfId="4" applyNumberFormat="1" applyFont="1" applyFill="1" applyBorder="1" applyAlignment="1">
      <alignment horizontal="center" vertical="top" wrapText="1"/>
    </xf>
    <xf numFmtId="164" fontId="58" fillId="2" borderId="1" xfId="9" applyNumberFormat="1" applyFont="1" applyFill="1" applyBorder="1" applyAlignment="1">
      <alignment horizontal="center" vertical="top" wrapText="1"/>
    </xf>
    <xf numFmtId="164" fontId="58" fillId="2" borderId="2" xfId="9" applyNumberFormat="1" applyFont="1" applyFill="1" applyBorder="1" applyAlignment="1">
      <alignment horizontal="center" vertical="top" wrapText="1"/>
    </xf>
    <xf numFmtId="2" fontId="59" fillId="0" borderId="34" xfId="9" applyNumberFormat="1" applyFont="1" applyBorder="1" applyAlignment="1">
      <alignment vertical="top" wrapText="1"/>
    </xf>
    <xf numFmtId="2" fontId="59" fillId="0" borderId="42" xfId="9" applyNumberFormat="1" applyFont="1" applyBorder="1" applyAlignment="1">
      <alignment vertical="top" wrapText="1"/>
    </xf>
    <xf numFmtId="0" fontId="6" fillId="0" borderId="45" xfId="9" applyFont="1" applyBorder="1" applyAlignment="1">
      <alignment horizontal="left" vertical="top" wrapText="1"/>
    </xf>
    <xf numFmtId="0" fontId="15" fillId="0" borderId="0" xfId="9" applyFont="1" applyAlignment="1">
      <alignment vertical="top"/>
    </xf>
    <xf numFmtId="0" fontId="22" fillId="0" borderId="0" xfId="9" applyFont="1" applyAlignment="1">
      <alignment vertical="top"/>
    </xf>
    <xf numFmtId="164" fontId="60" fillId="6" borderId="1" xfId="9" applyNumberFormat="1" applyFont="1" applyFill="1" applyBorder="1" applyAlignment="1">
      <alignment horizontal="center" vertical="top" wrapText="1"/>
    </xf>
    <xf numFmtId="164" fontId="60" fillId="6" borderId="2" xfId="9" applyNumberFormat="1" applyFont="1" applyFill="1" applyBorder="1" applyAlignment="1">
      <alignment horizontal="center" vertical="top" wrapText="1"/>
    </xf>
    <xf numFmtId="2" fontId="59" fillId="0" borderId="10" xfId="9" applyNumberFormat="1" applyFont="1" applyBorder="1" applyAlignment="1">
      <alignment vertical="top" wrapText="1"/>
    </xf>
    <xf numFmtId="2" fontId="59" fillId="0" borderId="38" xfId="9" applyNumberFormat="1" applyFont="1" applyBorder="1" applyAlignment="1">
      <alignment vertical="top" wrapText="1"/>
    </xf>
    <xf numFmtId="0" fontId="8" fillId="0" borderId="44" xfId="9" applyFont="1" applyBorder="1" applyAlignment="1">
      <alignment horizontal="left" vertical="top" wrapText="1"/>
    </xf>
    <xf numFmtId="0" fontId="61" fillId="0" borderId="0" xfId="9" applyFont="1" applyAlignment="1">
      <alignment vertical="top"/>
    </xf>
    <xf numFmtId="2" fontId="59" fillId="0" borderId="14" xfId="9" applyNumberFormat="1" applyFont="1" applyBorder="1" applyAlignment="1">
      <alignment vertical="top" wrapText="1"/>
    </xf>
    <xf numFmtId="2" fontId="59" fillId="0" borderId="11" xfId="9" applyNumberFormat="1" applyFont="1" applyBorder="1" applyAlignment="1">
      <alignment vertical="top" wrapText="1"/>
    </xf>
    <xf numFmtId="0" fontId="8" fillId="0" borderId="12" xfId="9" applyFont="1" applyBorder="1" applyAlignment="1">
      <alignment horizontal="left" vertical="top" wrapText="1"/>
    </xf>
    <xf numFmtId="0" fontId="62" fillId="0" borderId="0" xfId="9" applyFont="1" applyAlignment="1">
      <alignment vertical="top"/>
    </xf>
    <xf numFmtId="0" fontId="14" fillId="0" borderId="0" xfId="9" applyFont="1" applyAlignment="1">
      <alignment horizontal="right" vertical="top" wrapText="1"/>
    </xf>
    <xf numFmtId="2" fontId="59" fillId="0" borderId="15" xfId="9" applyNumberFormat="1" applyFont="1" applyBorder="1" applyAlignment="1">
      <alignment vertical="top" wrapText="1"/>
    </xf>
    <xf numFmtId="0" fontId="8" fillId="0" borderId="16" xfId="9" applyFont="1" applyBorder="1" applyAlignment="1">
      <alignment horizontal="left" vertical="top" wrapText="1"/>
    </xf>
    <xf numFmtId="0" fontId="8" fillId="0" borderId="61" xfId="9" applyFont="1" applyBorder="1"/>
    <xf numFmtId="0" fontId="8" fillId="0" borderId="0" xfId="9" applyFont="1"/>
    <xf numFmtId="0" fontId="8" fillId="0" borderId="0" xfId="9" applyFont="1" applyAlignment="1">
      <alignment textRotation="90"/>
    </xf>
    <xf numFmtId="0" fontId="8" fillId="0" borderId="6" xfId="9" applyFont="1" applyBorder="1"/>
    <xf numFmtId="0" fontId="6" fillId="0" borderId="14" xfId="3" applyFont="1" applyBorder="1" applyAlignment="1">
      <alignment vertical="top" wrapText="1"/>
    </xf>
    <xf numFmtId="0" fontId="6" fillId="0" borderId="15" xfId="3" applyFont="1" applyBorder="1" applyAlignment="1">
      <alignment vertical="top" wrapText="1"/>
    </xf>
    <xf numFmtId="0" fontId="8" fillId="0" borderId="16" xfId="3" applyFont="1" applyBorder="1" applyAlignment="1">
      <alignment horizontal="left" vertical="top" wrapText="1"/>
    </xf>
    <xf numFmtId="164" fontId="59" fillId="0" borderId="55" xfId="9" applyNumberFormat="1" applyFont="1" applyBorder="1" applyAlignment="1">
      <alignment horizontal="center" vertical="top" wrapText="1"/>
    </xf>
    <xf numFmtId="164" fontId="59" fillId="0" borderId="9" xfId="9" applyNumberFormat="1" applyFont="1" applyBorder="1" applyAlignment="1">
      <alignment horizontal="center" vertical="top" wrapText="1"/>
    </xf>
    <xf numFmtId="164" fontId="22" fillId="0" borderId="0" xfId="9" applyNumberFormat="1" applyFont="1" applyAlignment="1">
      <alignment vertical="top"/>
    </xf>
    <xf numFmtId="0" fontId="66" fillId="0" borderId="4" xfId="9" applyBorder="1"/>
    <xf numFmtId="0" fontId="11" fillId="0" borderId="4" xfId="9" applyFont="1" applyBorder="1" applyAlignment="1">
      <alignment vertical="center" wrapText="1"/>
    </xf>
    <xf numFmtId="0" fontId="11" fillId="0" borderId="4" xfId="9" applyFont="1" applyBorder="1" applyAlignment="1">
      <alignment vertical="center" textRotation="90" wrapText="1"/>
    </xf>
    <xf numFmtId="0" fontId="11" fillId="0" borderId="2" xfId="9" applyFont="1" applyBorder="1" applyAlignment="1">
      <alignment vertical="center" wrapText="1"/>
    </xf>
    <xf numFmtId="49" fontId="64" fillId="0" borderId="0" xfId="9" applyNumberFormat="1" applyFont="1" applyAlignment="1">
      <alignment vertical="top" wrapText="1"/>
    </xf>
    <xf numFmtId="49" fontId="25" fillId="0" borderId="0" xfId="9" applyNumberFormat="1" applyFont="1" applyAlignment="1">
      <alignment vertical="top" wrapText="1"/>
    </xf>
    <xf numFmtId="49" fontId="64" fillId="0" borderId="0" xfId="9" applyNumberFormat="1" applyFont="1" applyAlignment="1">
      <alignment horizontal="center" vertical="top" wrapText="1"/>
    </xf>
    <xf numFmtId="0" fontId="13" fillId="0" borderId="0" xfId="9" applyFont="1" applyAlignment="1">
      <alignment horizontal="center" vertical="top"/>
    </xf>
    <xf numFmtId="0" fontId="39" fillId="0" borderId="0" xfId="9" applyFont="1" applyAlignment="1">
      <alignment horizontal="center" vertical="top"/>
    </xf>
    <xf numFmtId="49" fontId="13" fillId="0" borderId="0" xfId="9" applyNumberFormat="1" applyFont="1" applyAlignment="1">
      <alignment horizontal="right" vertical="top"/>
    </xf>
    <xf numFmtId="49" fontId="10" fillId="0" borderId="0" xfId="9" applyNumberFormat="1" applyFont="1" applyAlignment="1">
      <alignment vertical="top"/>
    </xf>
    <xf numFmtId="0" fontId="42" fillId="0" borderId="0" xfId="9" applyFont="1" applyAlignment="1">
      <alignment horizontal="center" vertical="top"/>
    </xf>
    <xf numFmtId="49" fontId="12" fillId="0" borderId="0" xfId="9" applyNumberFormat="1" applyFont="1" applyAlignment="1">
      <alignment vertical="top"/>
    </xf>
    <xf numFmtId="49" fontId="12" fillId="0" borderId="0" xfId="9" applyNumberFormat="1" applyFont="1" applyAlignment="1">
      <alignment vertical="top" textRotation="90"/>
    </xf>
    <xf numFmtId="0" fontId="26" fillId="8" borderId="31" xfId="9" applyFont="1" applyFill="1" applyBorder="1" applyAlignment="1">
      <alignment horizontal="center" vertical="top"/>
    </xf>
    <xf numFmtId="0" fontId="12" fillId="0" borderId="78" xfId="9" applyFont="1" applyBorder="1" applyAlignment="1">
      <alignment horizontal="center" vertical="top"/>
    </xf>
    <xf numFmtId="0" fontId="12" fillId="0" borderId="0" xfId="9" applyFont="1" applyAlignment="1">
      <alignment horizontal="center" vertical="top"/>
    </xf>
    <xf numFmtId="0" fontId="71" fillId="11" borderId="52" xfId="9" applyFont="1" applyFill="1" applyBorder="1" applyAlignment="1">
      <alignment horizontal="center" vertical="center"/>
    </xf>
    <xf numFmtId="0" fontId="57" fillId="11" borderId="6" xfId="9" applyFont="1" applyFill="1" applyBorder="1" applyAlignment="1">
      <alignment horizontal="left" vertical="top" wrapText="1"/>
    </xf>
    <xf numFmtId="164" fontId="26" fillId="11" borderId="5" xfId="9" applyNumberFormat="1" applyFont="1" applyFill="1" applyBorder="1" applyAlignment="1">
      <alignment horizontal="center" vertical="top"/>
    </xf>
    <xf numFmtId="0" fontId="26" fillId="11" borderId="32" xfId="9" applyFont="1" applyFill="1" applyBorder="1" applyAlignment="1">
      <alignment horizontal="center" vertical="top"/>
    </xf>
    <xf numFmtId="0" fontId="12" fillId="0" borderId="71" xfId="9" applyFont="1" applyBorder="1" applyAlignment="1">
      <alignment horizontal="center" vertical="top"/>
    </xf>
    <xf numFmtId="0" fontId="12" fillId="0" borderId="17" xfId="9" applyFont="1" applyBorder="1" applyAlignment="1">
      <alignment horizontal="center" vertical="top"/>
    </xf>
    <xf numFmtId="0" fontId="71" fillId="11" borderId="36" xfId="9" applyFont="1" applyFill="1" applyBorder="1" applyAlignment="1">
      <alignment horizontal="center" vertical="center"/>
    </xf>
    <xf numFmtId="0" fontId="57" fillId="11" borderId="15" xfId="9" applyFont="1" applyFill="1" applyBorder="1" applyAlignment="1">
      <alignment horizontal="left" vertical="top" wrapText="1"/>
    </xf>
    <xf numFmtId="164" fontId="12" fillId="11" borderId="18" xfId="9" applyNumberFormat="1" applyFont="1" applyFill="1" applyBorder="1" applyAlignment="1">
      <alignment horizontal="center" vertical="top"/>
    </xf>
    <xf numFmtId="0" fontId="34" fillId="11" borderId="21" xfId="9" applyFont="1" applyFill="1" applyBorder="1" applyAlignment="1">
      <alignment horizontal="center" vertical="top" wrapText="1"/>
    </xf>
    <xf numFmtId="0" fontId="34" fillId="13" borderId="5" xfId="9" applyFont="1" applyFill="1" applyBorder="1" applyAlignment="1">
      <alignment horizontal="center" vertical="top" wrapText="1"/>
    </xf>
    <xf numFmtId="0" fontId="12" fillId="11" borderId="76" xfId="9" applyFont="1" applyFill="1" applyBorder="1" applyAlignment="1">
      <alignment horizontal="center" vertical="top"/>
    </xf>
    <xf numFmtId="0" fontId="4" fillId="0" borderId="62" xfId="9" applyFont="1" applyBorder="1" applyAlignment="1">
      <alignment horizontal="center" vertical="center" wrapText="1"/>
    </xf>
    <xf numFmtId="0" fontId="12" fillId="0" borderId="66" xfId="9" applyFont="1" applyBorder="1" applyAlignment="1">
      <alignment horizontal="center" vertical="top"/>
    </xf>
    <xf numFmtId="0" fontId="4" fillId="11" borderId="47" xfId="9" applyFont="1" applyFill="1" applyBorder="1" applyAlignment="1">
      <alignment horizontal="center" vertical="center"/>
    </xf>
    <xf numFmtId="0" fontId="4" fillId="11" borderId="48" xfId="9" applyFont="1" applyFill="1" applyBorder="1" applyAlignment="1">
      <alignment horizontal="left" vertical="top" wrapText="1"/>
    </xf>
    <xf numFmtId="164" fontId="26" fillId="11" borderId="34" xfId="9" applyNumberFormat="1" applyFont="1" applyFill="1" applyBorder="1" applyAlignment="1">
      <alignment horizontal="center" vertical="top"/>
    </xf>
    <xf numFmtId="0" fontId="34" fillId="11" borderId="0" xfId="9" applyFont="1" applyFill="1" applyAlignment="1">
      <alignment horizontal="center" vertical="top" wrapText="1"/>
    </xf>
    <xf numFmtId="0" fontId="12" fillId="0" borderId="68" xfId="9" applyFont="1" applyBorder="1" applyAlignment="1">
      <alignment horizontal="center" vertical="top"/>
    </xf>
    <xf numFmtId="0" fontId="12" fillId="0" borderId="52" xfId="9" applyFont="1" applyBorder="1" applyAlignment="1">
      <alignment horizontal="center" vertical="top"/>
    </xf>
    <xf numFmtId="0" fontId="4" fillId="11" borderId="53" xfId="9" applyFont="1" applyFill="1" applyBorder="1" applyAlignment="1">
      <alignment horizontal="center" vertical="center"/>
    </xf>
    <xf numFmtId="0" fontId="4" fillId="11" borderId="54" xfId="9" applyFont="1" applyFill="1" applyBorder="1" applyAlignment="1">
      <alignment horizontal="left" vertical="top" wrapText="1"/>
    </xf>
    <xf numFmtId="0" fontId="12" fillId="11" borderId="80" xfId="9" applyFont="1" applyFill="1" applyBorder="1" applyAlignment="1">
      <alignment horizontal="center" vertical="top"/>
    </xf>
    <xf numFmtId="0" fontId="4" fillId="11" borderId="50" xfId="9" applyFont="1" applyFill="1" applyBorder="1" applyAlignment="1">
      <alignment horizontal="center" vertical="top" wrapText="1"/>
    </xf>
    <xf numFmtId="0" fontId="4" fillId="11" borderId="51" xfId="9" applyFont="1" applyFill="1" applyBorder="1" applyAlignment="1">
      <alignment horizontal="left" vertical="top" wrapText="1"/>
    </xf>
    <xf numFmtId="0" fontId="12" fillId="11" borderId="66" xfId="9" applyFont="1" applyFill="1" applyBorder="1" applyAlignment="1">
      <alignment horizontal="center" vertical="center"/>
    </xf>
    <xf numFmtId="0" fontId="34" fillId="12" borderId="5" xfId="9" applyFont="1" applyFill="1" applyBorder="1" applyAlignment="1">
      <alignment horizontal="center" vertical="top" wrapText="1"/>
    </xf>
    <xf numFmtId="49" fontId="26" fillId="9" borderId="31" xfId="9" applyNumberFormat="1" applyFont="1" applyFill="1" applyBorder="1" applyAlignment="1">
      <alignment horizontal="center" vertical="top"/>
    </xf>
    <xf numFmtId="0" fontId="12" fillId="11" borderId="68" xfId="9" applyFont="1" applyFill="1" applyBorder="1" applyAlignment="1">
      <alignment horizontal="center" vertical="center"/>
    </xf>
    <xf numFmtId="0" fontId="12" fillId="11" borderId="52" xfId="9" applyFont="1" applyFill="1" applyBorder="1" applyAlignment="1">
      <alignment horizontal="center" vertical="center"/>
    </xf>
    <xf numFmtId="49" fontId="26" fillId="12" borderId="34" xfId="9" applyNumberFormat="1" applyFont="1" applyFill="1" applyBorder="1" applyAlignment="1">
      <alignment horizontal="center" vertical="top"/>
    </xf>
    <xf numFmtId="0" fontId="12" fillId="11" borderId="71" xfId="9" applyFont="1" applyFill="1" applyBorder="1" applyAlignment="1">
      <alignment horizontal="center" vertical="center"/>
    </xf>
    <xf numFmtId="0" fontId="12" fillId="11" borderId="76" xfId="9" applyFont="1" applyFill="1" applyBorder="1" applyAlignment="1">
      <alignment horizontal="center" vertical="center"/>
    </xf>
    <xf numFmtId="0" fontId="4" fillId="11" borderId="56" xfId="9" applyFont="1" applyFill="1" applyBorder="1" applyAlignment="1">
      <alignment horizontal="center" vertical="top" wrapText="1"/>
    </xf>
    <xf numFmtId="49" fontId="26" fillId="11" borderId="0" xfId="9" applyNumberFormat="1" applyFont="1" applyFill="1" applyAlignment="1">
      <alignment horizontal="center" vertical="top" wrapText="1"/>
    </xf>
    <xf numFmtId="0" fontId="12" fillId="11" borderId="72" xfId="9" applyFont="1" applyFill="1" applyBorder="1" applyAlignment="1">
      <alignment horizontal="center" vertical="center"/>
    </xf>
    <xf numFmtId="0" fontId="4" fillId="11" borderId="41" xfId="9" applyFont="1" applyFill="1" applyBorder="1" applyAlignment="1">
      <alignment horizontal="center" vertical="top" wrapText="1"/>
    </xf>
    <xf numFmtId="0" fontId="4" fillId="11" borderId="47" xfId="9" applyFont="1" applyFill="1" applyBorder="1" applyAlignment="1">
      <alignment horizontal="center" vertical="top" wrapText="1"/>
    </xf>
    <xf numFmtId="0" fontId="4" fillId="11" borderId="53" xfId="9" applyFont="1" applyFill="1" applyBorder="1" applyAlignment="1">
      <alignment horizontal="center" vertical="top" wrapText="1"/>
    </xf>
    <xf numFmtId="164" fontId="12" fillId="11" borderId="9" xfId="9" applyNumberFormat="1" applyFont="1" applyFill="1" applyBorder="1" applyAlignment="1">
      <alignment horizontal="center" vertical="top"/>
    </xf>
    <xf numFmtId="164" fontId="12" fillId="11" borderId="55" xfId="9" applyNumberFormat="1" applyFont="1" applyFill="1" applyBorder="1" applyAlignment="1">
      <alignment horizontal="center" vertical="top"/>
    </xf>
    <xf numFmtId="0" fontId="12" fillId="11" borderId="71" xfId="9" applyFont="1" applyFill="1" applyBorder="1" applyAlignment="1">
      <alignment horizontal="center" vertical="top"/>
    </xf>
    <xf numFmtId="0" fontId="4" fillId="11" borderId="37" xfId="9" applyFont="1" applyFill="1" applyBorder="1" applyAlignment="1">
      <alignment horizontal="center" vertical="top" wrapText="1"/>
    </xf>
    <xf numFmtId="0" fontId="12" fillId="0" borderId="76" xfId="9" applyFont="1" applyBorder="1" applyAlignment="1">
      <alignment horizontal="center" vertical="top"/>
    </xf>
    <xf numFmtId="0" fontId="4" fillId="11" borderId="56" xfId="9" applyFont="1" applyFill="1" applyBorder="1" applyAlignment="1">
      <alignment horizontal="center" vertical="center"/>
    </xf>
    <xf numFmtId="0" fontId="12" fillId="0" borderId="79" xfId="9" applyFont="1" applyBorder="1" applyAlignment="1">
      <alignment horizontal="center" vertical="center"/>
    </xf>
    <xf numFmtId="0" fontId="4" fillId="0" borderId="58" xfId="9" applyFont="1" applyBorder="1" applyAlignment="1">
      <alignment horizontal="center" vertical="center" wrapText="1"/>
    </xf>
    <xf numFmtId="0" fontId="12" fillId="0" borderId="66" xfId="9" applyFont="1" applyBorder="1" applyAlignment="1">
      <alignment horizontal="center" vertical="center"/>
    </xf>
    <xf numFmtId="0" fontId="4" fillId="0" borderId="68" xfId="9" applyFont="1" applyBorder="1" applyAlignment="1">
      <alignment horizontal="center" vertical="top"/>
    </xf>
    <xf numFmtId="0" fontId="4" fillId="0" borderId="53" xfId="9" applyFont="1" applyBorder="1" applyAlignment="1">
      <alignment vertical="center" wrapText="1"/>
    </xf>
    <xf numFmtId="0" fontId="4" fillId="0" borderId="0" xfId="9" applyFont="1" applyAlignment="1">
      <alignment horizontal="center"/>
    </xf>
    <xf numFmtId="0" fontId="25" fillId="0" borderId="0" xfId="9" applyFont="1" applyAlignment="1">
      <alignment horizontal="center" vertical="center" textRotation="90"/>
    </xf>
    <xf numFmtId="0" fontId="23" fillId="0" borderId="0" xfId="9" applyFont="1" applyAlignment="1">
      <alignment horizontal="center" vertical="top" wrapText="1"/>
    </xf>
    <xf numFmtId="0" fontId="28" fillId="0" borderId="0" xfId="2" applyFont="1" applyAlignment="1">
      <alignment horizontal="center" vertical="top" wrapText="1"/>
    </xf>
    <xf numFmtId="0" fontId="72" fillId="0" borderId="0" xfId="12" applyFont="1" applyAlignment="1"/>
    <xf numFmtId="0" fontId="72" fillId="0" borderId="0" xfId="12" applyFont="1" applyBorder="1" applyAlignment="1"/>
    <xf numFmtId="0" fontId="73" fillId="0" borderId="0" xfId="12" applyFont="1" applyAlignment="1">
      <alignment vertical="top"/>
    </xf>
    <xf numFmtId="0" fontId="73" fillId="0" borderId="0" xfId="12" applyFont="1" applyAlignment="1">
      <alignment vertical="center"/>
    </xf>
    <xf numFmtId="0" fontId="74" fillId="0" borderId="0" xfId="12" applyFont="1" applyAlignment="1">
      <alignment vertical="top"/>
    </xf>
    <xf numFmtId="0" fontId="17" fillId="0" borderId="0" xfId="12" applyFont="1" applyAlignment="1">
      <alignment vertical="top"/>
    </xf>
    <xf numFmtId="0" fontId="73" fillId="0" borderId="0" xfId="12" applyFont="1" applyBorder="1" applyAlignment="1">
      <alignment vertical="top"/>
    </xf>
    <xf numFmtId="164" fontId="73" fillId="0" borderId="0" xfId="12" applyNumberFormat="1" applyFont="1" applyAlignment="1">
      <alignment vertical="top"/>
    </xf>
    <xf numFmtId="0" fontId="75" fillId="0" borderId="0" xfId="12" applyFont="1" applyAlignment="1">
      <alignment vertical="top"/>
    </xf>
    <xf numFmtId="164" fontId="75" fillId="0" borderId="0" xfId="12" applyNumberFormat="1" applyFont="1" applyAlignment="1">
      <alignment vertical="top"/>
    </xf>
    <xf numFmtId="49" fontId="73" fillId="0" borderId="0" xfId="12" applyNumberFormat="1" applyFont="1" applyAlignment="1">
      <alignment horizontal="center" vertical="top"/>
    </xf>
    <xf numFmtId="0" fontId="73" fillId="0" borderId="0" xfId="12" applyFont="1" applyAlignment="1">
      <alignment horizontal="center" vertical="top"/>
    </xf>
    <xf numFmtId="164" fontId="74" fillId="0" borderId="0" xfId="12" applyNumberFormat="1" applyFont="1" applyAlignment="1">
      <alignment horizontal="center" vertical="top" wrapText="1"/>
    </xf>
    <xf numFmtId="0" fontId="74" fillId="0" borderId="0" xfId="12" applyFont="1" applyAlignment="1">
      <alignment horizontal="left" vertical="top" wrapText="1"/>
    </xf>
    <xf numFmtId="0" fontId="74" fillId="0" borderId="0" xfId="12" applyFont="1" applyAlignment="1">
      <alignment horizontal="left" vertical="center" wrapText="1"/>
    </xf>
    <xf numFmtId="0" fontId="76" fillId="0" borderId="0" xfId="12" applyFont="1" applyAlignment="1">
      <alignment horizontal="left" vertical="top" wrapText="1"/>
    </xf>
    <xf numFmtId="2" fontId="17" fillId="0" borderId="0" xfId="12" applyNumberFormat="1" applyFont="1" applyAlignment="1">
      <alignment vertical="top"/>
    </xf>
    <xf numFmtId="0" fontId="39" fillId="0" borderId="0" xfId="12" applyFont="1" applyAlignment="1">
      <alignment vertical="top"/>
    </xf>
    <xf numFmtId="164" fontId="45" fillId="25" borderId="85" xfId="12" applyNumberFormat="1" applyFont="1" applyFill="1" applyBorder="1" applyAlignment="1">
      <alignment horizontal="center" vertical="top" wrapText="1"/>
    </xf>
    <xf numFmtId="164" fontId="45" fillId="25" borderId="86" xfId="12" applyNumberFormat="1" applyFont="1" applyFill="1" applyBorder="1" applyAlignment="1">
      <alignment horizontal="center" vertical="top" wrapText="1"/>
    </xf>
    <xf numFmtId="164" fontId="17" fillId="0" borderId="34" xfId="12" applyNumberFormat="1" applyFont="1" applyBorder="1" applyAlignment="1">
      <alignment horizontal="center" vertical="top" wrapText="1"/>
    </xf>
    <xf numFmtId="164" fontId="17" fillId="0" borderId="89" xfId="12" applyNumberFormat="1" applyFont="1" applyBorder="1" applyAlignment="1">
      <alignment horizontal="center" vertical="top" wrapText="1"/>
    </xf>
    <xf numFmtId="164" fontId="77" fillId="0" borderId="90" xfId="12" applyNumberFormat="1" applyFont="1" applyBorder="1" applyAlignment="1">
      <alignment horizontal="center" vertical="top" wrapText="1"/>
    </xf>
    <xf numFmtId="0" fontId="17" fillId="0" borderId="0" xfId="12" applyFont="1" applyAlignment="1">
      <alignment horizontal="center" vertical="top"/>
    </xf>
    <xf numFmtId="164" fontId="17" fillId="26" borderId="94" xfId="12" applyNumberFormat="1" applyFont="1" applyFill="1" applyBorder="1" applyAlignment="1">
      <alignment horizontal="center" vertical="top" wrapText="1"/>
    </xf>
    <xf numFmtId="164" fontId="17" fillId="26" borderId="86" xfId="12" applyNumberFormat="1" applyFont="1" applyFill="1" applyBorder="1" applyAlignment="1">
      <alignment horizontal="center" vertical="top" wrapText="1"/>
    </xf>
    <xf numFmtId="164" fontId="45" fillId="0" borderId="95" xfId="12" applyNumberFormat="1" applyFont="1" applyBorder="1" applyAlignment="1">
      <alignment horizontal="center" vertical="top" wrapText="1"/>
    </xf>
    <xf numFmtId="164" fontId="45" fillId="0" borderId="96" xfId="12" applyNumberFormat="1" applyFont="1" applyBorder="1" applyAlignment="1">
      <alignment horizontal="center" vertical="top" wrapText="1"/>
    </xf>
    <xf numFmtId="0" fontId="77" fillId="0" borderId="97" xfId="12" applyFont="1" applyBorder="1" applyAlignment="1">
      <alignment horizontal="left" vertical="top" wrapText="1"/>
    </xf>
    <xf numFmtId="4" fontId="78" fillId="0" borderId="0" xfId="12" applyNumberFormat="1" applyFont="1" applyAlignment="1">
      <alignment horizontal="center" vertical="top" wrapText="1"/>
    </xf>
    <xf numFmtId="4" fontId="74" fillId="0" borderId="0" xfId="12" applyNumberFormat="1" applyFont="1" applyAlignment="1">
      <alignment horizontal="center" vertical="top" wrapText="1"/>
    </xf>
    <xf numFmtId="164" fontId="17" fillId="0" borderId="100" xfId="12" applyNumberFormat="1" applyFont="1" applyBorder="1" applyAlignment="1">
      <alignment horizontal="center" vertical="top" wrapText="1"/>
    </xf>
    <xf numFmtId="164" fontId="17" fillId="0" borderId="96" xfId="12" applyNumberFormat="1" applyFont="1" applyBorder="1" applyAlignment="1">
      <alignment horizontal="center" vertical="top" wrapText="1"/>
    </xf>
    <xf numFmtId="165" fontId="74" fillId="0" borderId="0" xfId="12" applyNumberFormat="1" applyFont="1" applyAlignment="1">
      <alignment horizontal="center" vertical="top" wrapText="1"/>
    </xf>
    <xf numFmtId="0" fontId="77" fillId="0" borderId="101" xfId="12" applyFont="1" applyBorder="1" applyAlignment="1">
      <alignment horizontal="left" vertical="top" wrapText="1"/>
    </xf>
    <xf numFmtId="165" fontId="76" fillId="0" borderId="0" xfId="12" applyNumberFormat="1" applyFont="1" applyAlignment="1">
      <alignment horizontal="center" vertical="top" wrapText="1"/>
    </xf>
    <xf numFmtId="165" fontId="17" fillId="0" borderId="0" xfId="12" applyNumberFormat="1" applyFont="1" applyAlignment="1">
      <alignment vertical="top"/>
    </xf>
    <xf numFmtId="165" fontId="78" fillId="0" borderId="0" xfId="12" applyNumberFormat="1" applyFont="1" applyAlignment="1">
      <alignment vertical="top" wrapText="1"/>
    </xf>
    <xf numFmtId="164" fontId="17" fillId="0" borderId="103" xfId="12" applyNumberFormat="1" applyFont="1" applyBorder="1" applyAlignment="1">
      <alignment horizontal="center" vertical="top" wrapText="1"/>
    </xf>
    <xf numFmtId="164" fontId="17" fillId="0" borderId="93" xfId="12" applyNumberFormat="1" applyFont="1" applyBorder="1" applyAlignment="1">
      <alignment horizontal="center" vertical="top" wrapText="1"/>
    </xf>
    <xf numFmtId="164" fontId="17" fillId="27" borderId="104" xfId="12" applyNumberFormat="1" applyFont="1" applyFill="1" applyBorder="1" applyAlignment="1">
      <alignment horizontal="center" vertical="top" wrapText="1"/>
    </xf>
    <xf numFmtId="164" fontId="17" fillId="27" borderId="89" xfId="12" applyNumberFormat="1" applyFont="1" applyFill="1" applyBorder="1" applyAlignment="1">
      <alignment horizontal="center" vertical="top" wrapText="1"/>
    </xf>
    <xf numFmtId="4" fontId="78" fillId="0" borderId="0" xfId="12" applyNumberFormat="1" applyFont="1" applyAlignment="1">
      <alignment vertical="top" wrapText="1"/>
    </xf>
    <xf numFmtId="4" fontId="76" fillId="0" borderId="0" xfId="12" applyNumberFormat="1" applyFont="1" applyAlignment="1">
      <alignment horizontal="center" vertical="top" wrapText="1"/>
    </xf>
    <xf numFmtId="164" fontId="45" fillId="26" borderId="105" xfId="12" applyNumberFormat="1" applyFont="1" applyFill="1" applyBorder="1" applyAlignment="1">
      <alignment horizontal="center" vertical="top" wrapText="1"/>
    </xf>
    <xf numFmtId="164" fontId="45" fillId="26" borderId="86" xfId="12" applyNumberFormat="1" applyFont="1" applyFill="1" applyBorder="1" applyAlignment="1">
      <alignment horizontal="center" vertical="top" wrapText="1"/>
    </xf>
    <xf numFmtId="164" fontId="45" fillId="26" borderId="106" xfId="12" applyNumberFormat="1" applyFont="1" applyFill="1" applyBorder="1" applyAlignment="1">
      <alignment horizontal="center" vertical="top" wrapText="1"/>
    </xf>
    <xf numFmtId="165" fontId="45" fillId="0" borderId="0" xfId="12" applyNumberFormat="1" applyFont="1" applyAlignment="1">
      <alignment vertical="center" wrapText="1"/>
    </xf>
    <xf numFmtId="165" fontId="45" fillId="0" borderId="0" xfId="12" applyNumberFormat="1" applyFont="1" applyAlignment="1">
      <alignment horizontal="center" vertical="center" wrapText="1"/>
    </xf>
    <xf numFmtId="165" fontId="45" fillId="0" borderId="107" xfId="12" applyNumberFormat="1" applyFont="1" applyBorder="1" applyAlignment="1">
      <alignment horizontal="center" vertical="center" wrapText="1"/>
    </xf>
    <xf numFmtId="165" fontId="45" fillId="0" borderId="108" xfId="12" applyNumberFormat="1" applyFont="1" applyBorder="1" applyAlignment="1">
      <alignment horizontal="center" vertical="center" wrapText="1"/>
    </xf>
    <xf numFmtId="0" fontId="45" fillId="0" borderId="107" xfId="12" applyFont="1" applyBorder="1" applyAlignment="1">
      <alignment vertical="center" wrapText="1"/>
    </xf>
    <xf numFmtId="0" fontId="17" fillId="0" borderId="88" xfId="12" applyFont="1" applyBorder="1" applyAlignment="1">
      <alignment vertical="top"/>
    </xf>
    <xf numFmtId="0" fontId="17" fillId="0" borderId="86" xfId="12" applyFont="1" applyBorder="1" applyAlignment="1">
      <alignment vertical="top"/>
    </xf>
    <xf numFmtId="0" fontId="17" fillId="0" borderId="0" xfId="12" applyFont="1" applyAlignment="1">
      <alignment horizontal="right" vertical="top"/>
    </xf>
    <xf numFmtId="164" fontId="17" fillId="0" borderId="0" xfId="12" applyNumberFormat="1" applyFont="1" applyAlignment="1">
      <alignment horizontal="right" vertical="top" wrapText="1"/>
    </xf>
    <xf numFmtId="49" fontId="17" fillId="0" borderId="0" xfId="12" applyNumberFormat="1" applyFont="1" applyAlignment="1">
      <alignment horizontal="right" vertical="top"/>
    </xf>
    <xf numFmtId="49" fontId="17" fillId="0" borderId="0" xfId="12" applyNumberFormat="1" applyFont="1" applyAlignment="1">
      <alignment horizontal="right" vertical="center"/>
    </xf>
    <xf numFmtId="49" fontId="74" fillId="0" borderId="0" xfId="12" applyNumberFormat="1" applyFont="1" applyAlignment="1">
      <alignment horizontal="right" vertical="top"/>
    </xf>
    <xf numFmtId="49" fontId="17" fillId="0" borderId="0" xfId="12" applyNumberFormat="1" applyFont="1" applyAlignment="1">
      <alignment vertical="top"/>
    </xf>
    <xf numFmtId="49" fontId="45" fillId="0" borderId="0" xfId="12" applyNumberFormat="1" applyFont="1" applyAlignment="1">
      <alignment horizontal="center" vertical="top" wrapText="1"/>
    </xf>
    <xf numFmtId="49" fontId="45" fillId="0" borderId="0" xfId="12" applyNumberFormat="1" applyFont="1" applyAlignment="1">
      <alignment horizontal="right" vertical="top"/>
    </xf>
    <xf numFmtId="164" fontId="45" fillId="0" borderId="0" xfId="12" applyNumberFormat="1" applyFont="1" applyAlignment="1">
      <alignment horizontal="center" vertical="top"/>
    </xf>
    <xf numFmtId="49" fontId="17" fillId="0" borderId="0" xfId="12" applyNumberFormat="1" applyFont="1" applyAlignment="1">
      <alignment horizontal="left" vertical="top" wrapText="1"/>
    </xf>
    <xf numFmtId="49" fontId="17" fillId="0" borderId="0" xfId="12" applyNumberFormat="1" applyFont="1" applyAlignment="1">
      <alignment horizontal="left" vertical="center" wrapText="1"/>
    </xf>
    <xf numFmtId="164" fontId="45" fillId="0" borderId="110" xfId="12" applyNumberFormat="1" applyFont="1" applyBorder="1" applyAlignment="1">
      <alignment horizontal="center" vertical="top"/>
    </xf>
    <xf numFmtId="164" fontId="45" fillId="0" borderId="111" xfId="12" applyNumberFormat="1" applyFont="1" applyBorder="1" applyAlignment="1">
      <alignment horizontal="center" vertical="top"/>
    </xf>
    <xf numFmtId="164" fontId="45" fillId="25" borderId="112" xfId="12" applyNumberFormat="1" applyFont="1" applyFill="1" applyBorder="1" applyAlignment="1">
      <alignment horizontal="center" vertical="center"/>
    </xf>
    <xf numFmtId="49" fontId="45" fillId="25" borderId="106" xfId="12" applyNumberFormat="1" applyFont="1" applyFill="1" applyBorder="1" applyAlignment="1">
      <alignment horizontal="center" vertical="top"/>
    </xf>
    <xf numFmtId="164" fontId="45" fillId="0" borderId="114" xfId="12" applyNumberFormat="1" applyFont="1" applyBorder="1" applyAlignment="1">
      <alignment horizontal="center" vertical="top"/>
    </xf>
    <xf numFmtId="164" fontId="45" fillId="0" borderId="115" xfId="12" applyNumberFormat="1" applyFont="1" applyBorder="1" applyAlignment="1">
      <alignment horizontal="center" vertical="top"/>
    </xf>
    <xf numFmtId="164" fontId="45" fillId="29" borderId="112" xfId="12" applyNumberFormat="1" applyFont="1" applyFill="1" applyBorder="1" applyAlignment="1">
      <alignment horizontal="center" vertical="center"/>
    </xf>
    <xf numFmtId="49" fontId="45" fillId="29" borderId="106" xfId="12" applyNumberFormat="1" applyFont="1" applyFill="1" applyBorder="1" applyAlignment="1">
      <alignment horizontal="center" vertical="top"/>
    </xf>
    <xf numFmtId="164" fontId="45" fillId="0" borderId="116" xfId="12" applyNumberFormat="1" applyFont="1" applyBorder="1" applyAlignment="1">
      <alignment horizontal="center" vertical="top"/>
    </xf>
    <xf numFmtId="164" fontId="45" fillId="0" borderId="117" xfId="12" applyNumberFormat="1" applyFont="1" applyBorder="1" applyAlignment="1">
      <alignment horizontal="center" vertical="top"/>
    </xf>
    <xf numFmtId="164" fontId="45" fillId="30" borderId="112" xfId="12" applyNumberFormat="1" applyFont="1" applyFill="1" applyBorder="1" applyAlignment="1">
      <alignment horizontal="center" vertical="center"/>
    </xf>
    <xf numFmtId="49" fontId="45" fillId="30" borderId="118" xfId="12" applyNumberFormat="1" applyFont="1" applyFill="1" applyBorder="1" applyAlignment="1">
      <alignment horizontal="center" vertical="top"/>
    </xf>
    <xf numFmtId="0" fontId="17" fillId="0" borderId="121" xfId="12" applyFont="1" applyBorder="1" applyAlignment="1">
      <alignment vertical="top"/>
    </xf>
    <xf numFmtId="0" fontId="17" fillId="0" borderId="122" xfId="12" applyFont="1" applyBorder="1" applyAlignment="1">
      <alignment vertical="top"/>
    </xf>
    <xf numFmtId="0" fontId="17" fillId="0" borderId="123" xfId="12" applyFont="1" applyBorder="1" applyAlignment="1">
      <alignment vertical="top"/>
    </xf>
    <xf numFmtId="164" fontId="45" fillId="27" borderId="106" xfId="12" applyNumberFormat="1" applyFont="1" applyFill="1" applyBorder="1" applyAlignment="1">
      <alignment horizontal="center" vertical="center"/>
    </xf>
    <xf numFmtId="164" fontId="45" fillId="27" borderId="89" xfId="12" applyNumberFormat="1" applyFont="1" applyFill="1" applyBorder="1" applyAlignment="1">
      <alignment horizontal="center" vertical="center"/>
    </xf>
    <xf numFmtId="164" fontId="45" fillId="27" borderId="89" xfId="12" applyNumberFormat="1" applyFont="1" applyFill="1" applyBorder="1" applyAlignment="1">
      <alignment horizontal="center" vertical="top"/>
    </xf>
    <xf numFmtId="0" fontId="45" fillId="27" borderId="106" xfId="12" applyFont="1" applyFill="1" applyBorder="1" applyAlignment="1">
      <alignment horizontal="center" vertical="top"/>
    </xf>
    <xf numFmtId="0" fontId="17" fillId="0" borderId="127" xfId="12" applyFont="1" applyBorder="1" applyAlignment="1">
      <alignment vertical="top"/>
    </xf>
    <xf numFmtId="0" fontId="17" fillId="0" borderId="128" xfId="12" applyFont="1" applyBorder="1" applyAlignment="1">
      <alignment vertical="top"/>
    </xf>
    <xf numFmtId="0" fontId="17" fillId="0" borderId="129" xfId="12" applyFont="1" applyBorder="1" applyAlignment="1">
      <alignment vertical="top"/>
    </xf>
    <xf numFmtId="0" fontId="45" fillId="0" borderId="124" xfId="12" applyFont="1" applyBorder="1" applyAlignment="1">
      <alignment horizontal="center" vertical="top" wrapText="1"/>
    </xf>
    <xf numFmtId="0" fontId="17" fillId="0" borderId="134" xfId="12" applyFont="1" applyBorder="1" applyAlignment="1">
      <alignment horizontal="center" vertical="top"/>
    </xf>
    <xf numFmtId="0" fontId="17" fillId="0" borderId="135" xfId="12" applyFont="1" applyBorder="1" applyAlignment="1">
      <alignment horizontal="center" vertical="top"/>
    </xf>
    <xf numFmtId="0" fontId="17" fillId="0" borderId="135" xfId="12" applyFont="1" applyBorder="1" applyAlignment="1">
      <alignment vertical="top"/>
    </xf>
    <xf numFmtId="0" fontId="17" fillId="0" borderId="136" xfId="12" applyFont="1" applyBorder="1" applyAlignment="1">
      <alignment vertical="top"/>
    </xf>
    <xf numFmtId="164" fontId="17" fillId="0" borderId="137" xfId="12" applyNumberFormat="1" applyFont="1" applyBorder="1" applyAlignment="1">
      <alignment horizontal="center" vertical="top"/>
    </xf>
    <xf numFmtId="164" fontId="17" fillId="0" borderId="138" xfId="12" applyNumberFormat="1" applyFont="1" applyBorder="1" applyAlignment="1">
      <alignment horizontal="center" vertical="top"/>
    </xf>
    <xf numFmtId="0" fontId="45" fillId="0" borderId="137" xfId="12" applyFont="1" applyBorder="1" applyAlignment="1">
      <alignment horizontal="center" vertical="top"/>
    </xf>
    <xf numFmtId="0" fontId="17" fillId="0" borderId="140" xfId="12" applyFont="1" applyBorder="1" applyAlignment="1">
      <alignment vertical="top"/>
    </xf>
    <xf numFmtId="0" fontId="17" fillId="0" borderId="141" xfId="12" applyFont="1" applyBorder="1" applyAlignment="1">
      <alignment vertical="top"/>
    </xf>
    <xf numFmtId="0" fontId="17" fillId="0" borderId="142" xfId="12" applyFont="1" applyBorder="1" applyAlignment="1">
      <alignment vertical="top"/>
    </xf>
    <xf numFmtId="0" fontId="17" fillId="0" borderId="102" xfId="12" applyFont="1" applyBorder="1" applyAlignment="1">
      <alignment vertical="top"/>
    </xf>
    <xf numFmtId="164" fontId="17" fillId="0" borderId="131" xfId="12" applyNumberFormat="1" applyFont="1" applyBorder="1" applyAlignment="1">
      <alignment horizontal="center" vertical="center"/>
    </xf>
    <xf numFmtId="164" fontId="17" fillId="0" borderId="89" xfId="12" applyNumberFormat="1" applyFont="1" applyBorder="1" applyAlignment="1">
      <alignment horizontal="center" vertical="center"/>
    </xf>
    <xf numFmtId="0" fontId="45" fillId="0" borderId="106" xfId="12" applyFont="1" applyBorder="1" applyAlignment="1">
      <alignment horizontal="center" vertical="top" wrapText="1"/>
    </xf>
    <xf numFmtId="164" fontId="17" fillId="0" borderId="138" xfId="12" applyNumberFormat="1" applyFont="1" applyBorder="1" applyAlignment="1">
      <alignment horizontal="center" vertical="center"/>
    </xf>
    <xf numFmtId="164" fontId="17" fillId="0" borderId="138" xfId="12" applyNumberFormat="1" applyFont="1" applyBorder="1" applyAlignment="1">
      <alignment horizontal="center" vertical="top" wrapText="1"/>
    </xf>
    <xf numFmtId="0" fontId="17" fillId="0" borderId="141" xfId="12" applyFont="1" applyBorder="1" applyAlignment="1">
      <alignment horizontal="center" vertical="top"/>
    </xf>
    <xf numFmtId="0" fontId="17" fillId="0" borderId="128" xfId="12" applyFont="1" applyBorder="1" applyAlignment="1">
      <alignment horizontal="center" vertical="top"/>
    </xf>
    <xf numFmtId="164" fontId="17" fillId="0" borderId="137" xfId="12" applyNumberFormat="1" applyFont="1" applyBorder="1" applyAlignment="1">
      <alignment horizontal="center" vertical="center"/>
    </xf>
    <xf numFmtId="0" fontId="45" fillId="0" borderId="137" xfId="12" applyFont="1" applyBorder="1" applyAlignment="1">
      <alignment horizontal="center" vertical="top" wrapText="1"/>
    </xf>
    <xf numFmtId="49" fontId="45" fillId="0" borderId="130" xfId="12" applyNumberFormat="1" applyFont="1" applyBorder="1" applyAlignment="1">
      <alignment vertical="center"/>
    </xf>
    <xf numFmtId="0" fontId="17" fillId="0" borderId="89" xfId="12" applyFont="1" applyBorder="1" applyAlignment="1">
      <alignment horizontal="center" vertical="top" wrapText="1"/>
    </xf>
    <xf numFmtId="0" fontId="17" fillId="0" borderId="140" xfId="12" applyFont="1" applyBorder="1" applyAlignment="1">
      <alignment horizontal="center" vertical="top"/>
    </xf>
    <xf numFmtId="0" fontId="17" fillId="0" borderId="102" xfId="12" applyFont="1" applyBorder="1" applyAlignment="1">
      <alignment horizontal="center" vertical="top"/>
    </xf>
    <xf numFmtId="0" fontId="17" fillId="0" borderId="114" xfId="12" applyFont="1" applyBorder="1" applyAlignment="1">
      <alignment vertical="top"/>
    </xf>
    <xf numFmtId="0" fontId="17" fillId="0" borderId="115" xfId="12" applyFont="1" applyBorder="1" applyAlignment="1">
      <alignment horizontal="left" vertical="top"/>
    </xf>
    <xf numFmtId="49" fontId="45" fillId="0" borderId="124" xfId="12" applyNumberFormat="1" applyFont="1" applyBorder="1" applyAlignment="1">
      <alignment horizontal="center" vertical="top"/>
    </xf>
    <xf numFmtId="0" fontId="17" fillId="0" borderId="114" xfId="12" applyFont="1" applyBorder="1" applyAlignment="1">
      <alignment horizontal="center" vertical="center" wrapText="1"/>
    </xf>
    <xf numFmtId="0" fontId="17" fillId="0" borderId="115" xfId="12" applyFont="1" applyBorder="1" applyAlignment="1">
      <alignment horizontal="left" vertical="top" wrapText="1"/>
    </xf>
    <xf numFmtId="0" fontId="17" fillId="0" borderId="102" xfId="12" applyFont="1" applyBorder="1" applyAlignment="1">
      <alignment horizontal="center" vertical="center" wrapText="1"/>
    </xf>
    <xf numFmtId="0" fontId="17" fillId="0" borderId="128" xfId="12" applyFont="1" applyBorder="1" applyAlignment="1">
      <alignment horizontal="center" vertical="center" wrapText="1"/>
    </xf>
    <xf numFmtId="164" fontId="17" fillId="0" borderId="128" xfId="12" applyNumberFormat="1" applyFont="1" applyBorder="1" applyAlignment="1">
      <alignment horizontal="center" vertical="center" wrapText="1"/>
    </xf>
    <xf numFmtId="0" fontId="17" fillId="0" borderId="129" xfId="12" applyFont="1" applyBorder="1" applyAlignment="1">
      <alignment vertical="center" wrapText="1"/>
    </xf>
    <xf numFmtId="164" fontId="17" fillId="0" borderId="93" xfId="12" applyNumberFormat="1" applyFont="1" applyBorder="1" applyAlignment="1">
      <alignment horizontal="center" vertical="center"/>
    </xf>
    <xf numFmtId="164" fontId="17" fillId="0" borderId="143" xfId="12" applyNumberFormat="1" applyFont="1" applyBorder="1" applyAlignment="1">
      <alignment horizontal="center" vertical="center"/>
    </xf>
    <xf numFmtId="0" fontId="17" fillId="0" borderId="143" xfId="12" applyFont="1" applyBorder="1" applyAlignment="1">
      <alignment horizontal="center" vertical="top" wrapText="1"/>
    </xf>
    <xf numFmtId="0" fontId="45" fillId="0" borderId="143" xfId="12" applyFont="1" applyBorder="1" applyAlignment="1">
      <alignment horizontal="center" vertical="top" wrapText="1"/>
    </xf>
    <xf numFmtId="49" fontId="45" fillId="0" borderId="107" xfId="12" applyNumberFormat="1" applyFont="1" applyBorder="1" applyAlignment="1">
      <alignment horizontal="center" vertical="top"/>
    </xf>
    <xf numFmtId="164" fontId="17" fillId="0" borderId="143" xfId="12" applyNumberFormat="1" applyFont="1" applyBorder="1" applyAlignment="1">
      <alignment horizontal="center" vertical="top" wrapText="1"/>
    </xf>
    <xf numFmtId="164" fontId="17" fillId="0" borderId="137" xfId="12" applyNumberFormat="1" applyFont="1" applyBorder="1" applyAlignment="1">
      <alignment horizontal="center" vertical="top" wrapText="1"/>
    </xf>
    <xf numFmtId="0" fontId="17" fillId="0" borderId="92" xfId="12" applyFont="1" applyBorder="1" applyAlignment="1">
      <alignment horizontal="center" vertical="center" wrapText="1"/>
    </xf>
    <xf numFmtId="0" fontId="17" fillId="0" borderId="150" xfId="12" applyFont="1" applyBorder="1" applyAlignment="1">
      <alignment horizontal="center" vertical="center" wrapText="1"/>
    </xf>
    <xf numFmtId="164" fontId="17" fillId="34" borderId="150" xfId="12" applyNumberFormat="1" applyFont="1" applyFill="1" applyBorder="1" applyAlignment="1">
      <alignment horizontal="center" vertical="center" wrapText="1"/>
    </xf>
    <xf numFmtId="0" fontId="17" fillId="0" borderId="144" xfId="12" applyFont="1" applyBorder="1" applyAlignment="1">
      <alignment horizontal="left" vertical="center" wrapText="1"/>
    </xf>
    <xf numFmtId="164" fontId="45" fillId="27" borderId="131" xfId="12" applyNumberFormat="1" applyFont="1" applyFill="1" applyBorder="1" applyAlignment="1">
      <alignment horizontal="center" vertical="center"/>
    </xf>
    <xf numFmtId="0" fontId="45" fillId="0" borderId="124" xfId="12" applyFont="1" applyBorder="1" applyAlignment="1">
      <alignment horizontal="center" vertical="center" wrapText="1"/>
    </xf>
    <xf numFmtId="0" fontId="39" fillId="0" borderId="0" xfId="12" applyFont="1"/>
    <xf numFmtId="164" fontId="17" fillId="0" borderId="89" xfId="12" applyNumberFormat="1" applyFont="1" applyBorder="1" applyAlignment="1">
      <alignment horizontal="center" vertical="top"/>
    </xf>
    <xf numFmtId="0" fontId="17" fillId="32" borderId="89" xfId="12" applyFont="1" applyFill="1" applyBorder="1" applyAlignment="1">
      <alignment vertical="top" wrapText="1"/>
    </xf>
    <xf numFmtId="0" fontId="17" fillId="0" borderId="137" xfId="12" applyFont="1" applyBorder="1" applyAlignment="1">
      <alignment horizontal="center" vertical="top" wrapText="1"/>
    </xf>
    <xf numFmtId="0" fontId="17" fillId="32" borderId="108" xfId="12" applyFont="1" applyFill="1" applyBorder="1" applyAlignment="1">
      <alignment vertical="top" wrapText="1"/>
    </xf>
    <xf numFmtId="0" fontId="17" fillId="0" borderId="140" xfId="12" applyFont="1" applyBorder="1" applyAlignment="1">
      <alignment horizontal="center" vertical="top" wrapText="1"/>
    </xf>
    <xf numFmtId="0" fontId="45" fillId="0" borderId="158" xfId="12" applyFont="1" applyBorder="1" applyAlignment="1">
      <alignment horizontal="center" vertical="top" wrapText="1"/>
    </xf>
    <xf numFmtId="49" fontId="17" fillId="0" borderId="131" xfId="12" applyNumberFormat="1" applyFont="1" applyBorder="1" applyAlignment="1">
      <alignment vertical="center" textRotation="90"/>
    </xf>
    <xf numFmtId="164" fontId="17" fillId="0" borderId="108" xfId="12" applyNumberFormat="1" applyFont="1" applyBorder="1" applyAlignment="1">
      <alignment horizontal="center" vertical="center"/>
    </xf>
    <xf numFmtId="164" fontId="17" fillId="0" borderId="86" xfId="12" applyNumberFormat="1" applyFont="1" applyBorder="1" applyAlignment="1">
      <alignment horizontal="center" vertical="center"/>
    </xf>
    <xf numFmtId="0" fontId="17" fillId="0" borderId="88" xfId="12" applyFont="1" applyBorder="1" applyAlignment="1">
      <alignment horizontal="center" vertical="top" wrapText="1"/>
    </xf>
    <xf numFmtId="0" fontId="45" fillId="0" borderId="87" xfId="12" applyFont="1" applyBorder="1" applyAlignment="1">
      <alignment horizontal="center" vertical="top" wrapText="1"/>
    </xf>
    <xf numFmtId="0" fontId="17" fillId="0" borderId="121" xfId="12" applyFont="1" applyBorder="1" applyAlignment="1">
      <alignment horizontal="center" vertical="center" wrapText="1"/>
    </xf>
    <xf numFmtId="164" fontId="17" fillId="34" borderId="122" xfId="12" applyNumberFormat="1" applyFont="1" applyFill="1" applyBorder="1" applyAlignment="1">
      <alignment horizontal="center" vertical="center" wrapText="1"/>
    </xf>
    <xf numFmtId="0" fontId="17" fillId="0" borderId="123" xfId="12" applyFont="1" applyBorder="1" applyAlignment="1">
      <alignment horizontal="left" vertical="top" wrapText="1"/>
    </xf>
    <xf numFmtId="49" fontId="45" fillId="32" borderId="124" xfId="12" applyNumberFormat="1" applyFont="1" applyFill="1" applyBorder="1" applyAlignment="1">
      <alignment horizontal="center" vertical="top"/>
    </xf>
    <xf numFmtId="0" fontId="17" fillId="0" borderId="159" xfId="12" applyFont="1" applyBorder="1" applyAlignment="1">
      <alignment horizontal="center" vertical="center" wrapText="1"/>
    </xf>
    <xf numFmtId="164" fontId="17" fillId="34" borderId="135" xfId="12" applyNumberFormat="1" applyFont="1" applyFill="1" applyBorder="1" applyAlignment="1">
      <alignment horizontal="center" vertical="center" wrapText="1"/>
    </xf>
    <xf numFmtId="0" fontId="17" fillId="0" borderId="136" xfId="12" applyFont="1" applyBorder="1" applyAlignment="1">
      <alignment horizontal="left" vertical="top" wrapText="1"/>
    </xf>
    <xf numFmtId="0" fontId="17" fillId="0" borderId="86" xfId="12" applyFont="1" applyBorder="1" applyAlignment="1">
      <alignment horizontal="center" vertical="top" wrapText="1"/>
    </xf>
    <xf numFmtId="49" fontId="45" fillId="32" borderId="107" xfId="12" applyNumberFormat="1" applyFont="1" applyFill="1" applyBorder="1" applyAlignment="1">
      <alignment horizontal="center" vertical="top"/>
    </xf>
    <xf numFmtId="164" fontId="17" fillId="0" borderId="134" xfId="12" applyNumberFormat="1" applyFont="1" applyBorder="1" applyAlignment="1">
      <alignment horizontal="center" vertical="top" wrapText="1"/>
    </xf>
    <xf numFmtId="0" fontId="17" fillId="0" borderId="156" xfId="12" applyFont="1" applyBorder="1" applyAlignment="1">
      <alignment horizontal="center" vertical="center" wrapText="1"/>
    </xf>
    <xf numFmtId="164" fontId="17" fillId="34" borderId="141" xfId="12" applyNumberFormat="1" applyFont="1" applyFill="1" applyBorder="1" applyAlignment="1">
      <alignment horizontal="center" vertical="center" wrapText="1"/>
    </xf>
    <xf numFmtId="0" fontId="17" fillId="0" borderId="142" xfId="12" applyFont="1" applyBorder="1" applyAlignment="1">
      <alignment horizontal="left" vertical="top" wrapText="1"/>
    </xf>
    <xf numFmtId="0" fontId="17" fillId="27" borderId="89" xfId="12" applyFont="1" applyFill="1" applyBorder="1" applyAlignment="1">
      <alignment horizontal="center" vertical="top"/>
    </xf>
    <xf numFmtId="0" fontId="45" fillId="27" borderId="124" xfId="12" applyFont="1" applyFill="1" applyBorder="1" applyAlignment="1">
      <alignment horizontal="center" vertical="top"/>
    </xf>
    <xf numFmtId="0" fontId="17" fillId="0" borderId="93" xfId="12" applyFont="1" applyBorder="1" applyAlignment="1">
      <alignment horizontal="center" vertical="top" wrapText="1"/>
    </xf>
    <xf numFmtId="164" fontId="17" fillId="0" borderId="124" xfId="12" applyNumberFormat="1" applyFont="1" applyBorder="1" applyAlignment="1">
      <alignment horizontal="center" vertical="center"/>
    </xf>
    <xf numFmtId="164" fontId="17" fillId="0" borderId="124" xfId="12" applyNumberFormat="1" applyFont="1" applyBorder="1" applyAlignment="1">
      <alignment horizontal="center" vertical="top" wrapText="1"/>
    </xf>
    <xf numFmtId="49" fontId="45" fillId="0" borderId="107" xfId="12" applyNumberFormat="1" applyFont="1" applyBorder="1" applyAlignment="1">
      <alignment vertical="center"/>
    </xf>
    <xf numFmtId="0" fontId="77" fillId="0" borderId="132" xfId="12" applyFont="1" applyBorder="1" applyAlignment="1">
      <alignment vertical="top"/>
    </xf>
    <xf numFmtId="0" fontId="77" fillId="0" borderId="133" xfId="12" applyFont="1" applyBorder="1" applyAlignment="1">
      <alignment vertical="top"/>
    </xf>
    <xf numFmtId="0" fontId="77" fillId="0" borderId="167" xfId="12" applyFont="1" applyBorder="1" applyAlignment="1">
      <alignment vertical="top"/>
    </xf>
    <xf numFmtId="164" fontId="17" fillId="34" borderId="167" xfId="12" applyNumberFormat="1" applyFont="1" applyFill="1" applyBorder="1" applyAlignment="1">
      <alignment vertical="top" wrapText="1"/>
    </xf>
    <xf numFmtId="164" fontId="17" fillId="34" borderId="151" xfId="12" applyNumberFormat="1" applyFont="1" applyFill="1" applyBorder="1" applyAlignment="1">
      <alignment vertical="top" wrapText="1"/>
    </xf>
    <xf numFmtId="0" fontId="17" fillId="0" borderId="152" xfId="12" applyFont="1" applyBorder="1" applyAlignment="1">
      <alignment vertical="top"/>
    </xf>
    <xf numFmtId="164" fontId="45" fillId="0" borderId="131" xfId="12" applyNumberFormat="1" applyFont="1" applyBorder="1" applyAlignment="1">
      <alignment horizontal="center" vertical="center"/>
    </xf>
    <xf numFmtId="0" fontId="45" fillId="0" borderId="0" xfId="12" applyFont="1" applyAlignment="1">
      <alignment horizontal="center" vertical="top" wrapText="1"/>
    </xf>
    <xf numFmtId="0" fontId="45" fillId="0" borderId="90" xfId="12" applyFont="1" applyBorder="1" applyAlignment="1">
      <alignment horizontal="center" vertical="top" wrapText="1"/>
    </xf>
    <xf numFmtId="49" fontId="45" fillId="0" borderId="154" xfId="12" applyNumberFormat="1" applyFont="1" applyBorder="1" applyAlignment="1">
      <alignment vertical="center"/>
    </xf>
    <xf numFmtId="0" fontId="77" fillId="0" borderId="114" xfId="12" applyFont="1" applyBorder="1" applyAlignment="1">
      <alignment horizontal="center" vertical="top"/>
    </xf>
    <xf numFmtId="0" fontId="77" fillId="0" borderId="115" xfId="12" applyFont="1" applyBorder="1" applyAlignment="1">
      <alignment horizontal="center" vertical="top"/>
    </xf>
    <xf numFmtId="0" fontId="77" fillId="0" borderId="159" xfId="12" applyFont="1" applyBorder="1" applyAlignment="1">
      <alignment horizontal="center" vertical="top"/>
    </xf>
    <xf numFmtId="164" fontId="17" fillId="34" borderId="164" xfId="12" applyNumberFormat="1" applyFont="1" applyFill="1" applyBorder="1" applyAlignment="1">
      <alignment horizontal="center" vertical="top" wrapText="1"/>
    </xf>
    <xf numFmtId="164" fontId="17" fillId="34" borderId="135" xfId="12" applyNumberFormat="1" applyFont="1" applyFill="1" applyBorder="1" applyAlignment="1">
      <alignment horizontal="center" vertical="top" wrapText="1"/>
    </xf>
    <xf numFmtId="164" fontId="45" fillId="0" borderId="108" xfId="12" applyNumberFormat="1" applyFont="1" applyBorder="1" applyAlignment="1">
      <alignment horizontal="center" vertical="center"/>
    </xf>
    <xf numFmtId="164" fontId="45" fillId="0" borderId="106" xfId="12" applyNumberFormat="1" applyFont="1" applyBorder="1" applyAlignment="1">
      <alignment horizontal="center" vertical="center"/>
    </xf>
    <xf numFmtId="49" fontId="45" fillId="0" borderId="145" xfId="12" applyNumberFormat="1" applyFont="1" applyBorder="1" applyAlignment="1">
      <alignment vertical="center"/>
    </xf>
    <xf numFmtId="0" fontId="17" fillId="0" borderId="115" xfId="12" applyFont="1" applyBorder="1" applyAlignment="1">
      <alignment vertical="top"/>
    </xf>
    <xf numFmtId="0" fontId="17" fillId="0" borderId="150" xfId="12" applyFont="1" applyBorder="1" applyAlignment="1">
      <alignment vertical="top"/>
    </xf>
    <xf numFmtId="0" fontId="17" fillId="0" borderId="89" xfId="12" applyFont="1" applyBorder="1" applyAlignment="1">
      <alignment vertical="top"/>
    </xf>
    <xf numFmtId="164" fontId="45" fillId="31" borderId="89" xfId="12" applyNumberFormat="1" applyFont="1" applyFill="1" applyBorder="1" applyAlignment="1">
      <alignment horizontal="center" vertical="center"/>
    </xf>
    <xf numFmtId="0" fontId="45" fillId="31" borderId="168" xfId="12" applyFont="1" applyFill="1" applyBorder="1" applyAlignment="1">
      <alignment horizontal="center" vertical="top"/>
    </xf>
    <xf numFmtId="0" fontId="17" fillId="0" borderId="0" xfId="12" applyFont="1" applyBorder="1" applyAlignment="1">
      <alignment vertical="top"/>
    </xf>
    <xf numFmtId="0" fontId="17" fillId="0" borderId="166" xfId="12" applyFont="1" applyBorder="1" applyAlignment="1">
      <alignment vertical="top"/>
    </xf>
    <xf numFmtId="0" fontId="17" fillId="0" borderId="131" xfId="12" applyFont="1" applyBorder="1" applyAlignment="1">
      <alignment vertical="top"/>
    </xf>
    <xf numFmtId="0" fontId="45" fillId="31" borderId="124" xfId="12" applyFont="1" applyFill="1" applyBorder="1" applyAlignment="1">
      <alignment horizontal="center" vertical="center" wrapText="1"/>
    </xf>
    <xf numFmtId="0" fontId="17" fillId="0" borderId="131" xfId="12" applyFont="1" applyBorder="1" applyAlignment="1">
      <alignment horizontal="left" vertical="top"/>
    </xf>
    <xf numFmtId="0" fontId="17" fillId="0" borderId="109" xfId="12" applyFont="1" applyBorder="1" applyAlignment="1">
      <alignment vertical="top"/>
    </xf>
    <xf numFmtId="0" fontId="17" fillId="0" borderId="155" xfId="12" applyFont="1" applyBorder="1" applyAlignment="1">
      <alignment vertical="top"/>
    </xf>
    <xf numFmtId="0" fontId="17" fillId="0" borderId="108" xfId="12" applyFont="1" applyBorder="1" applyAlignment="1">
      <alignment vertical="top"/>
    </xf>
    <xf numFmtId="164" fontId="45" fillId="31" borderId="106" xfId="12" applyNumberFormat="1" applyFont="1" applyFill="1" applyBorder="1" applyAlignment="1">
      <alignment horizontal="center" vertical="center"/>
    </xf>
    <xf numFmtId="0" fontId="45" fillId="31" borderId="106" xfId="12" applyFont="1" applyFill="1" applyBorder="1" applyAlignment="1">
      <alignment horizontal="center" vertical="center" wrapText="1"/>
    </xf>
    <xf numFmtId="0" fontId="17" fillId="0" borderId="115" xfId="12" applyFont="1" applyBorder="1" applyAlignment="1">
      <alignment horizontal="center" wrapText="1"/>
    </xf>
    <xf numFmtId="0" fontId="17" fillId="0" borderId="171" xfId="12" applyFont="1" applyBorder="1" applyAlignment="1">
      <alignment vertical="top"/>
    </xf>
    <xf numFmtId="0" fontId="17" fillId="0" borderId="89" xfId="12" applyFont="1" applyBorder="1" applyAlignment="1">
      <alignment horizontal="center" wrapText="1"/>
    </xf>
    <xf numFmtId="0" fontId="45" fillId="0" borderId="124" xfId="12" applyFont="1" applyBorder="1" applyAlignment="1">
      <alignment horizontal="center" wrapText="1"/>
    </xf>
    <xf numFmtId="49" fontId="45" fillId="0" borderId="130" xfId="12" applyNumberFormat="1" applyFont="1" applyBorder="1" applyAlignment="1">
      <alignment vertical="top"/>
    </xf>
    <xf numFmtId="49" fontId="45" fillId="31" borderId="130" xfId="12" applyNumberFormat="1" applyFont="1" applyFill="1" applyBorder="1" applyAlignment="1">
      <alignment vertical="top"/>
    </xf>
    <xf numFmtId="49" fontId="45" fillId="30" borderId="90" xfId="12" applyNumberFormat="1" applyFont="1" applyFill="1" applyBorder="1" applyAlignment="1">
      <alignment vertical="top"/>
    </xf>
    <xf numFmtId="49" fontId="45" fillId="29" borderId="130" xfId="12" applyNumberFormat="1" applyFont="1" applyFill="1" applyBorder="1" applyAlignment="1">
      <alignment vertical="top"/>
    </xf>
    <xf numFmtId="0" fontId="17" fillId="0" borderId="115" xfId="12" applyFont="1" applyBorder="1" applyAlignment="1">
      <alignment horizontal="left" vertical="center" wrapText="1"/>
    </xf>
    <xf numFmtId="0" fontId="17" fillId="0" borderId="167" xfId="12" applyFont="1" applyBorder="1" applyAlignment="1">
      <alignment vertical="top"/>
    </xf>
    <xf numFmtId="0" fontId="17" fillId="0" borderId="151" xfId="12" applyFont="1" applyBorder="1" applyAlignment="1">
      <alignment vertical="top"/>
    </xf>
    <xf numFmtId="0" fontId="17" fillId="0" borderId="172" xfId="12" applyFont="1" applyBorder="1" applyAlignment="1">
      <alignment vertical="top"/>
    </xf>
    <xf numFmtId="0" fontId="45" fillId="0" borderId="137" xfId="12" applyFont="1" applyBorder="1" applyAlignment="1">
      <alignment horizontal="center" vertical="center" wrapText="1"/>
    </xf>
    <xf numFmtId="164" fontId="17" fillId="0" borderId="130" xfId="12" applyNumberFormat="1" applyFont="1" applyBorder="1" applyAlignment="1">
      <alignment horizontal="center" vertical="center"/>
    </xf>
    <xf numFmtId="49" fontId="45" fillId="0" borderId="124" xfId="12" applyNumberFormat="1" applyFont="1" applyBorder="1" applyAlignment="1">
      <alignment vertical="top"/>
    </xf>
    <xf numFmtId="0" fontId="45" fillId="0" borderId="106" xfId="12" applyFont="1" applyBorder="1" applyAlignment="1">
      <alignment horizontal="center" wrapText="1"/>
    </xf>
    <xf numFmtId="49" fontId="45" fillId="0" borderId="107" xfId="12" applyNumberFormat="1" applyFont="1" applyBorder="1" applyAlignment="1">
      <alignment vertical="top"/>
    </xf>
    <xf numFmtId="0" fontId="17" fillId="0" borderId="157" xfId="12" applyFont="1" applyBorder="1" applyAlignment="1">
      <alignment vertical="top"/>
    </xf>
    <xf numFmtId="0" fontId="17" fillId="0" borderId="149" xfId="12" applyFont="1" applyBorder="1" applyAlignment="1">
      <alignment vertical="top"/>
    </xf>
    <xf numFmtId="164" fontId="17" fillId="0" borderId="107" xfId="12" applyNumberFormat="1" applyFont="1" applyBorder="1" applyAlignment="1">
      <alignment horizontal="center" vertical="center"/>
    </xf>
    <xf numFmtId="0" fontId="17" fillId="0" borderId="156" xfId="12" applyFont="1" applyBorder="1" applyAlignment="1">
      <alignment vertical="top"/>
    </xf>
    <xf numFmtId="0" fontId="17" fillId="0" borderId="147" xfId="12" applyFont="1" applyBorder="1" applyAlignment="1">
      <alignment vertical="top"/>
    </xf>
    <xf numFmtId="0" fontId="4" fillId="0" borderId="26" xfId="2" applyFont="1" applyBorder="1" applyAlignment="1">
      <alignment vertical="top"/>
    </xf>
    <xf numFmtId="0" fontId="4" fillId="0" borderId="17" xfId="2" applyFont="1" applyBorder="1" applyAlignment="1">
      <alignment horizontal="center" vertical="top"/>
    </xf>
    <xf numFmtId="0" fontId="17" fillId="0" borderId="174" xfId="12" applyFont="1" applyBorder="1" applyAlignment="1">
      <alignment vertical="top"/>
    </xf>
    <xf numFmtId="164" fontId="17" fillId="0" borderId="124" xfId="12" applyNumberFormat="1" applyFont="1" applyBorder="1" applyAlignment="1">
      <alignment horizontal="center" vertical="top"/>
    </xf>
    <xf numFmtId="0" fontId="17" fillId="0" borderId="124" xfId="12" applyFont="1" applyBorder="1" applyAlignment="1">
      <alignment horizontal="center" wrapText="1"/>
    </xf>
    <xf numFmtId="0" fontId="79" fillId="0" borderId="0" xfId="12" applyFont="1" applyAlignment="1">
      <alignment vertical="center"/>
    </xf>
    <xf numFmtId="0" fontId="4" fillId="0" borderId="8" xfId="2" applyFont="1" applyBorder="1" applyAlignment="1">
      <alignment horizontal="center" vertical="top"/>
    </xf>
    <xf numFmtId="0" fontId="17" fillId="0" borderId="173" xfId="12" applyFont="1" applyBorder="1" applyAlignment="1">
      <alignment vertical="top"/>
    </xf>
    <xf numFmtId="0" fontId="45" fillId="0" borderId="130" xfId="12" applyFont="1" applyBorder="1" applyAlignment="1">
      <alignment horizontal="center" wrapText="1"/>
    </xf>
    <xf numFmtId="0" fontId="17" fillId="0" borderId="0" xfId="12" applyFont="1" applyAlignment="1">
      <alignment vertical="center" wrapText="1"/>
    </xf>
    <xf numFmtId="0" fontId="45" fillId="0" borderId="0" xfId="12" applyFont="1" applyAlignment="1">
      <alignment horizontal="center" vertical="center"/>
    </xf>
    <xf numFmtId="164" fontId="17" fillId="0" borderId="168" xfId="12" applyNumberFormat="1" applyFont="1" applyBorder="1" applyAlignment="1">
      <alignment horizontal="center" vertical="center"/>
    </xf>
    <xf numFmtId="0" fontId="17" fillId="0" borderId="168" xfId="12" applyFont="1" applyBorder="1" applyAlignment="1">
      <alignment horizontal="center" vertical="center" wrapText="1"/>
    </xf>
    <xf numFmtId="0" fontId="45" fillId="0" borderId="168" xfId="12" applyFont="1" applyBorder="1" applyAlignment="1">
      <alignment horizontal="center" vertical="center" wrapText="1"/>
    </xf>
    <xf numFmtId="0" fontId="17" fillId="0" borderId="107" xfId="12" applyFont="1" applyBorder="1" applyAlignment="1">
      <alignment horizontal="left" vertical="top" wrapText="1"/>
    </xf>
    <xf numFmtId="164" fontId="17" fillId="0" borderId="90" xfId="12" applyNumberFormat="1" applyFont="1" applyBorder="1" applyAlignment="1">
      <alignment horizontal="center" vertical="center"/>
    </xf>
    <xf numFmtId="0" fontId="45" fillId="0" borderId="130" xfId="12" applyFont="1" applyBorder="1" applyAlignment="1">
      <alignment horizontal="center" vertical="center" wrapText="1"/>
    </xf>
    <xf numFmtId="0" fontId="4" fillId="0" borderId="39" xfId="2" applyFont="1" applyBorder="1" applyAlignment="1">
      <alignment horizontal="center" vertical="top"/>
    </xf>
    <xf numFmtId="0" fontId="17" fillId="0" borderId="175" xfId="12" applyFont="1" applyBorder="1" applyAlignment="1">
      <alignment vertical="top"/>
    </xf>
    <xf numFmtId="164" fontId="17" fillId="0" borderId="139" xfId="12" applyNumberFormat="1" applyFont="1" applyBorder="1" applyAlignment="1">
      <alignment horizontal="center" vertical="center"/>
    </xf>
    <xf numFmtId="2" fontId="17" fillId="0" borderId="139" xfId="12" applyNumberFormat="1" applyFont="1" applyBorder="1" applyAlignment="1">
      <alignment horizontal="center" vertical="center"/>
    </xf>
    <xf numFmtId="0" fontId="45" fillId="0" borderId="139" xfId="12" applyFont="1" applyBorder="1" applyAlignment="1">
      <alignment horizontal="center" vertical="center" wrapText="1"/>
    </xf>
    <xf numFmtId="0" fontId="17" fillId="0" borderId="176" xfId="12" applyFont="1" applyBorder="1" applyAlignment="1">
      <alignment vertical="top"/>
    </xf>
    <xf numFmtId="0" fontId="17" fillId="0" borderId="177" xfId="12" applyFont="1" applyBorder="1" applyAlignment="1">
      <alignment vertical="top"/>
    </xf>
    <xf numFmtId="49" fontId="45" fillId="32" borderId="89" xfId="12" applyNumberFormat="1" applyFont="1" applyFill="1" applyBorder="1" applyAlignment="1">
      <alignment vertical="top"/>
    </xf>
    <xf numFmtId="2" fontId="17" fillId="0" borderId="137" xfId="12" applyNumberFormat="1" applyFont="1" applyBorder="1" applyAlignment="1">
      <alignment horizontal="center" vertical="center"/>
    </xf>
    <xf numFmtId="164" fontId="17" fillId="0" borderId="137" xfId="12" applyNumberFormat="1" applyFont="1" applyBorder="1" applyAlignment="1">
      <alignment horizontal="center" wrapText="1"/>
    </xf>
    <xf numFmtId="0" fontId="45" fillId="0" borderId="137" xfId="12" applyFont="1" applyBorder="1" applyAlignment="1">
      <alignment horizontal="center" wrapText="1"/>
    </xf>
    <xf numFmtId="0" fontId="17" fillId="32" borderId="0" xfId="12" applyFont="1" applyFill="1" applyBorder="1" applyAlignment="1">
      <alignment vertical="top"/>
    </xf>
    <xf numFmtId="0" fontId="17" fillId="0" borderId="0" xfId="12" applyFont="1" applyBorder="1" applyAlignment="1">
      <alignment horizontal="center" vertical="top"/>
    </xf>
    <xf numFmtId="164" fontId="45" fillId="27" borderId="124" xfId="12" applyNumberFormat="1" applyFont="1" applyFill="1" applyBorder="1" applyAlignment="1">
      <alignment horizontal="center" vertical="center"/>
    </xf>
    <xf numFmtId="0" fontId="45" fillId="0" borderId="168" xfId="12" applyFont="1" applyBorder="1" applyAlignment="1">
      <alignment horizontal="center" vertical="top"/>
    </xf>
    <xf numFmtId="0" fontId="45" fillId="0" borderId="130" xfId="12" applyFont="1" applyBorder="1" applyAlignment="1">
      <alignment horizontal="center" vertical="top" wrapText="1"/>
    </xf>
    <xf numFmtId="0" fontId="45" fillId="32" borderId="124" xfId="12" applyFont="1" applyFill="1" applyBorder="1" applyAlignment="1">
      <alignment horizontal="center" vertical="top" wrapText="1"/>
    </xf>
    <xf numFmtId="0" fontId="45" fillId="0" borderId="107" xfId="12" applyFont="1" applyBorder="1" applyAlignment="1">
      <alignment horizontal="center" vertical="top" wrapText="1"/>
    </xf>
    <xf numFmtId="49" fontId="45" fillId="32" borderId="107" xfId="12" applyNumberFormat="1" applyFont="1" applyFill="1" applyBorder="1" applyAlignment="1">
      <alignment vertical="top"/>
    </xf>
    <xf numFmtId="49" fontId="45" fillId="31" borderId="107" xfId="12" applyNumberFormat="1" applyFont="1" applyFill="1" applyBorder="1" applyAlignment="1">
      <alignment vertical="top"/>
    </xf>
    <xf numFmtId="49" fontId="45" fillId="30" borderId="170" xfId="12" applyNumberFormat="1" applyFont="1" applyFill="1" applyBorder="1" applyAlignment="1">
      <alignment vertical="top"/>
    </xf>
    <xf numFmtId="49" fontId="45" fillId="29" borderId="107" xfId="12" applyNumberFormat="1" applyFont="1" applyFill="1" applyBorder="1" applyAlignment="1">
      <alignment vertical="top"/>
    </xf>
    <xf numFmtId="164" fontId="45" fillId="31" borderId="124" xfId="12" applyNumberFormat="1" applyFont="1" applyFill="1" applyBorder="1" applyAlignment="1">
      <alignment horizontal="center" vertical="center"/>
    </xf>
    <xf numFmtId="0" fontId="17" fillId="0" borderId="114" xfId="12" applyFont="1" applyBorder="1" applyAlignment="1">
      <alignment horizontal="center" wrapText="1"/>
    </xf>
    <xf numFmtId="0" fontId="17" fillId="0" borderId="92" xfId="12" applyFont="1" applyBorder="1" applyAlignment="1">
      <alignment horizontal="center" wrapText="1"/>
    </xf>
    <xf numFmtId="0" fontId="17" fillId="0" borderId="150" xfId="12" applyFont="1" applyBorder="1" applyAlignment="1">
      <alignment horizontal="center" wrapText="1"/>
    </xf>
    <xf numFmtId="164" fontId="17" fillId="34" borderId="173" xfId="12" applyNumberFormat="1" applyFont="1" applyFill="1" applyBorder="1" applyAlignment="1">
      <alignment horizontal="center" wrapText="1"/>
    </xf>
    <xf numFmtId="0" fontId="17" fillId="0" borderId="144" xfId="12" applyFont="1" applyBorder="1" applyAlignment="1">
      <alignment vertical="center" wrapText="1"/>
    </xf>
    <xf numFmtId="0" fontId="45" fillId="31" borderId="124" xfId="12" applyFont="1" applyFill="1" applyBorder="1" applyAlignment="1">
      <alignment horizontal="center" wrapText="1"/>
    </xf>
    <xf numFmtId="0" fontId="45" fillId="31" borderId="106" xfId="12" applyFont="1" applyFill="1" applyBorder="1" applyAlignment="1">
      <alignment horizontal="center" wrapText="1"/>
    </xf>
    <xf numFmtId="49" fontId="45" fillId="0" borderId="140" xfId="12" applyNumberFormat="1" applyFont="1" applyBorder="1" applyAlignment="1">
      <alignment horizontal="center" vertical="top"/>
    </xf>
    <xf numFmtId="49" fontId="45" fillId="31" borderId="124" xfId="12" applyNumberFormat="1" applyFont="1" applyFill="1" applyBorder="1" applyAlignment="1">
      <alignment horizontal="center" vertical="top"/>
    </xf>
    <xf numFmtId="49" fontId="45" fillId="30" borderId="158" xfId="12" applyNumberFormat="1" applyFont="1" applyFill="1" applyBorder="1" applyAlignment="1">
      <alignment horizontal="center" vertical="top"/>
    </xf>
    <xf numFmtId="49" fontId="45" fillId="29" borderId="124" xfId="12" applyNumberFormat="1" applyFont="1" applyFill="1" applyBorder="1" applyAlignment="1">
      <alignment horizontal="center" vertical="top"/>
    </xf>
    <xf numFmtId="0" fontId="17" fillId="0" borderId="138" xfId="12" applyFont="1" applyBorder="1" applyAlignment="1">
      <alignment horizontal="center" vertical="top"/>
    </xf>
    <xf numFmtId="49" fontId="45" fillId="0" borderId="0" xfId="12" applyNumberFormat="1" applyFont="1" applyAlignment="1">
      <alignment horizontal="center" vertical="top"/>
    </xf>
    <xf numFmtId="49" fontId="45" fillId="31" borderId="130" xfId="12" applyNumberFormat="1" applyFont="1" applyFill="1" applyBorder="1" applyAlignment="1">
      <alignment horizontal="center" vertical="top"/>
    </xf>
    <xf numFmtId="49" fontId="45" fillId="30" borderId="90" xfId="12" applyNumberFormat="1" applyFont="1" applyFill="1" applyBorder="1" applyAlignment="1">
      <alignment horizontal="center" vertical="top"/>
    </xf>
    <xf numFmtId="49" fontId="45" fillId="29" borderId="130" xfId="12" applyNumberFormat="1" applyFont="1" applyFill="1" applyBorder="1" applyAlignment="1">
      <alignment horizontal="center" vertical="top"/>
    </xf>
    <xf numFmtId="0" fontId="45" fillId="31" borderId="168" xfId="12" applyFont="1" applyFill="1" applyBorder="1" applyAlignment="1">
      <alignment horizontal="center" vertical="center"/>
    </xf>
    <xf numFmtId="0" fontId="17" fillId="0" borderId="127" xfId="12" applyFont="1" applyBorder="1" applyAlignment="1">
      <alignment horizontal="center" wrapText="1"/>
    </xf>
    <xf numFmtId="164" fontId="17" fillId="34" borderId="174" xfId="12" applyNumberFormat="1" applyFont="1" applyFill="1" applyBorder="1" applyAlignment="1">
      <alignment horizontal="center" wrapText="1"/>
    </xf>
    <xf numFmtId="0" fontId="17" fillId="0" borderId="129" xfId="12" applyFont="1" applyBorder="1" applyAlignment="1">
      <alignment vertical="top" wrapText="1"/>
    </xf>
    <xf numFmtId="0" fontId="17" fillId="0" borderId="114" xfId="12" applyFont="1" applyBorder="1" applyAlignment="1">
      <alignment horizontal="center"/>
    </xf>
    <xf numFmtId="0" fontId="17" fillId="0" borderId="159" xfId="12" applyFont="1" applyBorder="1" applyAlignment="1">
      <alignment horizontal="center"/>
    </xf>
    <xf numFmtId="164" fontId="17" fillId="34" borderId="175" xfId="12" applyNumberFormat="1" applyFont="1" applyFill="1" applyBorder="1" applyAlignment="1">
      <alignment horizontal="center" wrapText="1"/>
    </xf>
    <xf numFmtId="0" fontId="17" fillId="0" borderId="136" xfId="12" applyFont="1" applyBorder="1" applyAlignment="1">
      <alignment vertical="top" wrapText="1"/>
    </xf>
    <xf numFmtId="0" fontId="17" fillId="0" borderId="159" xfId="12" applyFont="1" applyBorder="1" applyAlignment="1">
      <alignment vertical="top"/>
    </xf>
    <xf numFmtId="49" fontId="45" fillId="31" borderId="107" xfId="12" applyNumberFormat="1" applyFont="1" applyFill="1" applyBorder="1" applyAlignment="1">
      <alignment horizontal="center" vertical="top"/>
    </xf>
    <xf numFmtId="49" fontId="45" fillId="30" borderId="170" xfId="12" applyNumberFormat="1" applyFont="1" applyFill="1" applyBorder="1" applyAlignment="1">
      <alignment horizontal="center" vertical="top"/>
    </xf>
    <xf numFmtId="49" fontId="45" fillId="29" borderId="107" xfId="12" applyNumberFormat="1" applyFont="1" applyFill="1" applyBorder="1" applyAlignment="1">
      <alignment horizontal="center" vertical="top"/>
    </xf>
    <xf numFmtId="0" fontId="17" fillId="0" borderId="164" xfId="12" applyFont="1" applyBorder="1" applyAlignment="1">
      <alignment horizontal="center" vertical="center" wrapText="1"/>
    </xf>
    <xf numFmtId="0" fontId="17" fillId="34" borderId="173" xfId="12" applyFont="1" applyFill="1" applyBorder="1" applyAlignment="1">
      <alignment horizontal="center" vertical="center" wrapText="1"/>
    </xf>
    <xf numFmtId="0" fontId="17" fillId="0" borderId="164" xfId="12" applyFont="1" applyBorder="1" applyAlignment="1">
      <alignment vertical="top"/>
    </xf>
    <xf numFmtId="0" fontId="17" fillId="0" borderId="144" xfId="12" applyFont="1" applyBorder="1" applyAlignment="1">
      <alignment vertical="top"/>
    </xf>
    <xf numFmtId="49" fontId="17" fillId="0" borderId="116" xfId="12" applyNumberFormat="1" applyFont="1" applyBorder="1" applyAlignment="1">
      <alignment horizontal="center" vertical="center"/>
    </xf>
    <xf numFmtId="49" fontId="17" fillId="0" borderId="117" xfId="12" applyNumberFormat="1" applyFont="1" applyBorder="1" applyAlignment="1">
      <alignment horizontal="center" vertical="center"/>
    </xf>
    <xf numFmtId="49" fontId="17" fillId="0" borderId="178" xfId="12" applyNumberFormat="1" applyFont="1" applyFill="1" applyBorder="1" applyAlignment="1">
      <alignment horizontal="center" vertical="center"/>
    </xf>
    <xf numFmtId="49" fontId="17" fillId="0" borderId="179" xfId="12" applyNumberFormat="1" applyFont="1" applyBorder="1" applyAlignment="1">
      <alignment horizontal="center" vertical="center"/>
    </xf>
    <xf numFmtId="49" fontId="17" fillId="0" borderId="180" xfId="12" applyNumberFormat="1" applyFont="1" applyBorder="1" applyAlignment="1">
      <alignment horizontal="center" vertical="center"/>
    </xf>
    <xf numFmtId="0" fontId="17" fillId="0" borderId="2" xfId="12" applyFont="1" applyBorder="1" applyAlignment="1">
      <alignment vertical="top" wrapText="1"/>
    </xf>
    <xf numFmtId="49" fontId="45" fillId="30" borderId="89" xfId="12" applyNumberFormat="1" applyFont="1" applyFill="1" applyBorder="1" applyAlignment="1">
      <alignment horizontal="center" vertical="top"/>
    </xf>
    <xf numFmtId="0" fontId="80" fillId="0" borderId="0" xfId="12" applyFont="1" applyAlignment="1">
      <alignment vertical="top"/>
    </xf>
    <xf numFmtId="0" fontId="80" fillId="0" borderId="110" xfId="12" applyFont="1" applyBorder="1" applyAlignment="1">
      <alignment vertical="top"/>
    </xf>
    <xf numFmtId="0" fontId="80" fillId="0" borderId="111" xfId="12" applyFont="1" applyBorder="1" applyAlignment="1">
      <alignment vertical="top"/>
    </xf>
    <xf numFmtId="0" fontId="80" fillId="30" borderId="181" xfId="12" applyFont="1" applyFill="1" applyBorder="1" applyAlignment="1">
      <alignment vertical="top"/>
    </xf>
    <xf numFmtId="0" fontId="80" fillId="30" borderId="181" xfId="12" applyFont="1" applyFill="1" applyBorder="1" applyAlignment="1">
      <alignment horizontal="center" vertical="top"/>
    </xf>
    <xf numFmtId="0" fontId="80" fillId="30" borderId="181" xfId="12" applyFont="1" applyFill="1" applyBorder="1" applyAlignment="1">
      <alignment vertical="center"/>
    </xf>
    <xf numFmtId="0" fontId="38" fillId="30" borderId="182" xfId="12" applyFont="1" applyFill="1" applyBorder="1" applyAlignment="1">
      <alignment vertical="top"/>
    </xf>
    <xf numFmtId="49" fontId="80" fillId="30" borderId="183" xfId="12" applyNumberFormat="1" applyFont="1" applyFill="1" applyBorder="1" applyAlignment="1">
      <alignment horizontal="center" vertical="top"/>
    </xf>
    <xf numFmtId="49" fontId="80" fillId="29" borderId="106" xfId="12" applyNumberFormat="1" applyFont="1" applyFill="1" applyBorder="1" applyAlignment="1">
      <alignment horizontal="center" vertical="top"/>
    </xf>
    <xf numFmtId="164" fontId="45" fillId="30" borderId="142" xfId="12" applyNumberFormat="1" applyFont="1" applyFill="1" applyBorder="1" applyAlignment="1">
      <alignment horizontal="center" vertical="top"/>
    </xf>
    <xf numFmtId="49" fontId="45" fillId="30" borderId="142" xfId="12" applyNumberFormat="1" applyFont="1" applyFill="1" applyBorder="1" applyAlignment="1">
      <alignment horizontal="center" vertical="top"/>
    </xf>
    <xf numFmtId="164" fontId="45" fillId="27" borderId="106" xfId="12" applyNumberFormat="1" applyFont="1" applyFill="1" applyBorder="1" applyAlignment="1">
      <alignment horizontal="center" vertical="top"/>
    </xf>
    <xf numFmtId="0" fontId="45" fillId="35" borderId="106" xfId="12" applyFont="1" applyFill="1" applyBorder="1" applyAlignment="1">
      <alignment horizontal="center" vertical="top"/>
    </xf>
    <xf numFmtId="0" fontId="17" fillId="32" borderId="124" xfId="12" applyFont="1" applyFill="1" applyBorder="1" applyAlignment="1">
      <alignment vertical="top" wrapText="1"/>
    </xf>
    <xf numFmtId="164" fontId="45" fillId="0" borderId="131" xfId="12" applyNumberFormat="1" applyFont="1" applyBorder="1" applyAlignment="1">
      <alignment horizontal="center" vertical="top"/>
    </xf>
    <xf numFmtId="164" fontId="45" fillId="0" borderId="89" xfId="12" applyNumberFormat="1" applyFont="1" applyBorder="1" applyAlignment="1">
      <alignment horizontal="center" vertical="top"/>
    </xf>
    <xf numFmtId="0" fontId="17" fillId="0" borderId="131" xfId="12" applyFont="1" applyBorder="1" applyAlignment="1">
      <alignment horizontal="center" vertical="top"/>
    </xf>
    <xf numFmtId="0" fontId="17" fillId="0" borderId="139" xfId="12" applyFont="1" applyBorder="1" applyAlignment="1">
      <alignment horizontal="center" vertical="top"/>
    </xf>
    <xf numFmtId="0" fontId="17" fillId="32" borderId="130" xfId="12" applyFont="1" applyFill="1" applyBorder="1" applyAlignment="1">
      <alignment vertical="top" wrapText="1"/>
    </xf>
    <xf numFmtId="49" fontId="45" fillId="0" borderId="130" xfId="12" applyNumberFormat="1" applyFont="1" applyBorder="1" applyAlignment="1">
      <alignment horizontal="center" vertical="top"/>
    </xf>
    <xf numFmtId="164" fontId="45" fillId="0" borderId="184" xfId="12" applyNumberFormat="1" applyFont="1" applyBorder="1" applyAlignment="1">
      <alignment horizontal="center" vertical="top"/>
    </xf>
    <xf numFmtId="164" fontId="45" fillId="0" borderId="96" xfId="12" applyNumberFormat="1" applyFont="1" applyBorder="1" applyAlignment="1">
      <alignment horizontal="center" vertical="top"/>
    </xf>
    <xf numFmtId="0" fontId="17" fillId="0" borderId="96" xfId="12" applyFont="1" applyBorder="1" applyAlignment="1">
      <alignment horizontal="center" vertical="top"/>
    </xf>
    <xf numFmtId="0" fontId="17" fillId="0" borderId="184" xfId="12" applyFont="1" applyBorder="1" applyAlignment="1">
      <alignment horizontal="center" vertical="top"/>
    </xf>
    <xf numFmtId="0" fontId="17" fillId="0" borderId="136" xfId="12" applyFont="1" applyBorder="1" applyAlignment="1">
      <alignment vertical="center" wrapText="1"/>
    </xf>
    <xf numFmtId="0" fontId="17" fillId="0" borderId="137" xfId="12" applyFont="1" applyBorder="1" applyAlignment="1">
      <alignment horizontal="center" vertical="top"/>
    </xf>
    <xf numFmtId="0" fontId="17" fillId="32" borderId="107" xfId="12" applyFont="1" applyFill="1" applyBorder="1" applyAlignment="1">
      <alignment vertical="top" wrapText="1"/>
    </xf>
    <xf numFmtId="0" fontId="17" fillId="0" borderId="89" xfId="12" applyFont="1" applyBorder="1" applyAlignment="1">
      <alignment horizontal="center" vertical="top"/>
    </xf>
    <xf numFmtId="0" fontId="17" fillId="0" borderId="124" xfId="12" applyFont="1" applyBorder="1" applyAlignment="1">
      <alignment horizontal="center" vertical="top"/>
    </xf>
    <xf numFmtId="164" fontId="45" fillId="0" borderId="143" xfId="12" applyNumberFormat="1" applyFont="1" applyBorder="1" applyAlignment="1">
      <alignment horizontal="center" vertical="top"/>
    </xf>
    <xf numFmtId="164" fontId="17" fillId="0" borderId="93" xfId="12" applyNumberFormat="1" applyFont="1" applyBorder="1" applyAlignment="1">
      <alignment horizontal="center" vertical="top"/>
    </xf>
    <xf numFmtId="0" fontId="17" fillId="0" borderId="93" xfId="12" applyFont="1" applyBorder="1" applyAlignment="1">
      <alignment horizontal="center" vertical="top"/>
    </xf>
    <xf numFmtId="0" fontId="17" fillId="0" borderId="143" xfId="12" applyFont="1" applyBorder="1" applyAlignment="1">
      <alignment horizontal="center" vertical="top"/>
    </xf>
    <xf numFmtId="0" fontId="17" fillId="0" borderId="114" xfId="12" applyFont="1" applyBorder="1" applyAlignment="1">
      <alignment horizontal="center" vertical="center"/>
    </xf>
    <xf numFmtId="0" fontId="17" fillId="0" borderId="159" xfId="12" applyFont="1" applyBorder="1" applyAlignment="1">
      <alignment horizontal="center" vertical="center"/>
    </xf>
    <xf numFmtId="0" fontId="17" fillId="33" borderId="136" xfId="12" applyFont="1" applyFill="1" applyBorder="1" applyAlignment="1">
      <alignment horizontal="left" vertical="top" wrapText="1"/>
    </xf>
    <xf numFmtId="2" fontId="17" fillId="0" borderId="89" xfId="12" applyNumberFormat="1" applyFont="1" applyBorder="1" applyAlignment="1">
      <alignment horizontal="center" vertical="top"/>
    </xf>
    <xf numFmtId="0" fontId="17" fillId="0" borderId="127" xfId="12" applyFont="1" applyBorder="1" applyAlignment="1">
      <alignment horizontal="center" vertical="center" wrapText="1"/>
    </xf>
    <xf numFmtId="0" fontId="17" fillId="0" borderId="129" xfId="12" applyFont="1" applyBorder="1" applyAlignment="1">
      <alignment horizontal="left" vertical="top" wrapText="1"/>
    </xf>
    <xf numFmtId="0" fontId="17" fillId="0" borderId="114" xfId="12" applyFont="1" applyBorder="1" applyAlignment="1">
      <alignment horizontal="center" vertical="top" wrapText="1"/>
    </xf>
    <xf numFmtId="0" fontId="17" fillId="0" borderId="159" xfId="12" applyFont="1" applyBorder="1" applyAlignment="1">
      <alignment horizontal="center" vertical="top" wrapText="1"/>
    </xf>
    <xf numFmtId="0" fontId="17" fillId="0" borderId="135" xfId="12" applyFont="1" applyBorder="1" applyAlignment="1">
      <alignment horizontal="center" vertical="center" wrapText="1"/>
    </xf>
    <xf numFmtId="164" fontId="45" fillId="31" borderId="89" xfId="12" applyNumberFormat="1" applyFont="1" applyFill="1" applyBorder="1" applyAlignment="1">
      <alignment horizontal="center" vertical="top"/>
    </xf>
    <xf numFmtId="0" fontId="45" fillId="31" borderId="106" xfId="12" applyFont="1" applyFill="1" applyBorder="1" applyAlignment="1">
      <alignment horizontal="center" vertical="top"/>
    </xf>
    <xf numFmtId="2" fontId="45" fillId="31" borderId="89" xfId="12" applyNumberFormat="1" applyFont="1" applyFill="1" applyBorder="1" applyAlignment="1">
      <alignment horizontal="center" vertical="top"/>
    </xf>
    <xf numFmtId="0" fontId="17" fillId="31" borderId="139" xfId="12" applyFont="1" applyFill="1" applyBorder="1" applyAlignment="1">
      <alignment horizontal="center" vertical="top"/>
    </xf>
    <xf numFmtId="0" fontId="17" fillId="31" borderId="184" xfId="12" applyFont="1" applyFill="1" applyBorder="1" applyAlignment="1">
      <alignment horizontal="center" vertical="top"/>
    </xf>
    <xf numFmtId="0" fontId="17" fillId="0" borderId="116" xfId="12" applyFont="1" applyBorder="1" applyAlignment="1">
      <alignment vertical="top"/>
    </xf>
    <xf numFmtId="0" fontId="17" fillId="0" borderId="117" xfId="12" applyFont="1" applyBorder="1" applyAlignment="1">
      <alignment vertical="top"/>
    </xf>
    <xf numFmtId="0" fontId="17" fillId="31" borderId="143" xfId="12" applyFont="1" applyFill="1" applyBorder="1" applyAlignment="1">
      <alignment horizontal="center" vertical="top"/>
    </xf>
    <xf numFmtId="0" fontId="17" fillId="0" borderId="110" xfId="12" applyFont="1" applyBorder="1" applyAlignment="1">
      <alignment vertical="top"/>
    </xf>
    <xf numFmtId="0" fontId="17" fillId="0" borderId="111" xfId="12" applyFont="1" applyBorder="1" applyAlignment="1">
      <alignment vertical="top"/>
    </xf>
    <xf numFmtId="0" fontId="17" fillId="0" borderId="185" xfId="12" applyFont="1" applyBorder="1" applyAlignment="1">
      <alignment vertical="top"/>
    </xf>
    <xf numFmtId="0" fontId="17" fillId="0" borderId="186" xfId="12" applyFont="1" applyBorder="1" applyAlignment="1">
      <alignment vertical="top"/>
    </xf>
    <xf numFmtId="0" fontId="17" fillId="0" borderId="187" xfId="12" applyFont="1" applyBorder="1" applyAlignment="1">
      <alignment vertical="top"/>
    </xf>
    <xf numFmtId="164" fontId="45" fillId="27" borderId="183" xfId="12" applyNumberFormat="1" applyFont="1" applyFill="1" applyBorder="1" applyAlignment="1">
      <alignment horizontal="center" vertical="top"/>
    </xf>
    <xf numFmtId="164" fontId="45" fillId="27" borderId="188" xfId="12" applyNumberFormat="1" applyFont="1" applyFill="1" applyBorder="1" applyAlignment="1">
      <alignment horizontal="center" vertical="top"/>
    </xf>
    <xf numFmtId="0" fontId="45" fillId="35" borderId="189" xfId="12" applyFont="1" applyFill="1" applyBorder="1" applyAlignment="1">
      <alignment horizontal="center" vertical="top"/>
    </xf>
    <xf numFmtId="0" fontId="17" fillId="0" borderId="190" xfId="12" applyFont="1" applyBorder="1" applyAlignment="1">
      <alignment horizontal="center" vertical="top"/>
    </xf>
    <xf numFmtId="0" fontId="17" fillId="33" borderId="114" xfId="12" applyFont="1" applyFill="1" applyBorder="1" applyAlignment="1">
      <alignment horizontal="center" vertical="center"/>
    </xf>
    <xf numFmtId="0" fontId="17" fillId="33" borderId="115" xfId="12" applyFont="1" applyFill="1" applyBorder="1" applyAlignment="1">
      <alignment horizontal="center" vertical="center"/>
    </xf>
    <xf numFmtId="0" fontId="17" fillId="33" borderId="167" xfId="12" applyFont="1" applyFill="1" applyBorder="1" applyAlignment="1">
      <alignment horizontal="center" vertical="center"/>
    </xf>
    <xf numFmtId="0" fontId="17" fillId="33" borderId="174" xfId="12" applyFont="1" applyFill="1" applyBorder="1" applyAlignment="1">
      <alignment horizontal="center" vertical="center" wrapText="1"/>
    </xf>
    <xf numFmtId="0" fontId="17" fillId="33" borderId="129" xfId="12" applyFont="1" applyFill="1" applyBorder="1" applyAlignment="1">
      <alignment vertical="top" wrapText="1"/>
    </xf>
    <xf numFmtId="0" fontId="17" fillId="0" borderId="191" xfId="12" applyFont="1" applyBorder="1" applyAlignment="1">
      <alignment horizontal="center" vertical="top"/>
    </xf>
    <xf numFmtId="0" fontId="17" fillId="33" borderId="115" xfId="12" applyFont="1" applyFill="1" applyBorder="1" applyAlignment="1">
      <alignment horizontal="left" vertical="center"/>
    </xf>
    <xf numFmtId="0" fontId="17" fillId="33" borderId="157" xfId="12" applyFont="1" applyFill="1" applyBorder="1" applyAlignment="1">
      <alignment horizontal="center" vertical="center"/>
    </xf>
    <xf numFmtId="0" fontId="17" fillId="33" borderId="175" xfId="12" applyFont="1" applyFill="1" applyBorder="1" applyAlignment="1">
      <alignment horizontal="center" vertical="center" wrapText="1"/>
    </xf>
    <xf numFmtId="0" fontId="4" fillId="33" borderId="136" xfId="12" applyFont="1" applyFill="1" applyBorder="1" applyAlignment="1">
      <alignment vertical="top" wrapText="1"/>
    </xf>
    <xf numFmtId="0" fontId="17" fillId="0" borderId="192" xfId="12" applyFont="1" applyBorder="1" applyAlignment="1">
      <alignment horizontal="center" vertical="top"/>
    </xf>
    <xf numFmtId="0" fontId="45" fillId="35" borderId="193" xfId="12" applyFont="1" applyFill="1" applyBorder="1" applyAlignment="1">
      <alignment horizontal="center" vertical="top"/>
    </xf>
    <xf numFmtId="0" fontId="17" fillId="0" borderId="194" xfId="12" applyFont="1" applyBorder="1" applyAlignment="1">
      <alignment vertical="top"/>
    </xf>
    <xf numFmtId="0" fontId="17" fillId="0" borderId="195" xfId="12" applyFont="1" applyBorder="1" applyAlignment="1">
      <alignment vertical="top"/>
    </xf>
    <xf numFmtId="0" fontId="17" fillId="0" borderId="196" xfId="12" applyFont="1" applyBorder="1" applyAlignment="1">
      <alignment vertical="top"/>
    </xf>
    <xf numFmtId="164" fontId="17" fillId="0" borderId="96" xfId="12" applyNumberFormat="1" applyFont="1" applyBorder="1" applyAlignment="1">
      <alignment horizontal="center" vertical="top"/>
    </xf>
    <xf numFmtId="0" fontId="17" fillId="33" borderId="197" xfId="12" applyFont="1" applyFill="1" applyBorder="1" applyAlignment="1">
      <alignment horizontal="center" vertical="top"/>
    </xf>
    <xf numFmtId="0" fontId="17" fillId="33" borderId="198" xfId="12" applyFont="1" applyFill="1" applyBorder="1" applyAlignment="1">
      <alignment horizontal="center" vertical="center" wrapText="1"/>
    </xf>
    <xf numFmtId="0" fontId="17" fillId="33" borderId="199" xfId="12" applyFont="1" applyFill="1" applyBorder="1" applyAlignment="1">
      <alignment vertical="top" wrapText="1"/>
    </xf>
    <xf numFmtId="164" fontId="45" fillId="0" borderId="200" xfId="12" applyNumberFormat="1" applyFont="1" applyBorder="1" applyAlignment="1">
      <alignment horizontal="center" vertical="top"/>
    </xf>
    <xf numFmtId="164" fontId="17" fillId="0" borderId="201" xfId="12" applyNumberFormat="1" applyFont="1" applyBorder="1" applyAlignment="1">
      <alignment horizontal="center" vertical="top"/>
    </xf>
    <xf numFmtId="0" fontId="17" fillId="0" borderId="201" xfId="12" applyFont="1" applyBorder="1" applyAlignment="1">
      <alignment horizontal="center" vertical="top"/>
    </xf>
    <xf numFmtId="0" fontId="17" fillId="0" borderId="202" xfId="12" applyFont="1" applyBorder="1" applyAlignment="1">
      <alignment horizontal="center" vertical="top"/>
    </xf>
    <xf numFmtId="164" fontId="17" fillId="0" borderId="131" xfId="12" applyNumberFormat="1" applyFont="1" applyBorder="1" applyAlignment="1">
      <alignment horizontal="center" vertical="top"/>
    </xf>
    <xf numFmtId="0" fontId="17" fillId="0" borderId="203" xfId="12" applyFont="1" applyBorder="1" applyAlignment="1">
      <alignment vertical="top"/>
    </xf>
    <xf numFmtId="0" fontId="17" fillId="33" borderId="157" xfId="12" applyFont="1" applyFill="1" applyBorder="1" applyAlignment="1">
      <alignment horizontal="center" vertical="top"/>
    </xf>
    <xf numFmtId="0" fontId="17" fillId="33" borderId="136" xfId="12" applyFont="1" applyFill="1" applyBorder="1" applyAlignment="1">
      <alignment vertical="top" wrapText="1"/>
    </xf>
    <xf numFmtId="164" fontId="45" fillId="0" borderId="137" xfId="12" applyNumberFormat="1" applyFont="1" applyBorder="1" applyAlignment="1">
      <alignment horizontal="center" vertical="top"/>
    </xf>
    <xf numFmtId="0" fontId="45" fillId="31" borderId="204" xfId="12" applyFont="1" applyFill="1" applyBorder="1" applyAlignment="1">
      <alignment horizontal="center" vertical="top"/>
    </xf>
    <xf numFmtId="0" fontId="17" fillId="31" borderId="191" xfId="12" applyFont="1" applyFill="1" applyBorder="1" applyAlignment="1">
      <alignment horizontal="center" vertical="top"/>
    </xf>
    <xf numFmtId="0" fontId="17" fillId="0" borderId="129" xfId="12" applyFont="1" applyBorder="1" applyAlignment="1">
      <alignment horizontal="left" vertical="top"/>
    </xf>
    <xf numFmtId="0" fontId="17" fillId="33" borderId="205" xfId="12" applyFont="1" applyFill="1" applyBorder="1" applyAlignment="1">
      <alignment horizontal="center" vertical="center" wrapText="1"/>
    </xf>
    <xf numFmtId="0" fontId="17" fillId="33" borderId="206" xfId="12" applyFont="1" applyFill="1" applyBorder="1" applyAlignment="1">
      <alignment horizontal="center" vertical="center" wrapText="1"/>
    </xf>
    <xf numFmtId="0" fontId="17" fillId="33" borderId="207" xfId="12" applyFont="1" applyFill="1" applyBorder="1" applyAlignment="1">
      <alignment horizontal="center" vertical="center" wrapText="1"/>
    </xf>
    <xf numFmtId="164" fontId="17" fillId="33" borderId="208" xfId="12" applyNumberFormat="1" applyFont="1" applyFill="1" applyBorder="1" applyAlignment="1">
      <alignment vertical="center" wrapText="1"/>
    </xf>
    <xf numFmtId="0" fontId="17" fillId="33" borderId="209" xfId="12" applyFont="1" applyFill="1" applyBorder="1" applyAlignment="1">
      <alignment vertical="center" wrapText="1"/>
    </xf>
    <xf numFmtId="164" fontId="45" fillId="31" borderId="210" xfId="12" applyNumberFormat="1" applyFont="1" applyFill="1" applyBorder="1" applyAlignment="1">
      <alignment horizontal="center" vertical="top"/>
    </xf>
    <xf numFmtId="0" fontId="17" fillId="31" borderId="202" xfId="12" applyFont="1" applyFill="1" applyBorder="1" applyAlignment="1">
      <alignment horizontal="center" vertical="top"/>
    </xf>
    <xf numFmtId="0" fontId="17" fillId="0" borderId="132" xfId="12" applyFont="1" applyBorder="1" applyAlignment="1">
      <alignment vertical="top"/>
    </xf>
    <xf numFmtId="0" fontId="17" fillId="0" borderId="133" xfId="12" applyFont="1" applyBorder="1" applyAlignment="1">
      <alignment vertical="top"/>
    </xf>
    <xf numFmtId="164" fontId="81" fillId="33" borderId="166" xfId="12" applyNumberFormat="1" applyFont="1" applyFill="1" applyBorder="1" applyAlignment="1">
      <alignment vertical="center" wrapText="1"/>
    </xf>
    <xf numFmtId="0" fontId="81" fillId="33" borderId="154" xfId="12" applyFont="1" applyFill="1" applyBorder="1" applyAlignment="1">
      <alignment vertical="center" wrapText="1"/>
    </xf>
    <xf numFmtId="164" fontId="45" fillId="27" borderId="107" xfId="12" applyNumberFormat="1" applyFont="1" applyFill="1" applyBorder="1" applyAlignment="1">
      <alignment horizontal="center" vertical="top"/>
    </xf>
    <xf numFmtId="164" fontId="45" fillId="27" borderId="131" xfId="12" applyNumberFormat="1" applyFont="1" applyFill="1" applyBorder="1" applyAlignment="1">
      <alignment horizontal="center" vertical="top"/>
    </xf>
    <xf numFmtId="0" fontId="45" fillId="35" borderId="107" xfId="12" applyFont="1" applyFill="1" applyBorder="1" applyAlignment="1">
      <alignment horizontal="center" vertical="top"/>
    </xf>
    <xf numFmtId="49" fontId="45" fillId="32" borderId="124" xfId="12" applyNumberFormat="1" applyFont="1" applyFill="1" applyBorder="1" applyAlignment="1">
      <alignment vertical="top"/>
    </xf>
    <xf numFmtId="49" fontId="45" fillId="31" borderId="124" xfId="12" applyNumberFormat="1" applyFont="1" applyFill="1" applyBorder="1" applyAlignment="1">
      <alignment vertical="top"/>
    </xf>
    <xf numFmtId="49" fontId="45" fillId="30" borderId="124" xfId="12" applyNumberFormat="1" applyFont="1" applyFill="1" applyBorder="1" applyAlignment="1">
      <alignment vertical="top"/>
    </xf>
    <xf numFmtId="0" fontId="17" fillId="0" borderId="114" xfId="12" applyFont="1" applyBorder="1" applyAlignment="1">
      <alignment horizontal="center" vertical="top"/>
    </xf>
    <xf numFmtId="0" fontId="17" fillId="34" borderId="127" xfId="12" applyFont="1" applyFill="1" applyBorder="1" applyAlignment="1">
      <alignment horizontal="center" vertical="top"/>
    </xf>
    <xf numFmtId="0" fontId="17" fillId="0" borderId="127" xfId="12" applyFont="1" applyBorder="1" applyAlignment="1">
      <alignment horizontal="center" vertical="top"/>
    </xf>
    <xf numFmtId="164" fontId="45" fillId="0" borderId="131" xfId="12" applyNumberFormat="1" applyFont="1" applyBorder="1" applyAlignment="1">
      <alignment vertical="top"/>
    </xf>
    <xf numFmtId="164" fontId="45" fillId="0" borderId="89" xfId="12" applyNumberFormat="1" applyFont="1" applyBorder="1" applyAlignment="1">
      <alignment vertical="top"/>
    </xf>
    <xf numFmtId="0" fontId="17" fillId="0" borderId="130" xfId="12" applyFont="1" applyBorder="1" applyAlignment="1">
      <alignment horizontal="center" vertical="top"/>
    </xf>
    <xf numFmtId="49" fontId="45" fillId="32" borderId="130" xfId="12" applyNumberFormat="1" applyFont="1" applyFill="1" applyBorder="1" applyAlignment="1">
      <alignment vertical="top"/>
    </xf>
    <xf numFmtId="49" fontId="45" fillId="30" borderId="130" xfId="12" applyNumberFormat="1" applyFont="1" applyFill="1" applyBorder="1" applyAlignment="1">
      <alignment vertical="top"/>
    </xf>
    <xf numFmtId="164" fontId="45" fillId="0" borderId="137" xfId="12" applyNumberFormat="1" applyFont="1" applyBorder="1" applyAlignment="1">
      <alignment vertical="top"/>
    </xf>
    <xf numFmtId="164" fontId="45" fillId="0" borderId="138" xfId="12" applyNumberFormat="1" applyFont="1" applyBorder="1" applyAlignment="1">
      <alignment vertical="top"/>
    </xf>
    <xf numFmtId="49" fontId="45" fillId="30" borderId="107" xfId="12" applyNumberFormat="1" applyFont="1" applyFill="1" applyBorder="1" applyAlignment="1">
      <alignment vertical="top"/>
    </xf>
    <xf numFmtId="164" fontId="45" fillId="31" borderId="124" xfId="12" applyNumberFormat="1" applyFont="1" applyFill="1" applyBorder="1" applyAlignment="1">
      <alignment horizontal="center" vertical="top"/>
    </xf>
    <xf numFmtId="0" fontId="45" fillId="31" borderId="124" xfId="12" applyFont="1" applyFill="1" applyBorder="1" applyAlignment="1">
      <alignment horizontal="center" vertical="top"/>
    </xf>
    <xf numFmtId="49" fontId="45" fillId="29" borderId="124" xfId="12" applyNumberFormat="1" applyFont="1" applyFill="1" applyBorder="1" applyAlignment="1">
      <alignment vertical="top"/>
    </xf>
    <xf numFmtId="164" fontId="45" fillId="31" borderId="106" xfId="12" applyNumberFormat="1" applyFont="1" applyFill="1" applyBorder="1" applyAlignment="1">
      <alignment horizontal="center" vertical="top"/>
    </xf>
    <xf numFmtId="0" fontId="17" fillId="31" borderId="106" xfId="12" applyFont="1" applyFill="1" applyBorder="1" applyAlignment="1">
      <alignment horizontal="center" vertical="top"/>
    </xf>
    <xf numFmtId="0" fontId="17" fillId="31" borderId="137" xfId="12" applyFont="1" applyFill="1" applyBorder="1" applyAlignment="1">
      <alignment horizontal="center" vertical="top"/>
    </xf>
    <xf numFmtId="0" fontId="81" fillId="33" borderId="114" xfId="12" applyFont="1" applyFill="1" applyBorder="1" applyAlignment="1">
      <alignment vertical="center" wrapText="1"/>
    </xf>
    <xf numFmtId="0" fontId="81" fillId="33" borderId="115" xfId="12" applyFont="1" applyFill="1" applyBorder="1" applyAlignment="1">
      <alignment horizontal="left" vertical="top" wrapText="1"/>
    </xf>
    <xf numFmtId="0" fontId="81" fillId="33" borderId="156" xfId="12" applyFont="1" applyFill="1" applyBorder="1" applyAlignment="1">
      <alignment vertical="center" wrapText="1"/>
    </xf>
    <xf numFmtId="164" fontId="81" fillId="33" borderId="141" xfId="12" applyNumberFormat="1" applyFont="1" applyFill="1" applyBorder="1" applyAlignment="1">
      <alignment vertical="center" wrapText="1"/>
    </xf>
    <xf numFmtId="0" fontId="81" fillId="33" borderId="142" xfId="12" applyFont="1" applyFill="1" applyBorder="1" applyAlignment="1">
      <alignment vertical="center" wrapText="1"/>
    </xf>
    <xf numFmtId="0" fontId="80" fillId="27" borderId="106" xfId="12" applyFont="1" applyFill="1" applyBorder="1" applyAlignment="1">
      <alignment horizontal="center" vertical="top"/>
    </xf>
    <xf numFmtId="0" fontId="45" fillId="0" borderId="0" xfId="12" applyFont="1" applyBorder="1" applyAlignment="1">
      <alignment horizontal="center" vertical="top" wrapText="1"/>
    </xf>
    <xf numFmtId="0" fontId="45" fillId="32" borderId="124" xfId="12" applyFont="1" applyFill="1" applyBorder="1" applyAlignment="1">
      <alignment vertical="top" wrapText="1"/>
    </xf>
    <xf numFmtId="49" fontId="45" fillId="30" borderId="130" xfId="12" applyNumberFormat="1" applyFont="1" applyFill="1" applyBorder="1" applyAlignment="1">
      <alignment horizontal="center" vertical="top"/>
    </xf>
    <xf numFmtId="0" fontId="81" fillId="33" borderId="165" xfId="12" applyFont="1" applyFill="1" applyBorder="1" applyAlignment="1">
      <alignment vertical="center" wrapText="1"/>
    </xf>
    <xf numFmtId="0" fontId="17" fillId="33" borderId="114" xfId="12" applyFont="1" applyFill="1" applyBorder="1" applyAlignment="1">
      <alignment vertical="center" wrapText="1"/>
    </xf>
    <xf numFmtId="0" fontId="17" fillId="33" borderId="115" xfId="12" applyFont="1" applyFill="1" applyBorder="1" applyAlignment="1">
      <alignment horizontal="left" vertical="top" wrapText="1"/>
    </xf>
    <xf numFmtId="164" fontId="17" fillId="0" borderId="143" xfId="12" applyNumberFormat="1" applyFont="1" applyBorder="1" applyAlignment="1">
      <alignment horizontal="center" vertical="top"/>
    </xf>
    <xf numFmtId="0" fontId="81" fillId="33" borderId="127" xfId="12" applyFont="1" applyFill="1" applyBorder="1" applyAlignment="1">
      <alignment vertical="center" wrapText="1"/>
    </xf>
    <xf numFmtId="164" fontId="81" fillId="33" borderId="128" xfId="12" applyNumberFormat="1" applyFont="1" applyFill="1" applyBorder="1" applyAlignment="1">
      <alignment horizontal="center" vertical="center" wrapText="1"/>
    </xf>
    <xf numFmtId="0" fontId="81" fillId="33" borderId="129" xfId="12" applyFont="1" applyFill="1" applyBorder="1" applyAlignment="1">
      <alignment vertical="center" wrapText="1"/>
    </xf>
    <xf numFmtId="0" fontId="17" fillId="33" borderId="114" xfId="12" applyFont="1" applyFill="1" applyBorder="1" applyAlignment="1">
      <alignment horizontal="center" vertical="top" wrapText="1"/>
    </xf>
    <xf numFmtId="164" fontId="17" fillId="33" borderId="150" xfId="12" applyNumberFormat="1" applyFont="1" applyFill="1" applyBorder="1" applyAlignment="1">
      <alignment horizontal="center" vertical="center" wrapText="1"/>
    </xf>
    <xf numFmtId="0" fontId="17" fillId="33" borderId="211" xfId="12" applyFont="1" applyFill="1" applyBorder="1" applyAlignment="1">
      <alignment horizontal="center" vertical="top" wrapText="1"/>
    </xf>
    <xf numFmtId="164" fontId="17" fillId="33" borderId="151" xfId="12" applyNumberFormat="1" applyFont="1" applyFill="1" applyBorder="1" applyAlignment="1">
      <alignment horizontal="center" vertical="center" wrapText="1"/>
    </xf>
    <xf numFmtId="0" fontId="17" fillId="33" borderId="211" xfId="12" applyFont="1" applyFill="1" applyBorder="1" applyAlignment="1">
      <alignment horizontal="center" vertical="center" wrapText="1"/>
    </xf>
    <xf numFmtId="0" fontId="17" fillId="33" borderId="159" xfId="12" applyFont="1" applyFill="1" applyBorder="1" applyAlignment="1">
      <alignment horizontal="center" vertical="center" wrapText="1"/>
    </xf>
    <xf numFmtId="164" fontId="17" fillId="33" borderId="135" xfId="12" applyNumberFormat="1" applyFont="1" applyFill="1" applyBorder="1" applyAlignment="1">
      <alignment horizontal="center" vertical="center" wrapText="1"/>
    </xf>
    <xf numFmtId="164" fontId="45" fillId="31" borderId="86" xfId="12" applyNumberFormat="1" applyFont="1" applyFill="1" applyBorder="1" applyAlignment="1">
      <alignment horizontal="center" vertical="top"/>
    </xf>
    <xf numFmtId="0" fontId="17" fillId="0" borderId="211" xfId="12" applyFont="1" applyBorder="1" applyAlignment="1">
      <alignment vertical="top"/>
    </xf>
    <xf numFmtId="0" fontId="17" fillId="0" borderId="214" xfId="12" applyFont="1" applyBorder="1" applyAlignment="1">
      <alignment vertical="top"/>
    </xf>
    <xf numFmtId="2" fontId="17" fillId="0" borderId="131" xfId="12" applyNumberFormat="1" applyFont="1" applyBorder="1" applyAlignment="1">
      <alignment horizontal="center" vertical="top"/>
    </xf>
    <xf numFmtId="164" fontId="17" fillId="0" borderId="184" xfId="12" applyNumberFormat="1" applyFont="1" applyBorder="1" applyAlignment="1">
      <alignment horizontal="center" vertical="top"/>
    </xf>
    <xf numFmtId="0" fontId="72" fillId="0" borderId="61" xfId="12" applyFont="1" applyBorder="1" applyAlignment="1"/>
    <xf numFmtId="0" fontId="17" fillId="0" borderId="214" xfId="12" applyFont="1" applyBorder="1" applyAlignment="1">
      <alignment horizontal="left" vertical="top" wrapText="1"/>
    </xf>
    <xf numFmtId="0" fontId="17" fillId="33" borderId="164" xfId="12" applyFont="1" applyFill="1" applyBorder="1" applyAlignment="1">
      <alignment horizontal="center" vertical="center" wrapText="1"/>
    </xf>
    <xf numFmtId="164" fontId="17" fillId="0" borderId="150" xfId="12" applyNumberFormat="1" applyFont="1" applyBorder="1" applyAlignment="1">
      <alignment horizontal="center" vertical="center" wrapText="1"/>
    </xf>
    <xf numFmtId="0" fontId="17" fillId="0" borderId="93" xfId="12" applyFont="1" applyBorder="1" applyAlignment="1">
      <alignment vertical="center" wrapText="1"/>
    </xf>
    <xf numFmtId="0" fontId="17" fillId="0" borderId="215" xfId="12" applyFont="1" applyBorder="1" applyAlignment="1">
      <alignment vertical="top"/>
    </xf>
    <xf numFmtId="0" fontId="17" fillId="0" borderId="216" xfId="12" applyFont="1" applyBorder="1" applyAlignment="1">
      <alignment vertical="top"/>
    </xf>
    <xf numFmtId="168" fontId="45" fillId="28" borderId="89" xfId="12" applyNumberFormat="1" applyFont="1" applyFill="1" applyBorder="1" applyAlignment="1">
      <alignment horizontal="center" vertical="top"/>
    </xf>
    <xf numFmtId="169" fontId="45" fillId="28" borderId="89" xfId="12" applyNumberFormat="1" applyFont="1" applyFill="1" applyBorder="1" applyAlignment="1">
      <alignment horizontal="center" vertical="top"/>
    </xf>
    <xf numFmtId="49" fontId="45" fillId="0" borderId="124" xfId="12" applyNumberFormat="1" applyFont="1" applyBorder="1" applyAlignment="1">
      <alignment vertical="center"/>
    </xf>
    <xf numFmtId="0" fontId="17" fillId="0" borderId="92" xfId="12" applyFont="1" applyBorder="1" applyAlignment="1">
      <alignment vertical="top"/>
    </xf>
    <xf numFmtId="169" fontId="45" fillId="0" borderId="89" xfId="12" applyNumberFormat="1" applyFont="1" applyBorder="1" applyAlignment="1">
      <alignment horizontal="center" vertical="top"/>
    </xf>
    <xf numFmtId="169" fontId="45" fillId="0" borderId="124" xfId="12" applyNumberFormat="1" applyFont="1" applyBorder="1" applyAlignment="1">
      <alignment horizontal="center" vertical="top"/>
    </xf>
    <xf numFmtId="169" fontId="17" fillId="0" borderId="96" xfId="12" applyNumberFormat="1" applyFont="1" applyBorder="1" applyAlignment="1">
      <alignment horizontal="center" vertical="top"/>
    </xf>
    <xf numFmtId="169" fontId="17" fillId="0" borderId="184" xfId="12" applyNumberFormat="1" applyFont="1" applyBorder="1" applyAlignment="1">
      <alignment horizontal="center" vertical="top"/>
    </xf>
    <xf numFmtId="0" fontId="17" fillId="0" borderId="211" xfId="12" applyFont="1" applyBorder="1" applyAlignment="1">
      <alignment horizontal="left" vertical="top" wrapText="1"/>
    </xf>
    <xf numFmtId="0" fontId="17" fillId="0" borderId="214" xfId="12" applyFont="1" applyBorder="1" applyAlignment="1">
      <alignment horizontal="center" vertical="center" wrapText="1"/>
    </xf>
    <xf numFmtId="0" fontId="17" fillId="0" borderId="174" xfId="12" applyFont="1" applyBorder="1" applyAlignment="1">
      <alignment horizontal="center" vertical="center" wrapText="1"/>
    </xf>
    <xf numFmtId="164" fontId="17" fillId="0" borderId="174" xfId="12" applyNumberFormat="1" applyFont="1" applyBorder="1" applyAlignment="1">
      <alignment horizontal="center" vertical="center" wrapText="1"/>
    </xf>
    <xf numFmtId="0" fontId="17" fillId="0" borderId="115" xfId="12" applyFont="1" applyBorder="1" applyAlignment="1">
      <alignment vertical="center" wrapText="1"/>
    </xf>
    <xf numFmtId="168" fontId="17" fillId="0" borderId="96" xfId="12" applyNumberFormat="1" applyFont="1" applyBorder="1" applyAlignment="1">
      <alignment horizontal="center" vertical="top"/>
    </xf>
    <xf numFmtId="168" fontId="17" fillId="0" borderId="184" xfId="12" applyNumberFormat="1" applyFont="1" applyBorder="1" applyAlignment="1">
      <alignment horizontal="center" vertical="top"/>
    </xf>
    <xf numFmtId="0" fontId="17" fillId="0" borderId="98" xfId="12" applyFont="1" applyBorder="1" applyAlignment="1">
      <alignment vertical="top"/>
    </xf>
    <xf numFmtId="168" fontId="45" fillId="28" borderId="108" xfId="12" applyNumberFormat="1" applyFont="1" applyFill="1" applyBorder="1" applyAlignment="1">
      <alignment horizontal="left" vertical="top"/>
    </xf>
    <xf numFmtId="169" fontId="45" fillId="28" borderId="107" xfId="12" applyNumberFormat="1" applyFont="1" applyFill="1" applyBorder="1" applyAlignment="1">
      <alignment horizontal="center" vertical="top"/>
    </xf>
    <xf numFmtId="169" fontId="45" fillId="35" borderId="107" xfId="12" applyNumberFormat="1" applyFont="1" applyFill="1" applyBorder="1" applyAlignment="1">
      <alignment horizontal="center" vertical="top"/>
    </xf>
    <xf numFmtId="0" fontId="45" fillId="35" borderId="108" xfId="12" applyFont="1" applyFill="1" applyBorder="1" applyAlignment="1">
      <alignment horizontal="center" vertical="top"/>
    </xf>
    <xf numFmtId="0" fontId="17" fillId="0" borderId="134" xfId="12" applyFont="1" applyBorder="1" applyAlignment="1">
      <alignment vertical="top"/>
    </xf>
    <xf numFmtId="0" fontId="17" fillId="0" borderId="217" xfId="12" applyFont="1" applyBorder="1" applyAlignment="1">
      <alignment vertical="top"/>
    </xf>
    <xf numFmtId="168" fontId="17" fillId="0" borderId="89" xfId="12" applyNumberFormat="1" applyFont="1" applyBorder="1" applyAlignment="1">
      <alignment horizontal="center" vertical="top"/>
    </xf>
    <xf numFmtId="169" fontId="17" fillId="0" borderId="89" xfId="12" applyNumberFormat="1" applyFont="1" applyBorder="1" applyAlignment="1">
      <alignment horizontal="center" vertical="top"/>
    </xf>
    <xf numFmtId="0" fontId="17" fillId="0" borderId="109" xfId="12" applyFont="1" applyBorder="1" applyAlignment="1">
      <alignment horizontal="center" vertical="center" wrapText="1"/>
    </xf>
    <xf numFmtId="0" fontId="17" fillId="0" borderId="118" xfId="12" applyFont="1" applyBorder="1" applyAlignment="1">
      <alignment horizontal="center" vertical="center" wrapText="1"/>
    </xf>
    <xf numFmtId="164" fontId="17" fillId="0" borderId="155" xfId="12" applyNumberFormat="1" applyFont="1" applyBorder="1" applyAlignment="1">
      <alignment horizontal="center" vertical="center" wrapText="1"/>
    </xf>
    <xf numFmtId="0" fontId="17" fillId="0" borderId="218" xfId="12" applyFont="1" applyBorder="1" applyAlignment="1">
      <alignment horizontal="left" vertical="center" wrapText="1"/>
    </xf>
    <xf numFmtId="0" fontId="17" fillId="0" borderId="92" xfId="12" applyFont="1" applyBorder="1" applyAlignment="1">
      <alignment horizontal="center" vertical="top" wrapText="1"/>
    </xf>
    <xf numFmtId="0" fontId="17" fillId="0" borderId="150" xfId="12" applyFont="1" applyBorder="1" applyAlignment="1">
      <alignment horizontal="center" vertical="top" wrapText="1"/>
    </xf>
    <xf numFmtId="164" fontId="17" fillId="0" borderId="150" xfId="12" applyNumberFormat="1" applyFont="1" applyBorder="1" applyAlignment="1">
      <alignment horizontal="center" vertical="top" wrapText="1"/>
    </xf>
    <xf numFmtId="0" fontId="17" fillId="0" borderId="161" xfId="12" applyFont="1" applyBorder="1" applyAlignment="1">
      <alignment vertical="top" wrapText="1"/>
    </xf>
    <xf numFmtId="168" fontId="17" fillId="0" borderId="93" xfId="12" applyNumberFormat="1" applyFont="1" applyBorder="1" applyAlignment="1">
      <alignment horizontal="center" vertical="top"/>
    </xf>
    <xf numFmtId="169" fontId="17" fillId="0" borderId="143" xfId="12" applyNumberFormat="1" applyFont="1" applyBorder="1" applyAlignment="1">
      <alignment horizontal="center" vertical="top"/>
    </xf>
    <xf numFmtId="169" fontId="17" fillId="0" borderId="137" xfId="12" applyNumberFormat="1" applyFont="1" applyBorder="1" applyAlignment="1">
      <alignment horizontal="center" vertical="top"/>
    </xf>
    <xf numFmtId="0" fontId="17" fillId="0" borderId="219" xfId="12" applyFont="1" applyBorder="1" applyAlignment="1">
      <alignment vertical="top"/>
    </xf>
    <xf numFmtId="0" fontId="17" fillId="0" borderId="220" xfId="12" applyFont="1" applyBorder="1" applyAlignment="1">
      <alignment vertical="top"/>
    </xf>
    <xf numFmtId="164" fontId="45" fillId="28" borderId="86" xfId="12" applyNumberFormat="1" applyFont="1" applyFill="1" applyBorder="1" applyAlignment="1">
      <alignment horizontal="center" vertical="top"/>
    </xf>
    <xf numFmtId="164" fontId="45" fillId="28" borderId="106" xfId="12" applyNumberFormat="1" applyFont="1" applyFill="1" applyBorder="1" applyAlignment="1">
      <alignment horizontal="center" vertical="top"/>
    </xf>
    <xf numFmtId="0" fontId="17" fillId="0" borderId="221" xfId="12" applyFont="1" applyBorder="1" applyAlignment="1">
      <alignment vertical="top"/>
    </xf>
    <xf numFmtId="2" fontId="45" fillId="0" borderId="131" xfId="12" applyNumberFormat="1" applyFont="1" applyBorder="1" applyAlignment="1">
      <alignment horizontal="center" vertical="top"/>
    </xf>
    <xf numFmtId="2" fontId="45" fillId="0" borderId="124" xfId="12" applyNumberFormat="1" applyFont="1" applyBorder="1" applyAlignment="1">
      <alignment horizontal="center" vertical="top"/>
    </xf>
    <xf numFmtId="164" fontId="45" fillId="0" borderId="93" xfId="12" applyNumberFormat="1" applyFont="1" applyBorder="1" applyAlignment="1">
      <alignment horizontal="center" vertical="top"/>
    </xf>
    <xf numFmtId="0" fontId="17" fillId="0" borderId="0" xfId="12" applyFont="1" applyBorder="1" applyAlignment="1">
      <alignment horizontal="center" vertical="top" wrapText="1"/>
    </xf>
    <xf numFmtId="0" fontId="17" fillId="0" borderId="166" xfId="12" applyFont="1" applyBorder="1" applyAlignment="1">
      <alignment horizontal="center" vertical="top" wrapText="1"/>
    </xf>
    <xf numFmtId="0" fontId="17" fillId="0" borderId="21" xfId="12" applyFont="1" applyBorder="1" applyAlignment="1">
      <alignment vertical="top"/>
    </xf>
    <xf numFmtId="0" fontId="17" fillId="0" borderId="222" xfId="12" applyFont="1" applyBorder="1" applyAlignment="1">
      <alignment vertical="top"/>
    </xf>
    <xf numFmtId="0" fontId="17" fillId="0" borderId="187" xfId="12" applyFont="1" applyBorder="1" applyAlignment="1">
      <alignment vertical="center" wrapText="1"/>
    </xf>
    <xf numFmtId="164" fontId="45" fillId="31" borderId="223" xfId="12" applyNumberFormat="1" applyFont="1" applyFill="1" applyBorder="1" applyAlignment="1">
      <alignment horizontal="center" vertical="top"/>
    </xf>
    <xf numFmtId="0" fontId="45" fillId="31" borderId="224" xfId="12" applyFont="1" applyFill="1" applyBorder="1" applyAlignment="1">
      <alignment horizontal="center" vertical="top"/>
    </xf>
    <xf numFmtId="0" fontId="17" fillId="0" borderId="138" xfId="12" applyFont="1" applyBorder="1" applyAlignment="1">
      <alignment vertical="top"/>
    </xf>
    <xf numFmtId="0" fontId="17" fillId="31" borderId="193" xfId="12" applyFont="1" applyFill="1" applyBorder="1" applyAlignment="1">
      <alignment horizontal="center" vertical="top"/>
    </xf>
    <xf numFmtId="164" fontId="45" fillId="31" borderId="130" xfId="12" applyNumberFormat="1" applyFont="1" applyFill="1" applyBorder="1" applyAlignment="1">
      <alignment horizontal="center" vertical="top"/>
    </xf>
    <xf numFmtId="0" fontId="17" fillId="31" borderId="130" xfId="12" applyFont="1" applyFill="1" applyBorder="1" applyAlignment="1">
      <alignment horizontal="center" vertical="top"/>
    </xf>
    <xf numFmtId="0" fontId="17" fillId="31" borderId="190" xfId="12" applyFont="1" applyFill="1" applyBorder="1" applyAlignment="1">
      <alignment horizontal="center" vertical="top"/>
    </xf>
    <xf numFmtId="0" fontId="45" fillId="35" borderId="225" xfId="12" applyFont="1" applyFill="1" applyBorder="1" applyAlignment="1">
      <alignment horizontal="center" vertical="top"/>
    </xf>
    <xf numFmtId="49" fontId="45" fillId="0" borderId="89" xfId="12" applyNumberFormat="1" applyFont="1" applyBorder="1" applyAlignment="1">
      <alignment vertical="center"/>
    </xf>
    <xf numFmtId="49" fontId="45" fillId="30" borderId="89" xfId="12" applyNumberFormat="1" applyFont="1" applyFill="1" applyBorder="1" applyAlignment="1">
      <alignment vertical="top"/>
    </xf>
    <xf numFmtId="164" fontId="17" fillId="0" borderId="99" xfId="12" applyNumberFormat="1" applyFont="1" applyBorder="1" applyAlignment="1">
      <alignment horizontal="center" vertical="top"/>
    </xf>
    <xf numFmtId="164" fontId="17" fillId="0" borderId="139" xfId="12" applyNumberFormat="1" applyFont="1" applyBorder="1" applyAlignment="1">
      <alignment horizontal="center" vertical="top"/>
    </xf>
    <xf numFmtId="49" fontId="45" fillId="0" borderId="131" xfId="12" applyNumberFormat="1" applyFont="1" applyBorder="1" applyAlignment="1">
      <alignment vertical="center"/>
    </xf>
    <xf numFmtId="49" fontId="45" fillId="30" borderId="131" xfId="12" applyNumberFormat="1" applyFont="1" applyFill="1" applyBorder="1" applyAlignment="1">
      <alignment vertical="top"/>
    </xf>
    <xf numFmtId="0" fontId="17" fillId="33" borderId="115" xfId="12" applyFont="1" applyFill="1" applyBorder="1" applyAlignment="1">
      <alignment horizontal="center" vertical="top" wrapText="1"/>
    </xf>
    <xf numFmtId="0" fontId="17" fillId="33" borderId="102" xfId="12" applyFont="1" applyFill="1" applyBorder="1" applyAlignment="1">
      <alignment horizontal="center" vertical="top" wrapText="1"/>
    </xf>
    <xf numFmtId="0" fontId="17" fillId="33" borderId="128" xfId="12" applyFont="1" applyFill="1" applyBorder="1" applyAlignment="1">
      <alignment horizontal="center" vertical="top" wrapText="1"/>
    </xf>
    <xf numFmtId="164" fontId="17" fillId="33" borderId="128" xfId="12" applyNumberFormat="1" applyFont="1" applyFill="1" applyBorder="1" applyAlignment="1">
      <alignment horizontal="center" vertical="center" wrapText="1"/>
    </xf>
    <xf numFmtId="0" fontId="17" fillId="33" borderId="114" xfId="12" applyFont="1" applyFill="1" applyBorder="1" applyAlignment="1">
      <alignment horizontal="center" vertical="center" wrapText="1"/>
    </xf>
    <xf numFmtId="0" fontId="17" fillId="0" borderId="115" xfId="12" applyFont="1" applyFill="1" applyBorder="1" applyAlignment="1">
      <alignment horizontal="left" vertical="center" wrapText="1"/>
    </xf>
    <xf numFmtId="0" fontId="17" fillId="33" borderId="134" xfId="12" applyFont="1" applyFill="1" applyBorder="1" applyAlignment="1">
      <alignment horizontal="center" vertical="center" wrapText="1"/>
    </xf>
    <xf numFmtId="0" fontId="17" fillId="33" borderId="135" xfId="12" applyFont="1" applyFill="1" applyBorder="1" applyAlignment="1">
      <alignment horizontal="center" vertical="center" wrapText="1"/>
    </xf>
    <xf numFmtId="164" fontId="17" fillId="33" borderId="175" xfId="12" applyNumberFormat="1" applyFont="1" applyFill="1" applyBorder="1" applyAlignment="1">
      <alignment horizontal="center" vertical="center" wrapText="1"/>
    </xf>
    <xf numFmtId="0" fontId="17" fillId="33" borderId="136" xfId="12" applyFont="1" applyFill="1" applyBorder="1" applyAlignment="1">
      <alignment horizontal="left" vertical="center" wrapText="1"/>
    </xf>
    <xf numFmtId="49" fontId="45" fillId="30" borderId="108" xfId="12" applyNumberFormat="1" applyFont="1" applyFill="1" applyBorder="1" applyAlignment="1">
      <alignment vertical="top"/>
    </xf>
    <xf numFmtId="0" fontId="17" fillId="0" borderId="169" xfId="12" applyFont="1" applyBorder="1" applyAlignment="1">
      <alignment vertical="top"/>
    </xf>
    <xf numFmtId="0" fontId="17" fillId="0" borderId="154" xfId="12" applyFont="1" applyBorder="1" applyAlignment="1">
      <alignment vertical="top"/>
    </xf>
    <xf numFmtId="164" fontId="17" fillId="0" borderId="130" xfId="12" applyNumberFormat="1" applyFont="1" applyBorder="1" applyAlignment="1">
      <alignment horizontal="center" vertical="top"/>
    </xf>
    <xf numFmtId="0" fontId="17" fillId="33" borderId="228" xfId="12" applyFont="1" applyFill="1" applyBorder="1" applyAlignment="1">
      <alignment horizontal="center" vertical="center" wrapText="1"/>
    </xf>
    <xf numFmtId="0" fontId="17" fillId="33" borderId="208" xfId="12" applyFont="1" applyFill="1" applyBorder="1" applyAlignment="1">
      <alignment horizontal="center" vertical="center" wrapText="1"/>
    </xf>
    <xf numFmtId="164" fontId="17" fillId="33" borderId="229" xfId="12" applyNumberFormat="1" applyFont="1" applyFill="1" applyBorder="1" applyAlignment="1">
      <alignment horizontal="center" vertical="center" wrapText="1"/>
    </xf>
    <xf numFmtId="0" fontId="17" fillId="33" borderId="209" xfId="12" applyFont="1" applyFill="1" applyBorder="1" applyAlignment="1">
      <alignment horizontal="left" vertical="center" wrapText="1"/>
    </xf>
    <xf numFmtId="164" fontId="17" fillId="0" borderId="200" xfId="12" applyNumberFormat="1" applyFont="1" applyBorder="1" applyAlignment="1">
      <alignment horizontal="center" vertical="top"/>
    </xf>
    <xf numFmtId="0" fontId="17" fillId="0" borderId="200" xfId="12" applyFont="1" applyBorder="1" applyAlignment="1">
      <alignment horizontal="center" vertical="top"/>
    </xf>
    <xf numFmtId="0" fontId="17" fillId="0" borderId="126" xfId="12" applyFont="1" applyBorder="1" applyAlignment="1">
      <alignment vertical="top"/>
    </xf>
    <xf numFmtId="164" fontId="45" fillId="27" borderId="108" xfId="12" applyNumberFormat="1" applyFont="1" applyFill="1" applyBorder="1" applyAlignment="1">
      <alignment horizontal="center" vertical="top"/>
    </xf>
    <xf numFmtId="49" fontId="45" fillId="0" borderId="131" xfId="12" applyNumberFormat="1" applyFont="1" applyBorder="1" applyAlignment="1">
      <alignment horizontal="center" vertical="top"/>
    </xf>
    <xf numFmtId="164" fontId="17" fillId="33" borderId="131" xfId="12" applyNumberFormat="1" applyFont="1" applyFill="1" applyBorder="1" applyAlignment="1">
      <alignment horizontal="center" vertical="top"/>
    </xf>
    <xf numFmtId="164" fontId="17" fillId="33" borderId="130" xfId="12" applyNumberFormat="1" applyFont="1" applyFill="1" applyBorder="1" applyAlignment="1">
      <alignment horizontal="center" vertical="top"/>
    </xf>
    <xf numFmtId="0" fontId="17" fillId="33" borderId="115" xfId="12" applyFont="1" applyFill="1" applyBorder="1" applyAlignment="1">
      <alignment horizontal="left" vertical="center" wrapText="1"/>
    </xf>
    <xf numFmtId="0" fontId="17" fillId="33" borderId="217" xfId="12" applyFont="1" applyFill="1" applyBorder="1" applyAlignment="1">
      <alignment horizontal="left" vertical="center" wrapText="1"/>
    </xf>
    <xf numFmtId="0" fontId="17" fillId="0" borderId="230" xfId="12" applyFont="1" applyBorder="1" applyAlignment="1">
      <alignment vertical="top"/>
    </xf>
    <xf numFmtId="164" fontId="45" fillId="27" borderId="124" xfId="12" applyNumberFormat="1" applyFont="1" applyFill="1" applyBorder="1" applyAlignment="1">
      <alignment horizontal="center" vertical="top"/>
    </xf>
    <xf numFmtId="0" fontId="45" fillId="35" borderId="124" xfId="12" applyFont="1" applyFill="1" applyBorder="1" applyAlignment="1">
      <alignment horizontal="center" vertical="top"/>
    </xf>
    <xf numFmtId="164" fontId="17" fillId="33" borderId="96" xfId="12" applyNumberFormat="1" applyFont="1" applyFill="1" applyBorder="1" applyAlignment="1">
      <alignment horizontal="center" vertical="top"/>
    </xf>
    <xf numFmtId="164" fontId="17" fillId="33" borderId="184" xfId="12" applyNumberFormat="1" applyFont="1" applyFill="1" applyBorder="1" applyAlignment="1">
      <alignment horizontal="center" vertical="top"/>
    </xf>
    <xf numFmtId="0" fontId="18" fillId="34" borderId="115" xfId="12" applyFont="1" applyFill="1" applyBorder="1" applyAlignment="1">
      <alignment horizontal="left" wrapText="1"/>
    </xf>
    <xf numFmtId="0" fontId="17" fillId="33" borderId="228" xfId="12" applyFont="1" applyFill="1" applyBorder="1" applyAlignment="1">
      <alignment horizontal="center" vertical="top" wrapText="1"/>
    </xf>
    <xf numFmtId="0" fontId="17" fillId="33" borderId="208" xfId="12" applyFont="1" applyFill="1" applyBorder="1" applyAlignment="1">
      <alignment horizontal="center" vertical="top" wrapText="1"/>
    </xf>
    <xf numFmtId="164" fontId="17" fillId="33" borderId="208" xfId="12" applyNumberFormat="1" applyFont="1" applyFill="1" applyBorder="1" applyAlignment="1">
      <alignment horizontal="center" vertical="center" wrapText="1"/>
    </xf>
    <xf numFmtId="0" fontId="17" fillId="0" borderId="206" xfId="12" applyFont="1" applyBorder="1" applyAlignment="1">
      <alignment vertical="top"/>
    </xf>
    <xf numFmtId="0" fontId="17" fillId="0" borderId="115" xfId="12" applyFont="1" applyBorder="1" applyAlignment="1">
      <alignment horizontal="center" vertical="top"/>
    </xf>
    <xf numFmtId="0" fontId="17" fillId="0" borderId="120" xfId="12" applyFont="1" applyBorder="1" applyAlignment="1">
      <alignment vertical="top"/>
    </xf>
    <xf numFmtId="164" fontId="45" fillId="27" borderId="86" xfId="12" applyNumberFormat="1" applyFont="1" applyFill="1" applyBorder="1" applyAlignment="1">
      <alignment horizontal="center" vertical="top"/>
    </xf>
    <xf numFmtId="164" fontId="45" fillId="35" borderId="86" xfId="12" applyNumberFormat="1" applyFont="1" applyFill="1" applyBorder="1" applyAlignment="1">
      <alignment horizontal="center" vertical="top"/>
    </xf>
    <xf numFmtId="0" fontId="18" fillId="34" borderId="211" xfId="12" applyFont="1" applyFill="1" applyBorder="1" applyAlignment="1">
      <alignment horizontal="left" vertical="top" wrapText="1"/>
    </xf>
    <xf numFmtId="0" fontId="18" fillId="34" borderId="115" xfId="12" applyFont="1" applyFill="1" applyBorder="1" applyAlignment="1">
      <alignment horizontal="left" vertical="top" wrapText="1"/>
    </xf>
    <xf numFmtId="0" fontId="17" fillId="0" borderId="207" xfId="12" applyFont="1" applyBorder="1" applyAlignment="1">
      <alignment horizontal="center" vertical="top" wrapText="1"/>
    </xf>
    <xf numFmtId="0" fontId="17" fillId="0" borderId="208" xfId="12" applyFont="1" applyBorder="1" applyAlignment="1">
      <alignment horizontal="center" vertical="top" wrapText="1"/>
    </xf>
    <xf numFmtId="0" fontId="17" fillId="0" borderId="229" xfId="12" applyFont="1" applyBorder="1" applyAlignment="1">
      <alignment horizontal="center" vertical="top" wrapText="1"/>
    </xf>
    <xf numFmtId="0" fontId="17" fillId="0" borderId="206" xfId="12" applyFont="1" applyBorder="1" applyAlignment="1">
      <alignment vertical="top" wrapText="1"/>
    </xf>
    <xf numFmtId="164" fontId="45" fillId="0" borderId="138" xfId="12" applyNumberFormat="1" applyFont="1" applyBorder="1" applyAlignment="1">
      <alignment horizontal="center" vertical="top"/>
    </xf>
    <xf numFmtId="0" fontId="17" fillId="33" borderId="165" xfId="12" applyFont="1" applyFill="1" applyBorder="1" applyAlignment="1">
      <alignment horizontal="center" vertical="top" wrapText="1"/>
    </xf>
    <xf numFmtId="164" fontId="17" fillId="33" borderId="169" xfId="12" applyNumberFormat="1" applyFont="1" applyFill="1" applyBorder="1" applyAlignment="1">
      <alignment horizontal="center" vertical="center" wrapText="1"/>
    </xf>
    <xf numFmtId="0" fontId="17" fillId="33" borderId="126" xfId="12" applyFont="1" applyFill="1" applyBorder="1" applyAlignment="1">
      <alignment horizontal="left" vertical="top" wrapText="1"/>
    </xf>
    <xf numFmtId="164" fontId="45" fillId="33" borderId="93" xfId="12" applyNumberFormat="1" applyFont="1" applyFill="1" applyBorder="1" applyAlignment="1">
      <alignment horizontal="center" vertical="top"/>
    </xf>
    <xf numFmtId="164" fontId="45" fillId="33" borderId="143" xfId="12" applyNumberFormat="1" applyFont="1" applyFill="1" applyBorder="1" applyAlignment="1">
      <alignment horizontal="center" vertical="top"/>
    </xf>
    <xf numFmtId="0" fontId="17" fillId="0" borderId="231" xfId="12" applyFont="1" applyBorder="1" applyAlignment="1">
      <alignment vertical="top"/>
    </xf>
    <xf numFmtId="0" fontId="45" fillId="35" borderId="86" xfId="12" applyFont="1" applyFill="1" applyBorder="1" applyAlignment="1">
      <alignment horizontal="center" vertical="top"/>
    </xf>
    <xf numFmtId="0" fontId="17" fillId="33" borderId="157" xfId="12" applyFont="1" applyFill="1" applyBorder="1" applyAlignment="1">
      <alignment horizontal="center" vertical="top" wrapText="1"/>
    </xf>
    <xf numFmtId="164" fontId="17" fillId="33" borderId="149" xfId="12" applyNumberFormat="1" applyFont="1" applyFill="1" applyBorder="1" applyAlignment="1">
      <alignment horizontal="center" vertical="center" wrapText="1"/>
    </xf>
    <xf numFmtId="0" fontId="17" fillId="33" borderId="232" xfId="12" applyFont="1" applyFill="1" applyBorder="1" applyAlignment="1">
      <alignment horizontal="left" vertical="top" wrapText="1"/>
    </xf>
    <xf numFmtId="0" fontId="17" fillId="0" borderId="167" xfId="12" applyFont="1" applyBorder="1" applyAlignment="1">
      <alignment horizontal="center" vertical="top"/>
    </xf>
    <xf numFmtId="0" fontId="17" fillId="0" borderId="151" xfId="12" applyFont="1" applyBorder="1" applyAlignment="1">
      <alignment horizontal="center" vertical="top"/>
    </xf>
    <xf numFmtId="0" fontId="17" fillId="0" borderId="133" xfId="12" applyFont="1" applyBorder="1" applyAlignment="1">
      <alignment horizontal="left" vertical="top"/>
    </xf>
    <xf numFmtId="0" fontId="17" fillId="33" borderId="117" xfId="12" applyFont="1" applyFill="1" applyBorder="1" applyAlignment="1">
      <alignment horizontal="left" vertical="top" wrapText="1"/>
    </xf>
    <xf numFmtId="0" fontId="4" fillId="0" borderId="111" xfId="12" applyFont="1" applyFill="1" applyBorder="1" applyAlignment="1">
      <alignment vertical="top"/>
    </xf>
    <xf numFmtId="164" fontId="45" fillId="27" borderId="182" xfId="12" applyNumberFormat="1" applyFont="1" applyFill="1" applyBorder="1" applyAlignment="1">
      <alignment horizontal="center" vertical="top"/>
    </xf>
    <xf numFmtId="164" fontId="45" fillId="35" borderId="183" xfId="12" applyNumberFormat="1" applyFont="1" applyFill="1" applyBorder="1" applyAlignment="1">
      <alignment horizontal="center" vertical="top"/>
    </xf>
    <xf numFmtId="0" fontId="4" fillId="0" borderId="115" xfId="12" applyFont="1" applyFill="1" applyBorder="1" applyAlignment="1">
      <alignment vertical="top"/>
    </xf>
    <xf numFmtId="0" fontId="17" fillId="0" borderId="233" xfId="12" applyFont="1" applyBorder="1" applyAlignment="1">
      <alignment horizontal="center" vertical="top"/>
    </xf>
    <xf numFmtId="0" fontId="4" fillId="0" borderId="214" xfId="12" applyFont="1" applyFill="1" applyBorder="1" applyAlignment="1">
      <alignment horizontal="left" vertical="top" wrapText="1"/>
    </xf>
    <xf numFmtId="164" fontId="17" fillId="0" borderId="175" xfId="12" applyNumberFormat="1" applyFont="1" applyBorder="1" applyAlignment="1">
      <alignment horizontal="center" vertical="center" wrapText="1"/>
    </xf>
    <xf numFmtId="0" fontId="17" fillId="0" borderId="217" xfId="12" applyFont="1" applyBorder="1" applyAlignment="1">
      <alignment horizontal="left" vertical="center" wrapText="1"/>
    </xf>
    <xf numFmtId="164" fontId="45" fillId="35" borderId="106" xfId="12" applyNumberFormat="1" applyFont="1" applyFill="1" applyBorder="1" applyAlignment="1">
      <alignment horizontal="center" vertical="top"/>
    </xf>
    <xf numFmtId="49" fontId="45" fillId="0" borderId="124" xfId="12" applyNumberFormat="1" applyFont="1" applyBorder="1" applyAlignment="1">
      <alignment horizontal="left" vertical="top"/>
    </xf>
    <xf numFmtId="49" fontId="45" fillId="0" borderId="130" xfId="12" applyNumberFormat="1" applyFont="1" applyBorder="1" applyAlignment="1">
      <alignment horizontal="left" vertical="top"/>
    </xf>
    <xf numFmtId="0" fontId="17" fillId="33" borderId="217" xfId="12" applyFont="1" applyFill="1" applyBorder="1" applyAlignment="1">
      <alignment vertical="center" wrapText="1"/>
    </xf>
    <xf numFmtId="49" fontId="45" fillId="0" borderId="107" xfId="12" applyNumberFormat="1" applyFont="1" applyBorder="1" applyAlignment="1">
      <alignment horizontal="left" vertical="top"/>
    </xf>
    <xf numFmtId="164" fontId="45" fillId="35" borderId="89" xfId="12" applyNumberFormat="1" applyFont="1" applyFill="1" applyBorder="1" applyAlignment="1">
      <alignment horizontal="center" vertical="top"/>
    </xf>
    <xf numFmtId="49" fontId="17" fillId="0" borderId="89" xfId="12" applyNumberFormat="1" applyFont="1" applyBorder="1" applyAlignment="1">
      <alignment vertical="top"/>
    </xf>
    <xf numFmtId="164" fontId="45" fillId="0" borderId="124" xfId="12" applyNumberFormat="1" applyFont="1" applyBorder="1" applyAlignment="1">
      <alignment horizontal="center" vertical="top"/>
    </xf>
    <xf numFmtId="0" fontId="17" fillId="0" borderId="204" xfId="12" applyFont="1" applyBorder="1" applyAlignment="1">
      <alignment horizontal="center" vertical="top"/>
    </xf>
    <xf numFmtId="49" fontId="17" fillId="0" borderId="131" xfId="12" applyNumberFormat="1" applyFont="1" applyBorder="1" applyAlignment="1">
      <alignment vertical="top"/>
    </xf>
    <xf numFmtId="49" fontId="17" fillId="0" borderId="108" xfId="12" applyNumberFormat="1" applyFont="1" applyBorder="1" applyAlignment="1">
      <alignment vertical="top"/>
    </xf>
    <xf numFmtId="0" fontId="17" fillId="0" borderId="234" xfId="12" applyFont="1" applyBorder="1" applyAlignment="1">
      <alignment vertical="top"/>
    </xf>
    <xf numFmtId="0" fontId="17" fillId="0" borderId="225" xfId="12" applyFont="1" applyBorder="1" applyAlignment="1">
      <alignment horizontal="center" vertical="top"/>
    </xf>
    <xf numFmtId="0" fontId="17" fillId="0" borderId="114" xfId="12" applyFont="1" applyBorder="1" applyAlignment="1">
      <alignment vertical="top" wrapText="1"/>
    </xf>
    <xf numFmtId="0" fontId="18" fillId="34" borderId="115" xfId="12" applyFont="1" applyFill="1" applyBorder="1" applyAlignment="1">
      <alignment horizontal="left" vertical="center" wrapText="1"/>
    </xf>
    <xf numFmtId="0" fontId="17" fillId="0" borderId="164" xfId="12" applyFont="1" applyBorder="1" applyAlignment="1">
      <alignment horizontal="center" vertical="top"/>
    </xf>
    <xf numFmtId="0" fontId="17" fillId="0" borderId="117" xfId="12" applyFont="1" applyBorder="1" applyAlignment="1">
      <alignment horizontal="left" vertical="center" wrapText="1"/>
    </xf>
    <xf numFmtId="0" fontId="17" fillId="0" borderId="205" xfId="12" applyFont="1" applyBorder="1" applyAlignment="1">
      <alignment vertical="top"/>
    </xf>
    <xf numFmtId="0" fontId="17" fillId="0" borderId="206" xfId="12" applyFont="1" applyBorder="1" applyAlignment="1">
      <alignment horizontal="left" vertical="top"/>
    </xf>
    <xf numFmtId="0" fontId="17" fillId="0" borderId="207" xfId="12" applyFont="1" applyBorder="1" applyAlignment="1">
      <alignment vertical="top"/>
    </xf>
    <xf numFmtId="0" fontId="17" fillId="0" borderId="208" xfId="12" applyFont="1" applyBorder="1" applyAlignment="1">
      <alignment vertical="top"/>
    </xf>
    <xf numFmtId="164" fontId="45" fillId="28" borderId="131" xfId="12" applyNumberFormat="1" applyFont="1" applyFill="1" applyBorder="1" applyAlignment="1">
      <alignment horizontal="center" vertical="top"/>
    </xf>
    <xf numFmtId="49" fontId="17" fillId="0" borderId="130" xfId="12" applyNumberFormat="1" applyFont="1" applyBorder="1" applyAlignment="1">
      <alignment vertical="top"/>
    </xf>
    <xf numFmtId="0" fontId="17" fillId="0" borderId="235" xfId="12" applyFont="1" applyBorder="1" applyAlignment="1">
      <alignment horizontal="center" vertical="center" wrapText="1"/>
    </xf>
    <xf numFmtId="164" fontId="17" fillId="33" borderId="236" xfId="12" applyNumberFormat="1" applyFont="1" applyFill="1" applyBorder="1" applyAlignment="1">
      <alignment horizontal="center" vertical="center" wrapText="1"/>
    </xf>
    <xf numFmtId="164" fontId="17" fillId="0" borderId="108" xfId="12" applyNumberFormat="1" applyFont="1" applyBorder="1" applyAlignment="1">
      <alignment horizontal="center" vertical="top"/>
    </xf>
    <xf numFmtId="49" fontId="17" fillId="0" borderId="124" xfId="12" applyNumberFormat="1" applyFont="1" applyBorder="1" applyAlignment="1">
      <alignment vertical="top"/>
    </xf>
    <xf numFmtId="49" fontId="45" fillId="0" borderId="89" xfId="12" applyNumberFormat="1" applyFont="1" applyBorder="1" applyAlignment="1">
      <alignment horizontal="center" vertical="top"/>
    </xf>
    <xf numFmtId="49" fontId="17" fillId="0" borderId="107" xfId="12" applyNumberFormat="1" applyFont="1" applyBorder="1" applyAlignment="1">
      <alignment vertical="top"/>
    </xf>
    <xf numFmtId="49" fontId="45" fillId="0" borderId="108" xfId="12" applyNumberFormat="1" applyFont="1" applyBorder="1" applyAlignment="1">
      <alignment horizontal="center" vertical="top"/>
    </xf>
    <xf numFmtId="164" fontId="17" fillId="0" borderId="164" xfId="12" applyNumberFormat="1" applyFont="1" applyBorder="1" applyAlignment="1">
      <alignment horizontal="center" vertical="center" wrapText="1"/>
    </xf>
    <xf numFmtId="0" fontId="4" fillId="0" borderId="214" xfId="12" applyFont="1" applyBorder="1" applyAlignment="1">
      <alignment horizontal="left" vertical="top" wrapText="1"/>
    </xf>
    <xf numFmtId="0" fontId="4" fillId="0" borderId="115" xfId="12" applyFont="1" applyBorder="1" applyAlignment="1">
      <alignment vertical="top"/>
    </xf>
    <xf numFmtId="164" fontId="45" fillId="28" borderId="89" xfId="12" applyNumberFormat="1" applyFont="1" applyFill="1" applyBorder="1" applyAlignment="1">
      <alignment horizontal="center" vertical="top"/>
    </xf>
    <xf numFmtId="0" fontId="17" fillId="0" borderId="6" xfId="12" applyFont="1" applyBorder="1" applyAlignment="1">
      <alignment vertical="top" wrapText="1"/>
    </xf>
    <xf numFmtId="0" fontId="17" fillId="0" borderId="159" xfId="12" applyFont="1" applyBorder="1" applyAlignment="1">
      <alignment horizontal="center" vertical="top"/>
    </xf>
    <xf numFmtId="0" fontId="45" fillId="35" borderId="89" xfId="12" applyFont="1" applyFill="1" applyBorder="1" applyAlignment="1">
      <alignment horizontal="center" vertical="top"/>
    </xf>
    <xf numFmtId="0" fontId="17" fillId="33" borderId="115" xfId="12" applyFont="1" applyFill="1" applyBorder="1" applyAlignment="1">
      <alignment horizontal="center" vertical="center" wrapText="1"/>
    </xf>
    <xf numFmtId="0" fontId="17" fillId="0" borderId="114" xfId="12" applyFont="1" applyBorder="1" applyAlignment="1">
      <alignment horizontal="left" vertical="top"/>
    </xf>
    <xf numFmtId="0" fontId="17" fillId="0" borderId="168" xfId="12" applyFont="1" applyBorder="1" applyAlignment="1">
      <alignment horizontal="center" vertical="top"/>
    </xf>
    <xf numFmtId="0" fontId="17" fillId="0" borderId="156" xfId="12" applyFont="1" applyBorder="1" applyAlignment="1">
      <alignment horizontal="center" vertical="top"/>
    </xf>
    <xf numFmtId="0" fontId="17" fillId="0" borderId="121" xfId="12" applyFont="1" applyBorder="1" applyAlignment="1">
      <alignment horizontal="center" vertical="top"/>
    </xf>
    <xf numFmtId="0" fontId="17" fillId="0" borderId="122" xfId="12" applyFont="1" applyBorder="1" applyAlignment="1">
      <alignment horizontal="center" vertical="top"/>
    </xf>
    <xf numFmtId="2" fontId="45" fillId="0" borderId="89" xfId="12" applyNumberFormat="1" applyFont="1" applyBorder="1" applyAlignment="1">
      <alignment horizontal="center" vertical="top"/>
    </xf>
    <xf numFmtId="0" fontId="17" fillId="33" borderId="117" xfId="12" applyFont="1" applyFill="1" applyBorder="1" applyAlignment="1">
      <alignment vertical="top" wrapText="1"/>
    </xf>
    <xf numFmtId="164" fontId="17" fillId="33" borderId="93" xfId="12" applyNumberFormat="1" applyFont="1" applyFill="1" applyBorder="1" applyAlignment="1">
      <alignment horizontal="center" vertical="top"/>
    </xf>
    <xf numFmtId="164" fontId="17" fillId="33" borderId="143" xfId="12" applyNumberFormat="1" applyFont="1" applyFill="1" applyBorder="1" applyAlignment="1">
      <alignment horizontal="center" vertical="top"/>
    </xf>
    <xf numFmtId="0" fontId="17" fillId="33" borderId="114" xfId="12" applyFont="1" applyFill="1" applyBorder="1" applyAlignment="1">
      <alignment horizontal="left" vertical="top" wrapText="1"/>
    </xf>
    <xf numFmtId="0" fontId="17" fillId="33" borderId="157" xfId="12" applyFont="1" applyFill="1" applyBorder="1" applyAlignment="1">
      <alignment horizontal="center" vertical="center" wrapText="1"/>
    </xf>
    <xf numFmtId="164" fontId="17" fillId="33" borderId="155" xfId="12" applyNumberFormat="1" applyFont="1" applyFill="1" applyBorder="1" applyAlignment="1">
      <alignment horizontal="center" vertical="center" wrapText="1"/>
    </xf>
    <xf numFmtId="0" fontId="17" fillId="33" borderId="217" xfId="12" applyFont="1" applyFill="1" applyBorder="1" applyAlignment="1">
      <alignment horizontal="left" vertical="top" wrapText="1"/>
    </xf>
    <xf numFmtId="2" fontId="39" fillId="0" borderId="0" xfId="12" applyNumberFormat="1" applyFont="1" applyAlignment="1">
      <alignment vertical="top"/>
    </xf>
    <xf numFmtId="2" fontId="17" fillId="33" borderId="114" xfId="12" applyNumberFormat="1" applyFont="1" applyFill="1" applyBorder="1" applyAlignment="1">
      <alignment horizontal="left" vertical="top" wrapText="1"/>
    </xf>
    <xf numFmtId="0" fontId="18" fillId="34" borderId="6" xfId="12" applyFont="1" applyFill="1" applyBorder="1" applyAlignment="1">
      <alignment horizontal="left" vertical="top" wrapText="1"/>
    </xf>
    <xf numFmtId="2" fontId="17" fillId="33" borderId="157" xfId="12" applyNumberFormat="1" applyFont="1" applyFill="1" applyBorder="1" applyAlignment="1">
      <alignment horizontal="center" vertical="center" wrapText="1"/>
    </xf>
    <xf numFmtId="164" fontId="45" fillId="33" borderId="131" xfId="12" applyNumberFormat="1" applyFont="1" applyFill="1" applyBorder="1" applyAlignment="1">
      <alignment horizontal="center" vertical="top"/>
    </xf>
    <xf numFmtId="164" fontId="45" fillId="33" borderId="89" xfId="12" applyNumberFormat="1" applyFont="1" applyFill="1" applyBorder="1" applyAlignment="1">
      <alignment horizontal="center" vertical="top"/>
    </xf>
    <xf numFmtId="0" fontId="17" fillId="0" borderId="150" xfId="12" applyFont="1" applyBorder="1" applyAlignment="1">
      <alignment horizontal="center" vertical="top"/>
    </xf>
    <xf numFmtId="0" fontId="17" fillId="0" borderId="114" xfId="12" applyFont="1" applyBorder="1" applyAlignment="1">
      <alignment horizontal="left" vertical="top" wrapText="1"/>
    </xf>
    <xf numFmtId="0" fontId="17" fillId="0" borderId="207" xfId="12" applyFont="1" applyBorder="1" applyAlignment="1">
      <alignment horizontal="center" vertical="center" wrapText="1"/>
    </xf>
    <xf numFmtId="0" fontId="17" fillId="33" borderId="206" xfId="12" applyFont="1" applyFill="1" applyBorder="1" applyAlignment="1">
      <alignment vertical="top" wrapText="1"/>
    </xf>
    <xf numFmtId="164" fontId="17" fillId="33" borderId="138" xfId="12" applyNumberFormat="1" applyFont="1" applyFill="1" applyBorder="1" applyAlignment="1">
      <alignment horizontal="center" vertical="top"/>
    </xf>
    <xf numFmtId="164" fontId="17" fillId="33" borderId="137" xfId="12" applyNumberFormat="1" applyFont="1" applyFill="1" applyBorder="1" applyAlignment="1">
      <alignment horizontal="center" vertical="top"/>
    </xf>
    <xf numFmtId="49" fontId="45" fillId="31" borderId="140" xfId="12" applyNumberFormat="1" applyFont="1" applyFill="1" applyBorder="1" applyAlignment="1">
      <alignment horizontal="center" vertical="top"/>
    </xf>
    <xf numFmtId="0" fontId="17" fillId="33" borderId="115" xfId="12" applyFont="1" applyFill="1" applyBorder="1" applyAlignment="1">
      <alignment vertical="center" wrapText="1"/>
    </xf>
    <xf numFmtId="0" fontId="17" fillId="33" borderId="164" xfId="12" applyFont="1" applyFill="1" applyBorder="1" applyAlignment="1">
      <alignment vertical="center" wrapText="1"/>
    </xf>
    <xf numFmtId="164" fontId="17" fillId="33" borderId="150" xfId="12" applyNumberFormat="1" applyFont="1" applyFill="1" applyBorder="1" applyAlignment="1">
      <alignment vertical="center" wrapText="1"/>
    </xf>
    <xf numFmtId="0" fontId="17" fillId="33" borderId="144" xfId="12" applyFont="1" applyFill="1" applyBorder="1" applyAlignment="1">
      <alignment vertical="center" wrapText="1"/>
    </xf>
    <xf numFmtId="49" fontId="45" fillId="31" borderId="0" xfId="12" applyNumberFormat="1" applyFont="1" applyFill="1" applyBorder="1" applyAlignment="1">
      <alignment horizontal="center" vertical="top"/>
    </xf>
    <xf numFmtId="0" fontId="17" fillId="33" borderId="165" xfId="12" applyFont="1" applyFill="1" applyBorder="1" applyAlignment="1">
      <alignment vertical="center" wrapText="1"/>
    </xf>
    <xf numFmtId="164" fontId="17" fillId="33" borderId="166" xfId="12" applyNumberFormat="1" applyFont="1" applyFill="1" applyBorder="1" applyAlignment="1">
      <alignment vertical="center" wrapText="1"/>
    </xf>
    <xf numFmtId="0" fontId="17" fillId="33" borderId="154" xfId="12" applyFont="1" applyFill="1" applyBorder="1" applyAlignment="1">
      <alignment vertical="center" wrapText="1"/>
    </xf>
    <xf numFmtId="0" fontId="45" fillId="31" borderId="139" xfId="12" applyFont="1" applyFill="1" applyBorder="1" applyAlignment="1">
      <alignment horizontal="center" vertical="top"/>
    </xf>
    <xf numFmtId="0" fontId="17" fillId="0" borderId="114" xfId="12" applyFont="1" applyBorder="1" applyAlignment="1">
      <alignment vertical="center" wrapText="1"/>
    </xf>
    <xf numFmtId="0" fontId="17" fillId="33" borderId="157" xfId="12" applyFont="1" applyFill="1" applyBorder="1" applyAlignment="1">
      <alignment vertical="center" wrapText="1"/>
    </xf>
    <xf numFmtId="164" fontId="17" fillId="33" borderId="155" xfId="12" applyNumberFormat="1" applyFont="1" applyFill="1" applyBorder="1" applyAlignment="1">
      <alignment vertical="center" wrapText="1"/>
    </xf>
    <xf numFmtId="0" fontId="17" fillId="33" borderId="145" xfId="12" applyFont="1" applyFill="1" applyBorder="1" applyAlignment="1">
      <alignment vertical="center" wrapText="1"/>
    </xf>
    <xf numFmtId="49" fontId="45" fillId="31" borderId="109" xfId="12" applyNumberFormat="1" applyFont="1" applyFill="1" applyBorder="1" applyAlignment="1">
      <alignment horizontal="center" vertical="top"/>
    </xf>
    <xf numFmtId="0" fontId="17" fillId="34" borderId="113" xfId="12" applyFont="1" applyFill="1" applyBorder="1" applyAlignment="1">
      <alignment horizontal="center" vertical="center" wrapText="1"/>
    </xf>
    <xf numFmtId="0" fontId="17" fillId="0" borderId="113" xfId="12" applyFont="1" applyBorder="1" applyAlignment="1">
      <alignment horizontal="center" vertical="center" wrapText="1"/>
    </xf>
    <xf numFmtId="164" fontId="17" fillId="33" borderId="237" xfId="12" applyNumberFormat="1" applyFont="1" applyFill="1" applyBorder="1" applyAlignment="1">
      <alignment horizontal="center" vertical="center" wrapText="1"/>
    </xf>
    <xf numFmtId="0" fontId="17" fillId="33" borderId="112" xfId="12" applyFont="1" applyFill="1" applyBorder="1" applyAlignment="1">
      <alignment vertical="center" wrapText="1"/>
    </xf>
    <xf numFmtId="49" fontId="45" fillId="30" borderId="86" xfId="12" applyNumberFormat="1" applyFont="1" applyFill="1" applyBorder="1" applyAlignment="1">
      <alignment horizontal="center" vertical="top"/>
    </xf>
    <xf numFmtId="0" fontId="38" fillId="0" borderId="114" xfId="12" applyFont="1" applyBorder="1" applyAlignment="1">
      <alignment horizontal="left" vertical="top" wrapText="1"/>
    </xf>
    <xf numFmtId="0" fontId="38" fillId="0" borderId="115" xfId="12" applyFont="1" applyBorder="1" applyAlignment="1">
      <alignment horizontal="left" vertical="top" wrapText="1"/>
    </xf>
    <xf numFmtId="49" fontId="45" fillId="30" borderId="106" xfId="12" applyNumberFormat="1" applyFont="1" applyFill="1" applyBorder="1" applyAlignment="1">
      <alignment horizontal="center" vertical="top"/>
    </xf>
    <xf numFmtId="49" fontId="17" fillId="0" borderId="114" xfId="12" applyNumberFormat="1" applyFont="1" applyFill="1" applyBorder="1" applyAlignment="1">
      <alignment horizontal="left" vertical="center"/>
    </xf>
    <xf numFmtId="49" fontId="17" fillId="0" borderId="115" xfId="12" applyNumberFormat="1" applyFont="1" applyBorder="1" applyAlignment="1">
      <alignment horizontal="center" vertical="top"/>
    </xf>
    <xf numFmtId="49" fontId="74" fillId="33" borderId="165" xfId="12" applyNumberFormat="1" applyFont="1" applyFill="1" applyBorder="1" applyAlignment="1">
      <alignment horizontal="center" vertical="top"/>
    </xf>
    <xf numFmtId="49" fontId="17" fillId="0" borderId="165" xfId="12" applyNumberFormat="1" applyFont="1" applyBorder="1" applyAlignment="1">
      <alignment horizontal="center" vertical="top"/>
    </xf>
    <xf numFmtId="49" fontId="17" fillId="0" borderId="169" xfId="12" applyNumberFormat="1" applyFont="1" applyBorder="1" applyAlignment="1">
      <alignment vertical="top" wrapText="1"/>
    </xf>
    <xf numFmtId="0" fontId="17" fillId="33" borderId="169" xfId="12" applyFont="1" applyFill="1" applyBorder="1" applyAlignment="1">
      <alignment horizontal="left" vertical="top" wrapText="1"/>
    </xf>
    <xf numFmtId="49" fontId="45" fillId="0" borderId="87" xfId="12" applyNumberFormat="1" applyFont="1" applyBorder="1" applyAlignment="1">
      <alignment horizontal="center" vertical="top"/>
    </xf>
    <xf numFmtId="49" fontId="45" fillId="0" borderId="114" xfId="12" applyNumberFormat="1" applyFont="1" applyBorder="1" applyAlignment="1">
      <alignment vertical="top"/>
    </xf>
    <xf numFmtId="49" fontId="45" fillId="0" borderId="115" xfId="12" applyNumberFormat="1" applyFont="1" applyBorder="1" applyAlignment="1">
      <alignment vertical="top"/>
    </xf>
    <xf numFmtId="49" fontId="45" fillId="29" borderId="88" xfId="12" applyNumberFormat="1" applyFont="1" applyFill="1" applyBorder="1" applyAlignment="1">
      <alignment vertical="top"/>
    </xf>
    <xf numFmtId="49" fontId="45" fillId="29" borderId="88" xfId="12" applyNumberFormat="1" applyFont="1" applyFill="1" applyBorder="1" applyAlignment="1">
      <alignment vertical="center"/>
    </xf>
    <xf numFmtId="49" fontId="38" fillId="29" borderId="88" xfId="12" applyNumberFormat="1" applyFont="1" applyFill="1" applyBorder="1" applyAlignment="1">
      <alignment vertical="top"/>
    </xf>
    <xf numFmtId="49" fontId="45" fillId="29" borderId="86" xfId="12" applyNumberFormat="1" applyFont="1" applyFill="1" applyBorder="1" applyAlignment="1">
      <alignment vertical="top"/>
    </xf>
    <xf numFmtId="164" fontId="45" fillId="30" borderId="112" xfId="12" applyNumberFormat="1" applyFont="1" applyFill="1" applyBorder="1" applyAlignment="1">
      <alignment horizontal="center" vertical="top"/>
    </xf>
    <xf numFmtId="49" fontId="45" fillId="30" borderId="112" xfId="12" applyNumberFormat="1" applyFont="1" applyFill="1" applyBorder="1" applyAlignment="1">
      <alignment horizontal="center" vertical="top"/>
    </xf>
    <xf numFmtId="166" fontId="45" fillId="0" borderId="131" xfId="12" applyNumberFormat="1" applyFont="1" applyBorder="1" applyAlignment="1">
      <alignment horizontal="center" vertical="top"/>
    </xf>
    <xf numFmtId="166" fontId="45" fillId="0" borderId="89" xfId="12" applyNumberFormat="1" applyFont="1" applyBorder="1" applyAlignment="1">
      <alignment horizontal="center" vertical="top"/>
    </xf>
    <xf numFmtId="0" fontId="17" fillId="0" borderId="211" xfId="12" applyFont="1" applyBorder="1" applyAlignment="1">
      <alignment horizontal="center" vertical="center" wrapText="1"/>
    </xf>
    <xf numFmtId="0" fontId="17" fillId="0" borderId="117" xfId="12" applyFont="1" applyBorder="1" applyAlignment="1">
      <alignment vertical="top" wrapText="1"/>
    </xf>
    <xf numFmtId="0" fontId="17" fillId="0" borderId="214" xfId="12" applyFont="1" applyBorder="1" applyAlignment="1">
      <alignment horizontal="left" vertical="top"/>
    </xf>
    <xf numFmtId="164" fontId="17" fillId="0" borderId="135" xfId="12" applyNumberFormat="1" applyFont="1" applyBorder="1" applyAlignment="1">
      <alignment horizontal="center" vertical="center" wrapText="1"/>
    </xf>
    <xf numFmtId="0" fontId="17" fillId="0" borderId="217" xfId="12" applyFont="1" applyBorder="1" applyAlignment="1">
      <alignment vertical="top" wrapText="1"/>
    </xf>
    <xf numFmtId="0" fontId="17" fillId="0" borderId="211" xfId="12" applyFont="1" applyBorder="1" applyAlignment="1">
      <alignment horizontal="center" vertical="center"/>
    </xf>
    <xf numFmtId="0" fontId="17" fillId="0" borderId="121" xfId="12" applyFont="1" applyBorder="1" applyAlignment="1">
      <alignment horizontal="center" vertical="center"/>
    </xf>
    <xf numFmtId="0" fontId="17" fillId="0" borderId="164" xfId="12" applyFont="1" applyBorder="1" applyAlignment="1">
      <alignment horizontal="center" vertical="center"/>
    </xf>
    <xf numFmtId="0" fontId="17" fillId="0" borderId="127" xfId="12" applyFont="1" applyBorder="1" applyAlignment="1">
      <alignment horizontal="center" vertical="center"/>
    </xf>
    <xf numFmtId="2" fontId="45" fillId="0" borderId="138" xfId="12" applyNumberFormat="1" applyFont="1" applyBorder="1" applyAlignment="1">
      <alignment horizontal="center" vertical="top"/>
    </xf>
    <xf numFmtId="2" fontId="45" fillId="0" borderId="137" xfId="12" applyNumberFormat="1" applyFont="1" applyBorder="1" applyAlignment="1">
      <alignment horizontal="center" vertical="top"/>
    </xf>
    <xf numFmtId="0" fontId="17" fillId="32" borderId="124" xfId="12" applyFont="1" applyFill="1" applyBorder="1" applyAlignment="1">
      <alignment horizontal="left" vertical="top" wrapText="1"/>
    </xf>
    <xf numFmtId="0" fontId="17" fillId="0" borderId="128" xfId="12" applyFont="1" applyBorder="1" applyAlignment="1">
      <alignment horizontal="center" vertical="center"/>
    </xf>
    <xf numFmtId="0" fontId="17" fillId="0" borderId="122" xfId="12" applyFont="1" applyBorder="1" applyAlignment="1">
      <alignment horizontal="center" vertical="center"/>
    </xf>
    <xf numFmtId="0" fontId="17" fillId="0" borderId="115" xfId="12" applyFont="1" applyBorder="1" applyAlignment="1">
      <alignment vertical="center"/>
    </xf>
    <xf numFmtId="0" fontId="17" fillId="0" borderId="217" xfId="12" applyFont="1" applyBorder="1" applyAlignment="1">
      <alignment vertical="center"/>
    </xf>
    <xf numFmtId="0" fontId="17" fillId="0" borderId="211" xfId="12" applyFont="1" applyBorder="1" applyAlignment="1">
      <alignment horizontal="center" vertical="top" wrapText="1"/>
    </xf>
    <xf numFmtId="0" fontId="17" fillId="0" borderId="167" xfId="12" applyFont="1" applyBorder="1" applyAlignment="1">
      <alignment horizontal="center" vertical="center"/>
    </xf>
    <xf numFmtId="0" fontId="17" fillId="0" borderId="151" xfId="12" applyFont="1" applyBorder="1" applyAlignment="1">
      <alignment horizontal="center" vertical="center"/>
    </xf>
    <xf numFmtId="0" fontId="45" fillId="35" borderId="131" xfId="12" applyFont="1" applyFill="1" applyBorder="1" applyAlignment="1">
      <alignment horizontal="center" vertical="top"/>
    </xf>
    <xf numFmtId="0" fontId="17" fillId="0" borderId="127" xfId="12" applyFont="1" applyBorder="1" applyAlignment="1">
      <alignment horizontal="center" vertical="top" wrapText="1"/>
    </xf>
    <xf numFmtId="0" fontId="17" fillId="0" borderId="129" xfId="12" applyFont="1" applyBorder="1" applyAlignment="1">
      <alignment horizontal="left" vertical="center" wrapText="1"/>
    </xf>
    <xf numFmtId="0" fontId="18" fillId="34" borderId="214" xfId="12" applyFont="1" applyFill="1" applyBorder="1" applyAlignment="1">
      <alignment horizontal="left" vertical="top" wrapText="1"/>
    </xf>
    <xf numFmtId="164" fontId="45" fillId="31" borderId="93" xfId="12" applyNumberFormat="1" applyFont="1" applyFill="1" applyBorder="1" applyAlignment="1">
      <alignment horizontal="center" vertical="top"/>
    </xf>
    <xf numFmtId="164" fontId="17" fillId="31" borderId="93" xfId="12" applyNumberFormat="1" applyFont="1" applyFill="1" applyBorder="1" applyAlignment="1">
      <alignment horizontal="center" vertical="top"/>
    </xf>
    <xf numFmtId="0" fontId="17" fillId="0" borderId="113" xfId="12" applyFont="1" applyBorder="1" applyAlignment="1">
      <alignment vertical="top"/>
    </xf>
    <xf numFmtId="0" fontId="17" fillId="0" borderId="237" xfId="12" applyFont="1" applyBorder="1" applyAlignment="1">
      <alignment vertical="top"/>
    </xf>
    <xf numFmtId="0" fontId="17" fillId="0" borderId="112" xfId="12" applyFont="1" applyBorder="1" applyAlignment="1">
      <alignment vertical="top"/>
    </xf>
    <xf numFmtId="164" fontId="45" fillId="31" borderId="96" xfId="12" applyNumberFormat="1" applyFont="1" applyFill="1" applyBorder="1" applyAlignment="1">
      <alignment horizontal="center" vertical="top"/>
    </xf>
    <xf numFmtId="164" fontId="45" fillId="31" borderId="138" xfId="12" applyNumberFormat="1" applyFont="1" applyFill="1" applyBorder="1" applyAlignment="1">
      <alignment vertical="top"/>
    </xf>
    <xf numFmtId="0" fontId="45" fillId="31" borderId="138" xfId="12" applyFont="1" applyFill="1" applyBorder="1" applyAlignment="1">
      <alignment horizontal="right" wrapText="1"/>
    </xf>
    <xf numFmtId="0" fontId="45" fillId="31" borderId="137" xfId="12" applyFont="1" applyFill="1" applyBorder="1" applyAlignment="1">
      <alignment horizontal="right" wrapText="1"/>
    </xf>
    <xf numFmtId="49" fontId="45" fillId="0" borderId="0" xfId="12" applyNumberFormat="1" applyFont="1" applyBorder="1" applyAlignment="1">
      <alignment horizontal="center" vertical="top"/>
    </xf>
    <xf numFmtId="49" fontId="45" fillId="32" borderId="130" xfId="12" applyNumberFormat="1" applyFont="1" applyFill="1" applyBorder="1" applyAlignment="1">
      <alignment horizontal="center" vertical="top"/>
    </xf>
    <xf numFmtId="49" fontId="45" fillId="30" borderId="124" xfId="12" applyNumberFormat="1" applyFont="1" applyFill="1" applyBorder="1" applyAlignment="1">
      <alignment horizontal="center" vertical="top"/>
    </xf>
    <xf numFmtId="0" fontId="17" fillId="0" borderId="165" xfId="12" applyFont="1" applyBorder="1" applyAlignment="1">
      <alignment vertical="top"/>
    </xf>
    <xf numFmtId="0" fontId="17" fillId="32" borderId="130" xfId="12" applyFont="1" applyFill="1" applyBorder="1" applyAlignment="1">
      <alignment horizontal="left" vertical="top" wrapText="1"/>
    </xf>
    <xf numFmtId="49" fontId="45" fillId="30" borderId="107" xfId="12" applyNumberFormat="1" applyFont="1" applyFill="1" applyBorder="1" applyAlignment="1">
      <alignment horizontal="center" vertical="top"/>
    </xf>
    <xf numFmtId="0" fontId="17" fillId="0" borderId="115" xfId="12" applyFont="1" applyBorder="1" applyAlignment="1">
      <alignment horizontal="center" vertical="center" wrapText="1"/>
    </xf>
    <xf numFmtId="0" fontId="82" fillId="32" borderId="124" xfId="12" applyFont="1" applyFill="1" applyBorder="1" applyAlignment="1">
      <alignment vertical="top" wrapText="1"/>
    </xf>
    <xf numFmtId="0" fontId="17" fillId="0" borderId="127" xfId="12" applyFont="1" applyBorder="1" applyAlignment="1">
      <alignment vertical="center" wrapText="1"/>
    </xf>
    <xf numFmtId="164" fontId="17" fillId="34" borderId="128" xfId="12" applyNumberFormat="1" applyFont="1" applyFill="1" applyBorder="1" applyAlignment="1">
      <alignment vertical="center" wrapText="1"/>
    </xf>
    <xf numFmtId="164" fontId="17" fillId="34" borderId="129" xfId="12" applyNumberFormat="1" applyFont="1" applyFill="1" applyBorder="1" applyAlignment="1">
      <alignment vertical="top" wrapText="1"/>
    </xf>
    <xf numFmtId="164" fontId="17" fillId="0" borderId="135" xfId="12" applyNumberFormat="1" applyFont="1" applyBorder="1" applyAlignment="1">
      <alignment vertical="center" wrapText="1"/>
    </xf>
    <xf numFmtId="164" fontId="17" fillId="0" borderId="136" xfId="12" applyNumberFormat="1" applyFont="1" applyBorder="1" applyAlignment="1">
      <alignment vertical="top" wrapText="1"/>
    </xf>
    <xf numFmtId="164" fontId="17" fillId="34" borderId="136" xfId="12" applyNumberFormat="1" applyFont="1" applyFill="1" applyBorder="1" applyAlignment="1">
      <alignment vertical="top" wrapText="1"/>
    </xf>
    <xf numFmtId="49" fontId="45" fillId="0" borderId="158" xfId="12" applyNumberFormat="1" applyFont="1" applyBorder="1" applyAlignment="1">
      <alignment horizontal="center" vertical="top"/>
    </xf>
    <xf numFmtId="49" fontId="45" fillId="0" borderId="90" xfId="12" applyNumberFormat="1" applyFont="1" applyBorder="1" applyAlignment="1">
      <alignment horizontal="center" vertical="top"/>
    </xf>
    <xf numFmtId="0" fontId="17" fillId="0" borderId="144" xfId="12" applyFont="1" applyBorder="1" applyAlignment="1">
      <alignment horizontal="left" vertical="top" wrapText="1"/>
    </xf>
    <xf numFmtId="49" fontId="45" fillId="0" borderId="170" xfId="12" applyNumberFormat="1" applyFont="1" applyBorder="1" applyAlignment="1">
      <alignment horizontal="center" vertical="top"/>
    </xf>
    <xf numFmtId="0" fontId="83" fillId="0" borderId="114" xfId="12" applyFont="1" applyBorder="1" applyAlignment="1">
      <alignment horizontal="left" vertical="top"/>
    </xf>
    <xf numFmtId="0" fontId="83" fillId="0" borderId="115" xfId="12" applyFont="1" applyBorder="1" applyAlignment="1">
      <alignment horizontal="left" vertical="top"/>
    </xf>
    <xf numFmtId="0" fontId="83" fillId="0" borderId="156" xfId="12" applyFont="1" applyBorder="1" applyAlignment="1">
      <alignment horizontal="center" vertical="center"/>
    </xf>
    <xf numFmtId="0" fontId="83" fillId="0" borderId="141" xfId="12" applyFont="1" applyBorder="1" applyAlignment="1">
      <alignment horizontal="center" vertical="center"/>
    </xf>
    <xf numFmtId="164" fontId="81" fillId="0" borderId="142" xfId="12" applyNumberFormat="1" applyFont="1" applyBorder="1" applyAlignment="1">
      <alignment vertical="top" wrapText="1"/>
    </xf>
    <xf numFmtId="0" fontId="17" fillId="0" borderId="240" xfId="12" applyFont="1" applyBorder="1" applyAlignment="1">
      <alignment horizontal="center" vertical="center" wrapText="1"/>
    </xf>
    <xf numFmtId="164" fontId="17" fillId="34" borderId="236" xfId="12" applyNumberFormat="1" applyFont="1" applyFill="1" applyBorder="1" applyAlignment="1">
      <alignment horizontal="center" vertical="center" wrapText="1"/>
    </xf>
    <xf numFmtId="164" fontId="45" fillId="0" borderId="139" xfId="12" applyNumberFormat="1" applyFont="1" applyBorder="1" applyAlignment="1">
      <alignment horizontal="center" vertical="top"/>
    </xf>
    <xf numFmtId="0" fontId="17" fillId="0" borderId="174" xfId="12" applyFont="1" applyBorder="1" applyAlignment="1">
      <alignment horizontal="left" vertical="top"/>
    </xf>
    <xf numFmtId="0" fontId="17" fillId="0" borderId="102" xfId="12" applyFont="1" applyBorder="1" applyAlignment="1">
      <alignment horizontal="center" vertical="center"/>
    </xf>
    <xf numFmtId="0" fontId="17" fillId="0" borderId="134" xfId="12" applyFont="1" applyBorder="1" applyAlignment="1">
      <alignment horizontal="center" vertical="center" wrapText="1"/>
    </xf>
    <xf numFmtId="0" fontId="17" fillId="0" borderId="175" xfId="12" applyFont="1" applyBorder="1" applyAlignment="1">
      <alignment horizontal="left" vertical="top"/>
    </xf>
    <xf numFmtId="164" fontId="45" fillId="28" borderId="107" xfId="12" applyNumberFormat="1" applyFont="1" applyFill="1" applyBorder="1" applyAlignment="1">
      <alignment horizontal="center" vertical="top"/>
    </xf>
    <xf numFmtId="164" fontId="17" fillId="34" borderId="128" xfId="12" applyNumberFormat="1" applyFont="1" applyFill="1" applyBorder="1" applyAlignment="1">
      <alignment horizontal="center" vertical="center" wrapText="1"/>
    </xf>
    <xf numFmtId="164" fontId="17" fillId="34" borderId="96" xfId="12" applyNumberFormat="1" applyFont="1" applyFill="1" applyBorder="1" applyAlignment="1">
      <alignment vertical="top" wrapText="1"/>
    </xf>
    <xf numFmtId="0" fontId="17" fillId="0" borderId="241" xfId="12" applyFont="1" applyBorder="1" applyAlignment="1">
      <alignment vertical="top"/>
    </xf>
    <xf numFmtId="0" fontId="45" fillId="28" borderId="106" xfId="12" applyFont="1" applyFill="1" applyBorder="1" applyAlignment="1">
      <alignment horizontal="center" vertical="top"/>
    </xf>
    <xf numFmtId="0" fontId="17" fillId="0" borderId="96" xfId="12" applyFont="1" applyBorder="1" applyAlignment="1">
      <alignment vertical="top"/>
    </xf>
    <xf numFmtId="0" fontId="17" fillId="0" borderId="175" xfId="12" applyFont="1" applyBorder="1" applyAlignment="1">
      <alignment horizontal="center" vertical="center" wrapText="1"/>
    </xf>
    <xf numFmtId="0" fontId="17" fillId="0" borderId="138" xfId="12" applyFont="1" applyBorder="1" applyAlignment="1">
      <alignment vertical="top" wrapText="1"/>
    </xf>
    <xf numFmtId="0" fontId="17" fillId="0" borderId="88" xfId="12" applyFont="1" applyBorder="1" applyAlignment="1">
      <alignment horizontal="center" vertical="center" wrapText="1"/>
    </xf>
    <xf numFmtId="0" fontId="17" fillId="0" borderId="237" xfId="12" applyFont="1" applyBorder="1" applyAlignment="1">
      <alignment horizontal="center" vertical="center"/>
    </xf>
    <xf numFmtId="0" fontId="17" fillId="0" borderId="86" xfId="12" applyFont="1" applyBorder="1" applyAlignment="1">
      <alignment vertical="top" wrapText="1"/>
    </xf>
    <xf numFmtId="0" fontId="17" fillId="0" borderId="93" xfId="12" applyFont="1" applyBorder="1" applyAlignment="1">
      <alignment vertical="top"/>
    </xf>
    <xf numFmtId="49" fontId="45" fillId="31" borderId="158" xfId="12" applyNumberFormat="1" applyFont="1" applyFill="1" applyBorder="1" applyAlignment="1">
      <alignment horizontal="center" vertical="top"/>
    </xf>
    <xf numFmtId="164" fontId="45" fillId="31" borderId="131" xfId="12" applyNumberFormat="1" applyFont="1" applyFill="1" applyBorder="1" applyAlignment="1">
      <alignment horizontal="center" vertical="top"/>
    </xf>
    <xf numFmtId="0" fontId="17" fillId="31" borderId="131" xfId="12" applyFont="1" applyFill="1" applyBorder="1" applyAlignment="1">
      <alignment horizontal="center" vertical="top"/>
    </xf>
    <xf numFmtId="2" fontId="45" fillId="31" borderId="96" xfId="12" applyNumberFormat="1" applyFont="1" applyFill="1" applyBorder="1" applyAlignment="1">
      <alignment horizontal="center" vertical="top"/>
    </xf>
    <xf numFmtId="164" fontId="45" fillId="31" borderId="138" xfId="12" applyNumberFormat="1" applyFont="1" applyFill="1" applyBorder="1" applyAlignment="1">
      <alignment horizontal="center" vertical="top"/>
    </xf>
    <xf numFmtId="0" fontId="45" fillId="27" borderId="106" xfId="12" applyFont="1" applyFill="1" applyBorder="1" applyAlignment="1">
      <alignment horizontal="center" wrapText="1"/>
    </xf>
    <xf numFmtId="0" fontId="45" fillId="0" borderId="131" xfId="12" applyFont="1" applyBorder="1" applyAlignment="1">
      <alignment horizontal="center" vertical="top"/>
    </xf>
    <xf numFmtId="0" fontId="45" fillId="0" borderId="130" xfId="12" applyFont="1" applyBorder="1" applyAlignment="1">
      <alignment horizontal="center" vertical="top"/>
    </xf>
    <xf numFmtId="0" fontId="17" fillId="0" borderId="145" xfId="12" applyFont="1" applyBorder="1" applyAlignment="1">
      <alignment vertical="top"/>
    </xf>
    <xf numFmtId="0" fontId="17" fillId="31" borderId="0" xfId="12" applyFont="1" applyFill="1" applyBorder="1" applyAlignment="1">
      <alignment vertical="top" wrapText="1"/>
    </xf>
    <xf numFmtId="0" fontId="17" fillId="31" borderId="96" xfId="12" applyFont="1" applyFill="1" applyBorder="1" applyAlignment="1">
      <alignment horizontal="center" vertical="top"/>
    </xf>
    <xf numFmtId="0" fontId="17" fillId="0" borderId="159" xfId="12" applyFont="1" applyFill="1" applyBorder="1" applyAlignment="1">
      <alignment horizontal="center" vertical="top"/>
    </xf>
    <xf numFmtId="0" fontId="17" fillId="33" borderId="159" xfId="12" applyFont="1" applyFill="1" applyBorder="1" applyAlignment="1">
      <alignment horizontal="center" vertical="top"/>
    </xf>
    <xf numFmtId="0" fontId="17" fillId="0" borderId="135" xfId="12" applyFont="1" applyBorder="1" applyAlignment="1">
      <alignment horizontal="left" vertical="top" wrapText="1"/>
    </xf>
    <xf numFmtId="0" fontId="80" fillId="0" borderId="114" xfId="12" applyFont="1" applyBorder="1" applyAlignment="1">
      <alignment vertical="top" wrapText="1"/>
    </xf>
    <xf numFmtId="0" fontId="80" fillId="0" borderId="115" xfId="12" applyFont="1" applyBorder="1" applyAlignment="1">
      <alignment vertical="top" wrapText="1"/>
    </xf>
    <xf numFmtId="0" fontId="80" fillId="33" borderId="121" xfId="12" applyFont="1" applyFill="1" applyBorder="1" applyAlignment="1">
      <alignment vertical="top" wrapText="1"/>
    </xf>
    <xf numFmtId="0" fontId="17" fillId="0" borderId="122" xfId="12" applyFont="1" applyBorder="1" applyAlignment="1">
      <alignment horizontal="center" vertical="top" wrapText="1"/>
    </xf>
    <xf numFmtId="0" fontId="17" fillId="0" borderId="123" xfId="12" applyFont="1" applyBorder="1" applyAlignment="1">
      <alignment vertical="top" wrapText="1"/>
    </xf>
    <xf numFmtId="0" fontId="17" fillId="0" borderId="205" xfId="12" applyFont="1" applyBorder="1" applyAlignment="1">
      <alignment horizontal="center" vertical="top" wrapText="1"/>
    </xf>
    <xf numFmtId="0" fontId="17" fillId="0" borderId="206" xfId="12" applyFont="1" applyBorder="1" applyAlignment="1">
      <alignment horizontal="center" vertical="top" wrapText="1"/>
    </xf>
    <xf numFmtId="0" fontId="17" fillId="33" borderId="207" xfId="12" applyFont="1" applyFill="1" applyBorder="1" applyAlignment="1">
      <alignment horizontal="center" vertical="top" wrapText="1"/>
    </xf>
    <xf numFmtId="0" fontId="17" fillId="0" borderId="209" xfId="12" applyFont="1" applyBorder="1" applyAlignment="1">
      <alignment vertical="top" wrapText="1"/>
    </xf>
    <xf numFmtId="49" fontId="45" fillId="30" borderId="244" xfId="12" applyNumberFormat="1" applyFont="1" applyFill="1" applyBorder="1" applyAlignment="1">
      <alignment vertical="top"/>
    </xf>
    <xf numFmtId="0" fontId="38" fillId="0" borderId="110" xfId="12" applyFont="1" applyBorder="1" applyAlignment="1">
      <alignment vertical="top" wrapText="1"/>
    </xf>
    <xf numFmtId="0" fontId="38" fillId="0" borderId="111" xfId="12" applyFont="1" applyBorder="1" applyAlignment="1">
      <alignment vertical="top" wrapText="1"/>
    </xf>
    <xf numFmtId="0" fontId="38" fillId="30" borderId="181" xfId="12" applyFont="1" applyFill="1" applyBorder="1" applyAlignment="1">
      <alignment vertical="top" wrapText="1"/>
    </xf>
    <xf numFmtId="0" fontId="38" fillId="30" borderId="181" xfId="12" applyFont="1" applyFill="1" applyBorder="1" applyAlignment="1">
      <alignment vertical="center" wrapText="1"/>
    </xf>
    <xf numFmtId="49" fontId="45" fillId="30" borderId="245" xfId="12" applyNumberFormat="1" applyFont="1" applyFill="1" applyBorder="1" applyAlignment="1">
      <alignment vertical="top"/>
    </xf>
    <xf numFmtId="49" fontId="45" fillId="29" borderId="183" xfId="12" applyNumberFormat="1" applyFont="1" applyFill="1" applyBorder="1" applyAlignment="1">
      <alignment vertical="top"/>
    </xf>
    <xf numFmtId="0" fontId="45" fillId="27" borderId="86" xfId="12" applyFont="1" applyFill="1" applyBorder="1" applyAlignment="1">
      <alignment horizontal="center" wrapText="1"/>
    </xf>
    <xf numFmtId="0" fontId="45" fillId="27" borderId="241" xfId="12" applyFont="1" applyFill="1" applyBorder="1" applyAlignment="1">
      <alignment horizontal="center" wrapText="1"/>
    </xf>
    <xf numFmtId="0" fontId="85" fillId="0" borderId="114" xfId="12" applyFont="1" applyBorder="1"/>
    <xf numFmtId="164" fontId="45" fillId="31" borderId="89" xfId="12" applyNumberFormat="1" applyFont="1" applyFill="1" applyBorder="1" applyAlignment="1">
      <alignment horizontal="center" wrapText="1"/>
    </xf>
    <xf numFmtId="49" fontId="45" fillId="30" borderId="140" xfId="12" applyNumberFormat="1" applyFont="1" applyFill="1" applyBorder="1" applyAlignment="1">
      <alignment vertical="top"/>
    </xf>
    <xf numFmtId="0" fontId="81" fillId="0" borderId="114" xfId="12" applyFont="1" applyBorder="1" applyAlignment="1">
      <alignment horizontal="center" vertical="top"/>
    </xf>
    <xf numFmtId="0" fontId="81" fillId="0" borderId="115" xfId="12" applyFont="1" applyBorder="1" applyAlignment="1">
      <alignment horizontal="center" vertical="top"/>
    </xf>
    <xf numFmtId="0" fontId="81" fillId="0" borderId="219" xfId="12" applyFont="1" applyBorder="1" applyAlignment="1">
      <alignment horizontal="center" vertical="top"/>
    </xf>
    <xf numFmtId="164" fontId="81" fillId="34" borderId="219" xfId="12" applyNumberFormat="1" applyFont="1" applyFill="1" applyBorder="1" applyAlignment="1">
      <alignment horizontal="center" vertical="center" wrapText="1"/>
    </xf>
    <xf numFmtId="164" fontId="81" fillId="34" borderId="122" xfId="12" applyNumberFormat="1" applyFont="1" applyFill="1" applyBorder="1" applyAlignment="1">
      <alignment horizontal="center" vertical="center" wrapText="1"/>
    </xf>
    <xf numFmtId="0" fontId="17" fillId="0" borderId="241" xfId="12" applyFont="1" applyBorder="1" applyAlignment="1">
      <alignment horizontal="left" vertical="top" wrapText="1"/>
    </xf>
    <xf numFmtId="164" fontId="17" fillId="31" borderId="124" xfId="12" applyNumberFormat="1" applyFont="1" applyFill="1" applyBorder="1" applyAlignment="1">
      <alignment horizontal="center" vertical="top"/>
    </xf>
    <xf numFmtId="0" fontId="17" fillId="31" borderId="89" xfId="12" applyFont="1" applyFill="1" applyBorder="1" applyAlignment="1">
      <alignment horizontal="center" vertical="top"/>
    </xf>
    <xf numFmtId="49" fontId="45" fillId="30" borderId="0" xfId="12" applyNumberFormat="1" applyFont="1" applyFill="1" applyBorder="1" applyAlignment="1">
      <alignment vertical="top"/>
    </xf>
    <xf numFmtId="0" fontId="17" fillId="0" borderId="164" xfId="12" applyFont="1" applyBorder="1" applyAlignment="1">
      <alignment horizontal="left" vertical="top" wrapText="1"/>
    </xf>
    <xf numFmtId="0" fontId="17" fillId="0" borderId="131" xfId="12" applyFont="1" applyBorder="1" applyAlignment="1">
      <alignment horizontal="left" vertical="center" wrapText="1"/>
    </xf>
    <xf numFmtId="164" fontId="17" fillId="31" borderId="184" xfId="12" applyNumberFormat="1" applyFont="1" applyFill="1" applyBorder="1" applyAlignment="1">
      <alignment horizontal="center" vertical="top"/>
    </xf>
    <xf numFmtId="0" fontId="17" fillId="31" borderId="93" xfId="12" applyFont="1" applyFill="1" applyBorder="1" applyAlignment="1">
      <alignment horizontal="center" vertical="top"/>
    </xf>
    <xf numFmtId="0" fontId="17" fillId="0" borderId="115" xfId="12" applyFont="1" applyBorder="1" applyAlignment="1">
      <alignment horizontal="center" vertical="center"/>
    </xf>
    <xf numFmtId="0" fontId="17" fillId="0" borderId="96" xfId="12" applyFont="1" applyBorder="1" applyAlignment="1">
      <alignment wrapText="1"/>
    </xf>
    <xf numFmtId="164" fontId="45" fillId="31" borderId="184" xfId="12" applyNumberFormat="1" applyFont="1" applyFill="1" applyBorder="1" applyAlignment="1">
      <alignment horizontal="center" vertical="top"/>
    </xf>
    <xf numFmtId="0" fontId="81" fillId="0" borderId="114" xfId="12" applyFont="1" applyBorder="1" applyAlignment="1">
      <alignment horizontal="left" vertical="top" wrapText="1"/>
    </xf>
    <xf numFmtId="0" fontId="81" fillId="0" borderId="115" xfId="12" applyFont="1" applyBorder="1" applyAlignment="1">
      <alignment horizontal="left" vertical="top" wrapText="1"/>
    </xf>
    <xf numFmtId="0" fontId="81" fillId="0" borderId="159" xfId="12" applyFont="1" applyBorder="1" applyAlignment="1">
      <alignment horizontal="left" vertical="top" wrapText="1"/>
    </xf>
    <xf numFmtId="164" fontId="81" fillId="34" borderId="135" xfId="12" applyNumberFormat="1" applyFont="1" applyFill="1" applyBorder="1" applyAlignment="1">
      <alignment horizontal="center" vertical="center" wrapText="1"/>
    </xf>
    <xf numFmtId="0" fontId="17" fillId="0" borderId="136" xfId="12" applyFont="1" applyBorder="1" applyAlignment="1">
      <alignment horizontal="left" vertical="center"/>
    </xf>
    <xf numFmtId="164" fontId="17" fillId="31" borderId="107" xfId="12" applyNumberFormat="1" applyFont="1" applyFill="1" applyBorder="1" applyAlignment="1">
      <alignment horizontal="center" vertical="top"/>
    </xf>
    <xf numFmtId="0" fontId="17" fillId="31" borderId="108" xfId="12" applyFont="1" applyFill="1" applyBorder="1" applyAlignment="1">
      <alignment horizontal="center" vertical="top"/>
    </xf>
    <xf numFmtId="0" fontId="17" fillId="31" borderId="138" xfId="12" applyFont="1" applyFill="1" applyBorder="1" applyAlignment="1">
      <alignment horizontal="center" vertical="top"/>
    </xf>
    <xf numFmtId="49" fontId="45" fillId="30" borderId="109" xfId="12" applyNumberFormat="1" applyFont="1" applyFill="1" applyBorder="1" applyAlignment="1">
      <alignment vertical="top"/>
    </xf>
    <xf numFmtId="164" fontId="17" fillId="27" borderId="106" xfId="12" applyNumberFormat="1" applyFont="1" applyFill="1" applyBorder="1" applyAlignment="1">
      <alignment horizontal="center" vertical="top"/>
    </xf>
    <xf numFmtId="0" fontId="81" fillId="32" borderId="158" xfId="12" applyFont="1" applyFill="1" applyBorder="1" applyAlignment="1">
      <alignment vertical="top" wrapText="1"/>
    </xf>
    <xf numFmtId="49" fontId="45" fillId="31" borderId="156" xfId="12" applyNumberFormat="1" applyFont="1" applyFill="1" applyBorder="1" applyAlignment="1">
      <alignment vertical="top"/>
    </xf>
    <xf numFmtId="49" fontId="45" fillId="30" borderId="147" xfId="12" applyNumberFormat="1" applyFont="1" applyFill="1" applyBorder="1" applyAlignment="1">
      <alignment vertical="top"/>
    </xf>
    <xf numFmtId="49" fontId="45" fillId="31" borderId="165" xfId="12" applyNumberFormat="1" applyFont="1" applyFill="1" applyBorder="1" applyAlignment="1">
      <alignment vertical="top"/>
    </xf>
    <xf numFmtId="49" fontId="45" fillId="30" borderId="169" xfId="12" applyNumberFormat="1" applyFont="1" applyFill="1" applyBorder="1" applyAlignment="1">
      <alignment vertical="top"/>
    </xf>
    <xf numFmtId="164" fontId="17" fillId="0" borderId="128" xfId="12" applyNumberFormat="1" applyFont="1" applyBorder="1" applyAlignment="1">
      <alignment vertical="center" wrapText="1"/>
    </xf>
    <xf numFmtId="164" fontId="81" fillId="33" borderId="135" xfId="12" applyNumberFormat="1" applyFont="1" applyFill="1" applyBorder="1" applyAlignment="1">
      <alignment vertical="center" wrapText="1"/>
    </xf>
    <xf numFmtId="0" fontId="81" fillId="33" borderId="136" xfId="12" applyFont="1" applyFill="1" applyBorder="1" applyAlignment="1">
      <alignment wrapText="1"/>
    </xf>
    <xf numFmtId="49" fontId="45" fillId="31" borderId="157" xfId="12" applyNumberFormat="1" applyFont="1" applyFill="1" applyBorder="1" applyAlignment="1">
      <alignment vertical="top"/>
    </xf>
    <xf numFmtId="49" fontId="45" fillId="30" borderId="149" xfId="12" applyNumberFormat="1" applyFont="1" applyFill="1" applyBorder="1" applyAlignment="1">
      <alignment vertical="top"/>
    </xf>
    <xf numFmtId="164" fontId="81" fillId="33" borderId="122" xfId="12" applyNumberFormat="1" applyFont="1" applyFill="1" applyBorder="1" applyAlignment="1">
      <alignment vertical="center" wrapText="1"/>
    </xf>
    <xf numFmtId="0" fontId="17" fillId="33" borderId="123" xfId="12" applyFont="1" applyFill="1" applyBorder="1" applyAlignment="1">
      <alignment wrapText="1"/>
    </xf>
    <xf numFmtId="164" fontId="17" fillId="31" borderId="106" xfId="12" applyNumberFormat="1" applyFont="1" applyFill="1" applyBorder="1" applyAlignment="1">
      <alignment horizontal="center" vertical="top"/>
    </xf>
    <xf numFmtId="164" fontId="80" fillId="31" borderId="106" xfId="12" applyNumberFormat="1" applyFont="1" applyFill="1" applyBorder="1" applyAlignment="1">
      <alignment horizontal="center" vertical="top"/>
    </xf>
    <xf numFmtId="0" fontId="80" fillId="31" borderId="106" xfId="12" applyFont="1" applyFill="1" applyBorder="1" applyAlignment="1">
      <alignment horizontal="center" vertical="top"/>
    </xf>
    <xf numFmtId="164" fontId="81" fillId="33" borderId="150" xfId="12" applyNumberFormat="1" applyFont="1" applyFill="1" applyBorder="1" applyAlignment="1">
      <alignment vertical="center" wrapText="1"/>
    </xf>
    <xf numFmtId="0" fontId="17" fillId="33" borderId="144" xfId="12" applyFont="1" applyFill="1" applyBorder="1" applyAlignment="1">
      <alignment wrapText="1"/>
    </xf>
    <xf numFmtId="164" fontId="17" fillId="31" borderId="130" xfId="12" applyNumberFormat="1" applyFont="1" applyFill="1" applyBorder="1" applyAlignment="1">
      <alignment horizontal="center" vertical="top"/>
    </xf>
    <xf numFmtId="164" fontId="81" fillId="33" borderId="128" xfId="12" applyNumberFormat="1" applyFont="1" applyFill="1" applyBorder="1" applyAlignment="1">
      <alignment vertical="center" wrapText="1"/>
    </xf>
    <xf numFmtId="0" fontId="17" fillId="33" borderId="129" xfId="12" applyFont="1" applyFill="1" applyBorder="1" applyAlignment="1">
      <alignment wrapText="1"/>
    </xf>
    <xf numFmtId="0" fontId="17" fillId="0" borderId="159" xfId="12" applyFont="1" applyBorder="1" applyAlignment="1">
      <alignment horizontal="left" vertical="top" wrapText="1"/>
    </xf>
    <xf numFmtId="0" fontId="17" fillId="0" borderId="108" xfId="12" applyFont="1" applyBorder="1" applyAlignment="1">
      <alignment wrapText="1"/>
    </xf>
    <xf numFmtId="164" fontId="17" fillId="31" borderId="137" xfId="12" applyNumberFormat="1" applyFont="1" applyFill="1" applyBorder="1" applyAlignment="1">
      <alignment horizontal="center" vertical="top"/>
    </xf>
    <xf numFmtId="164" fontId="80" fillId="27" borderId="88" xfId="12" applyNumberFormat="1" applyFont="1" applyFill="1" applyBorder="1" applyAlignment="1">
      <alignment horizontal="center" vertical="top"/>
    </xf>
    <xf numFmtId="164" fontId="17" fillId="0" borderId="0" xfId="12" applyNumberFormat="1" applyFont="1" applyAlignment="1">
      <alignment horizontal="center" vertical="top"/>
    </xf>
    <xf numFmtId="49" fontId="17" fillId="0" borderId="130" xfId="12" applyNumberFormat="1" applyFont="1" applyBorder="1" applyAlignment="1">
      <alignment horizontal="center" vertical="top"/>
    </xf>
    <xf numFmtId="0" fontId="45" fillId="0" borderId="114" xfId="12" applyFont="1" applyBorder="1" applyAlignment="1">
      <alignment horizontal="center" vertical="center"/>
    </xf>
    <xf numFmtId="0" fontId="45" fillId="0" borderId="115" xfId="12" applyFont="1" applyBorder="1" applyAlignment="1">
      <alignment horizontal="center" vertical="center"/>
    </xf>
    <xf numFmtId="0" fontId="45" fillId="0" borderId="127" xfId="12" applyFont="1" applyBorder="1" applyAlignment="1">
      <alignment horizontal="center" vertical="center"/>
    </xf>
    <xf numFmtId="164" fontId="17" fillId="0" borderId="92" xfId="12" applyNumberFormat="1" applyFont="1" applyBorder="1" applyAlignment="1">
      <alignment horizontal="center" vertical="top"/>
    </xf>
    <xf numFmtId="164" fontId="17" fillId="0" borderId="246" xfId="12" applyNumberFormat="1" applyFont="1" applyBorder="1" applyAlignment="1">
      <alignment horizontal="center" vertical="top"/>
    </xf>
    <xf numFmtId="0" fontId="81" fillId="0" borderId="114" xfId="12" applyFont="1" applyBorder="1" applyAlignment="1">
      <alignment horizontal="center" vertical="center" wrapText="1"/>
    </xf>
    <xf numFmtId="0" fontId="81" fillId="0" borderId="115" xfId="12" applyFont="1" applyBorder="1" applyAlignment="1">
      <alignment horizontal="center" vertical="center" wrapText="1"/>
    </xf>
    <xf numFmtId="0" fontId="81" fillId="0" borderId="113" xfId="12" applyFont="1" applyBorder="1" applyAlignment="1">
      <alignment horizontal="center" vertical="center" wrapText="1"/>
    </xf>
    <xf numFmtId="164" fontId="81" fillId="34" borderId="237" xfId="12" applyNumberFormat="1" applyFont="1" applyFill="1" applyBorder="1" applyAlignment="1">
      <alignment horizontal="center" vertical="center" wrapText="1"/>
    </xf>
    <xf numFmtId="164" fontId="17" fillId="34" borderId="112" xfId="12" applyNumberFormat="1" applyFont="1" applyFill="1" applyBorder="1" applyAlignment="1">
      <alignment horizontal="left" vertical="center" wrapText="1"/>
    </xf>
    <xf numFmtId="164" fontId="17" fillId="31" borderId="87" xfId="12" applyNumberFormat="1" applyFont="1" applyFill="1" applyBorder="1" applyAlignment="1">
      <alignment horizontal="center" vertical="top"/>
    </xf>
    <xf numFmtId="164" fontId="80" fillId="31" borderId="87" xfId="12" applyNumberFormat="1" applyFont="1" applyFill="1" applyBorder="1" applyAlignment="1">
      <alignment horizontal="center" vertical="top"/>
    </xf>
    <xf numFmtId="0" fontId="45" fillId="31" borderId="158" xfId="12" applyFont="1" applyFill="1" applyBorder="1" applyAlignment="1">
      <alignment horizontal="left" vertical="top" wrapText="1"/>
    </xf>
    <xf numFmtId="49" fontId="17" fillId="31" borderId="89" xfId="12" applyNumberFormat="1" applyFont="1" applyFill="1" applyBorder="1" applyAlignment="1">
      <alignment vertical="top"/>
    </xf>
    <xf numFmtId="0" fontId="81" fillId="0" borderId="167" xfId="12" applyFont="1" applyBorder="1" applyAlignment="1">
      <alignment horizontal="center" vertical="center" wrapText="1"/>
    </xf>
    <xf numFmtId="164" fontId="81" fillId="34" borderId="151" xfId="12" applyNumberFormat="1" applyFont="1" applyFill="1" applyBorder="1" applyAlignment="1">
      <alignment horizontal="center" vertical="center" wrapText="1"/>
    </xf>
    <xf numFmtId="164" fontId="17" fillId="34" borderId="152" xfId="12" applyNumberFormat="1" applyFont="1" applyFill="1" applyBorder="1" applyAlignment="1">
      <alignment horizontal="left" vertical="center" wrapText="1"/>
    </xf>
    <xf numFmtId="164" fontId="17" fillId="31" borderId="168" xfId="12" applyNumberFormat="1" applyFont="1" applyFill="1" applyBorder="1" applyAlignment="1">
      <alignment horizontal="center" vertical="top"/>
    </xf>
    <xf numFmtId="49" fontId="17" fillId="31" borderId="124" xfId="12" applyNumberFormat="1" applyFont="1" applyFill="1" applyBorder="1" applyAlignment="1">
      <alignment horizontal="center" vertical="top"/>
    </xf>
    <xf numFmtId="49" fontId="17" fillId="31" borderId="130" xfId="12" applyNumberFormat="1" applyFont="1" applyFill="1" applyBorder="1" applyAlignment="1">
      <alignment horizontal="center" vertical="top"/>
    </xf>
    <xf numFmtId="0" fontId="45" fillId="31" borderId="90" xfId="12" applyFont="1" applyFill="1" applyBorder="1" applyAlignment="1">
      <alignment horizontal="left" vertical="top" wrapText="1"/>
    </xf>
    <xf numFmtId="49" fontId="17" fillId="31" borderId="131" xfId="12" applyNumberFormat="1" applyFont="1" applyFill="1" applyBorder="1" applyAlignment="1">
      <alignment vertical="top"/>
    </xf>
    <xf numFmtId="0" fontId="81" fillId="0" borderId="127" xfId="12" applyFont="1" applyBorder="1" applyAlignment="1">
      <alignment horizontal="center" vertical="center" wrapText="1"/>
    </xf>
    <xf numFmtId="164" fontId="81" fillId="34" borderId="128" xfId="12" applyNumberFormat="1" applyFont="1" applyFill="1" applyBorder="1" applyAlignment="1">
      <alignment horizontal="center" vertical="center" wrapText="1"/>
    </xf>
    <xf numFmtId="164" fontId="17" fillId="34" borderId="129" xfId="12" applyNumberFormat="1" applyFont="1" applyFill="1" applyBorder="1" applyAlignment="1">
      <alignment horizontal="left" vertical="center" wrapText="1"/>
    </xf>
    <xf numFmtId="0" fontId="81" fillId="0" borderId="164" xfId="12" applyFont="1" applyBorder="1" applyAlignment="1">
      <alignment horizontal="center" vertical="center" wrapText="1"/>
    </xf>
    <xf numFmtId="164" fontId="81" fillId="34" borderId="150" xfId="12" applyNumberFormat="1" applyFont="1" applyFill="1" applyBorder="1" applyAlignment="1">
      <alignment horizontal="center" vertical="center" wrapText="1"/>
    </xf>
    <xf numFmtId="164" fontId="80" fillId="27" borderId="106" xfId="12" applyNumberFormat="1" applyFont="1" applyFill="1" applyBorder="1" applyAlignment="1">
      <alignment horizontal="center" vertical="top"/>
    </xf>
    <xf numFmtId="49" fontId="17" fillId="0" borderId="124" xfId="12" applyNumberFormat="1" applyFont="1" applyBorder="1" applyAlignment="1">
      <alignment horizontal="center" vertical="top"/>
    </xf>
    <xf numFmtId="49" fontId="17" fillId="32" borderId="124" xfId="12" applyNumberFormat="1" applyFont="1" applyFill="1" applyBorder="1" applyAlignment="1">
      <alignment horizontal="center" vertical="top"/>
    </xf>
    <xf numFmtId="49" fontId="45" fillId="31" borderId="140" xfId="12" applyNumberFormat="1" applyFont="1" applyFill="1" applyBorder="1" applyAlignment="1">
      <alignment vertical="top"/>
    </xf>
    <xf numFmtId="49" fontId="45" fillId="30" borderId="140" xfId="12" applyNumberFormat="1" applyFont="1" applyFill="1" applyBorder="1" applyAlignment="1">
      <alignment horizontal="center" vertical="top"/>
    </xf>
    <xf numFmtId="164" fontId="17" fillId="0" borderId="107" xfId="12" applyNumberFormat="1" applyFont="1" applyBorder="1" applyAlignment="1">
      <alignment horizontal="center" vertical="top"/>
    </xf>
    <xf numFmtId="49" fontId="17" fillId="0" borderId="107" xfId="12" applyNumberFormat="1" applyFont="1" applyBorder="1" applyAlignment="1">
      <alignment horizontal="center" vertical="top"/>
    </xf>
    <xf numFmtId="49" fontId="45" fillId="31" borderId="109" xfId="12" applyNumberFormat="1" applyFont="1" applyFill="1" applyBorder="1" applyAlignment="1">
      <alignment vertical="top"/>
    </xf>
    <xf numFmtId="49" fontId="45" fillId="30" borderId="109" xfId="12" applyNumberFormat="1" applyFont="1" applyFill="1" applyBorder="1" applyAlignment="1">
      <alignment horizontal="center" vertical="top"/>
    </xf>
    <xf numFmtId="0" fontId="17" fillId="0" borderId="128" xfId="12" applyFont="1" applyBorder="1" applyAlignment="1">
      <alignment horizontal="center" vertical="top" wrapText="1"/>
    </xf>
    <xf numFmtId="164" fontId="17" fillId="31" borderId="131" xfId="12" applyNumberFormat="1" applyFont="1" applyFill="1" applyBorder="1" applyAlignment="1">
      <alignment horizontal="center" vertical="top"/>
    </xf>
    <xf numFmtId="164" fontId="17" fillId="31" borderId="96" xfId="12" applyNumberFormat="1" applyFont="1" applyFill="1" applyBorder="1" applyAlignment="1">
      <alignment horizontal="center" vertical="top"/>
    </xf>
    <xf numFmtId="0" fontId="17" fillId="33" borderId="114" xfId="12" applyFont="1" applyFill="1" applyBorder="1" applyAlignment="1">
      <alignment horizontal="left" vertical="center" wrapText="1"/>
    </xf>
    <xf numFmtId="0" fontId="17" fillId="33" borderId="159" xfId="12" applyFont="1" applyFill="1" applyBorder="1" applyAlignment="1">
      <alignment horizontal="center" vertical="center"/>
    </xf>
    <xf numFmtId="164" fontId="17" fillId="31" borderId="108" xfId="12" applyNumberFormat="1" applyFont="1" applyFill="1" applyBorder="1" applyAlignment="1">
      <alignment horizontal="center" vertical="top"/>
    </xf>
    <xf numFmtId="0" fontId="17" fillId="0" borderId="113" xfId="12" applyFont="1" applyFill="1" applyBorder="1" applyAlignment="1">
      <alignment horizontal="center" vertical="center" wrapText="1"/>
    </xf>
    <xf numFmtId="0" fontId="45" fillId="0" borderId="237" xfId="12" applyFont="1" applyFill="1" applyBorder="1" applyAlignment="1">
      <alignment vertical="top" wrapText="1"/>
    </xf>
    <xf numFmtId="0" fontId="17" fillId="0" borderId="112" xfId="12" applyFont="1" applyFill="1" applyBorder="1" applyAlignment="1">
      <alignment horizontal="left" vertical="top" wrapText="1"/>
    </xf>
    <xf numFmtId="49" fontId="45" fillId="30" borderId="88" xfId="12" applyNumberFormat="1" applyFont="1" applyFill="1" applyBorder="1" applyAlignment="1">
      <alignment vertical="top"/>
    </xf>
    <xf numFmtId="49" fontId="45" fillId="30" borderId="88" xfId="12" applyNumberFormat="1" applyFont="1" applyFill="1" applyBorder="1" applyAlignment="1">
      <alignment vertical="center"/>
    </xf>
    <xf numFmtId="49" fontId="38" fillId="30" borderId="88" xfId="12" applyNumberFormat="1" applyFont="1" applyFill="1" applyBorder="1" applyAlignment="1">
      <alignment vertical="top"/>
    </xf>
    <xf numFmtId="49" fontId="38" fillId="30" borderId="86" xfId="12" applyNumberFormat="1" applyFont="1" applyFill="1" applyBorder="1" applyAlignment="1">
      <alignment vertical="top"/>
    </xf>
    <xf numFmtId="49" fontId="45" fillId="30" borderId="88" xfId="12" applyNumberFormat="1" applyFont="1" applyFill="1" applyBorder="1" applyAlignment="1">
      <alignment horizontal="center" vertical="top"/>
    </xf>
    <xf numFmtId="0" fontId="17" fillId="0" borderId="113" xfId="12" applyFont="1" applyFill="1" applyBorder="1" applyAlignment="1">
      <alignment horizontal="center" vertical="center"/>
    </xf>
    <xf numFmtId="0" fontId="17" fillId="33" borderId="113" xfId="12" applyFont="1" applyFill="1" applyBorder="1" applyAlignment="1">
      <alignment horizontal="center" vertical="center"/>
    </xf>
    <xf numFmtId="49" fontId="45" fillId="29" borderId="106" xfId="12" applyNumberFormat="1" applyFont="1" applyFill="1" applyBorder="1" applyAlignment="1">
      <alignment horizontal="center" vertical="top" wrapText="1"/>
    </xf>
    <xf numFmtId="0" fontId="45" fillId="31" borderId="87" xfId="12" applyFont="1" applyFill="1" applyBorder="1" applyAlignment="1">
      <alignment horizontal="center" vertical="top"/>
    </xf>
    <xf numFmtId="0" fontId="45" fillId="31" borderId="124" xfId="12" applyFont="1" applyFill="1" applyBorder="1" applyAlignment="1">
      <alignment vertical="top" wrapText="1"/>
    </xf>
    <xf numFmtId="49" fontId="45" fillId="31" borderId="158" xfId="12" applyNumberFormat="1" applyFont="1" applyFill="1" applyBorder="1" applyAlignment="1">
      <alignment vertical="top"/>
    </xf>
    <xf numFmtId="49" fontId="45" fillId="30" borderId="158" xfId="12" applyNumberFormat="1" applyFont="1" applyFill="1" applyBorder="1" applyAlignment="1">
      <alignment vertical="top"/>
    </xf>
    <xf numFmtId="0" fontId="81" fillId="0" borderId="127" xfId="12" applyFont="1" applyBorder="1" applyAlignment="1">
      <alignment horizontal="left" vertical="top" wrapText="1"/>
    </xf>
    <xf numFmtId="164" fontId="81" fillId="34" borderId="127" xfId="12" applyNumberFormat="1" applyFont="1" applyFill="1" applyBorder="1" applyAlignment="1">
      <alignment horizontal="center" vertical="center" wrapText="1"/>
    </xf>
    <xf numFmtId="0" fontId="17" fillId="0" borderId="144" xfId="12" applyFont="1" applyBorder="1" applyAlignment="1">
      <alignment horizontal="left" vertical="top"/>
    </xf>
    <xf numFmtId="0" fontId="17" fillId="31" borderId="0" xfId="12" applyFont="1" applyFill="1" applyBorder="1" applyAlignment="1">
      <alignment horizontal="center" vertical="top"/>
    </xf>
    <xf numFmtId="0" fontId="17" fillId="31" borderId="91" xfId="12" applyFont="1" applyFill="1" applyBorder="1" applyAlignment="1">
      <alignment horizontal="center" vertical="top"/>
    </xf>
    <xf numFmtId="49" fontId="45" fillId="31" borderId="90" xfId="12" applyNumberFormat="1" applyFont="1" applyFill="1" applyBorder="1" applyAlignment="1">
      <alignment vertical="top"/>
    </xf>
    <xf numFmtId="164" fontId="17" fillId="34" borderId="159" xfId="12" applyNumberFormat="1" applyFont="1" applyFill="1" applyBorder="1" applyAlignment="1">
      <alignment horizontal="center" vertical="center" wrapText="1"/>
    </xf>
    <xf numFmtId="0" fontId="17" fillId="0" borderId="136" xfId="12" applyFont="1" applyBorder="1" applyAlignment="1">
      <alignment horizontal="left" vertical="top"/>
    </xf>
    <xf numFmtId="0" fontId="17" fillId="31" borderId="134" xfId="12" applyFont="1" applyFill="1" applyBorder="1" applyAlignment="1">
      <alignment horizontal="center" vertical="top"/>
    </xf>
    <xf numFmtId="0" fontId="45" fillId="27" borderId="106" xfId="12" applyFont="1" applyFill="1" applyBorder="1" applyAlignment="1">
      <alignment horizontal="center" vertical="top" wrapText="1"/>
    </xf>
    <xf numFmtId="49" fontId="45" fillId="32" borderId="158" xfId="12" applyNumberFormat="1" applyFont="1" applyFill="1" applyBorder="1" applyAlignment="1">
      <alignment horizontal="center" vertical="top"/>
    </xf>
    <xf numFmtId="49" fontId="45" fillId="32" borderId="90" xfId="12" applyNumberFormat="1" applyFont="1" applyFill="1" applyBorder="1" applyAlignment="1">
      <alignment horizontal="center" vertical="top"/>
    </xf>
    <xf numFmtId="49" fontId="45" fillId="31" borderId="0" xfId="12" applyNumberFormat="1" applyFont="1" applyFill="1" applyBorder="1" applyAlignment="1">
      <alignment vertical="top"/>
    </xf>
    <xf numFmtId="0" fontId="45" fillId="31" borderId="109" xfId="12" applyFont="1" applyFill="1" applyBorder="1" applyAlignment="1">
      <alignment horizontal="left" vertical="top" wrapText="1"/>
    </xf>
    <xf numFmtId="0" fontId="17" fillId="0" borderId="113" xfId="12" applyFont="1" applyFill="1" applyBorder="1" applyAlignment="1">
      <alignment horizontal="center" vertical="top"/>
    </xf>
    <xf numFmtId="0" fontId="17" fillId="33" borderId="113" xfId="12" applyFont="1" applyFill="1" applyBorder="1" applyAlignment="1">
      <alignment horizontal="center" vertical="top"/>
    </xf>
    <xf numFmtId="164" fontId="17" fillId="34" borderId="237" xfId="12" applyNumberFormat="1" applyFont="1" applyFill="1" applyBorder="1" applyAlignment="1">
      <alignment horizontal="center" vertical="top" wrapText="1"/>
    </xf>
    <xf numFmtId="0" fontId="17" fillId="0" borderId="112" xfId="12" applyFont="1" applyBorder="1" applyAlignment="1">
      <alignment horizontal="left" vertical="top" wrapText="1"/>
    </xf>
    <xf numFmtId="49" fontId="17" fillId="0" borderId="114" xfId="12" applyNumberFormat="1" applyFont="1" applyBorder="1" applyAlignment="1">
      <alignment horizontal="center" vertical="center" wrapText="1"/>
    </xf>
    <xf numFmtId="49" fontId="17" fillId="0" borderId="115" xfId="12" applyNumberFormat="1" applyFont="1" applyBorder="1" applyAlignment="1">
      <alignment horizontal="center" vertical="center" wrapText="1"/>
    </xf>
    <xf numFmtId="49" fontId="17" fillId="33" borderId="113" xfId="12" applyNumberFormat="1" applyFont="1" applyFill="1" applyBorder="1" applyAlignment="1">
      <alignment horizontal="center" vertical="center" wrapText="1"/>
    </xf>
    <xf numFmtId="0" fontId="17" fillId="0" borderId="112" xfId="12" applyFont="1" applyBorder="1" applyAlignment="1">
      <alignment vertical="top" wrapText="1"/>
    </xf>
    <xf numFmtId="0" fontId="17" fillId="30" borderId="88" xfId="12" applyFont="1" applyFill="1" applyBorder="1" applyAlignment="1">
      <alignment vertical="top"/>
    </xf>
    <xf numFmtId="49" fontId="80" fillId="30" borderId="88" xfId="12" applyNumberFormat="1" applyFont="1" applyFill="1" applyBorder="1" applyAlignment="1">
      <alignment vertical="top" wrapText="1"/>
    </xf>
    <xf numFmtId="49" fontId="80" fillId="30" borderId="88" xfId="12" applyNumberFormat="1" applyFont="1" applyFill="1" applyBorder="1" applyAlignment="1">
      <alignment vertical="center" wrapText="1"/>
    </xf>
    <xf numFmtId="0" fontId="38" fillId="30" borderId="86" xfId="12" applyFont="1" applyFill="1" applyBorder="1" applyAlignment="1">
      <alignment vertical="top"/>
    </xf>
    <xf numFmtId="49" fontId="45" fillId="32" borderId="131" xfId="12" applyNumberFormat="1" applyFont="1" applyFill="1" applyBorder="1" applyAlignment="1">
      <alignment vertical="top"/>
    </xf>
    <xf numFmtId="49" fontId="45" fillId="32" borderId="108" xfId="12" applyNumberFormat="1" applyFont="1" applyFill="1" applyBorder="1" applyAlignment="1">
      <alignment vertical="top"/>
    </xf>
    <xf numFmtId="49" fontId="17" fillId="0" borderId="114" xfId="12" applyNumberFormat="1" applyFont="1" applyBorder="1" applyAlignment="1">
      <alignment horizontal="center" vertical="top" wrapText="1"/>
    </xf>
    <xf numFmtId="49" fontId="17" fillId="0" borderId="115" xfId="12" applyNumberFormat="1" applyFont="1" applyBorder="1" applyAlignment="1">
      <alignment horizontal="center" vertical="top" wrapText="1"/>
    </xf>
    <xf numFmtId="49" fontId="17" fillId="33" borderId="156" xfId="12" applyNumberFormat="1" applyFont="1" applyFill="1" applyBorder="1" applyAlignment="1">
      <alignment horizontal="center" vertical="top" wrapText="1"/>
    </xf>
    <xf numFmtId="49" fontId="17" fillId="33" borderId="121" xfId="12" applyNumberFormat="1" applyFont="1" applyFill="1" applyBorder="1" applyAlignment="1">
      <alignment horizontal="center" vertical="top" wrapText="1"/>
    </xf>
    <xf numFmtId="49" fontId="17" fillId="0" borderId="122" xfId="12" applyNumberFormat="1" applyFont="1" applyBorder="1" applyAlignment="1">
      <alignment horizontal="center" vertical="center" wrapText="1"/>
    </xf>
    <xf numFmtId="49" fontId="17" fillId="33" borderId="159" xfId="12" applyNumberFormat="1" applyFont="1" applyFill="1" applyBorder="1" applyAlignment="1">
      <alignment horizontal="center" vertical="top" wrapText="1"/>
    </xf>
    <xf numFmtId="49" fontId="80" fillId="0" borderId="114" xfId="12" applyNumberFormat="1" applyFont="1" applyBorder="1" applyAlignment="1">
      <alignment vertical="top" wrapText="1"/>
    </xf>
    <xf numFmtId="49" fontId="80" fillId="0" borderId="115" xfId="12" applyNumberFormat="1" applyFont="1" applyBorder="1" applyAlignment="1">
      <alignment vertical="top" wrapText="1"/>
    </xf>
    <xf numFmtId="49" fontId="38" fillId="30" borderId="88" xfId="12" applyNumberFormat="1" applyFont="1" applyFill="1" applyBorder="1" applyAlignment="1">
      <alignment vertical="top" wrapText="1"/>
    </xf>
    <xf numFmtId="49" fontId="38" fillId="30" borderId="88" xfId="12" applyNumberFormat="1" applyFont="1" applyFill="1" applyBorder="1" applyAlignment="1">
      <alignment vertical="center" wrapText="1"/>
    </xf>
    <xf numFmtId="0" fontId="38" fillId="30" borderId="86" xfId="12" applyFont="1" applyFill="1" applyBorder="1" applyAlignment="1">
      <alignment vertical="center"/>
    </xf>
    <xf numFmtId="49" fontId="38" fillId="30" borderId="87" xfId="12" applyNumberFormat="1" applyFont="1" applyFill="1" applyBorder="1" applyAlignment="1">
      <alignment horizontal="center" vertical="top"/>
    </xf>
    <xf numFmtId="49" fontId="38" fillId="29" borderId="106" xfId="12" applyNumberFormat="1" applyFont="1" applyFill="1" applyBorder="1" applyAlignment="1">
      <alignment horizontal="center" vertical="top"/>
    </xf>
    <xf numFmtId="0" fontId="39" fillId="0" borderId="114" xfId="12" applyFont="1" applyBorder="1" applyAlignment="1">
      <alignment vertical="top"/>
    </xf>
    <xf numFmtId="0" fontId="17" fillId="0" borderId="131" xfId="12" applyFont="1" applyBorder="1" applyAlignment="1">
      <alignment horizontal="center" vertical="center"/>
    </xf>
    <xf numFmtId="0" fontId="17" fillId="0" borderId="138" xfId="12" applyFont="1" applyBorder="1" applyAlignment="1">
      <alignment horizontal="center" vertical="center"/>
    </xf>
    <xf numFmtId="164" fontId="45" fillId="31" borderId="106" xfId="12" applyNumberFormat="1" applyFont="1" applyFill="1" applyBorder="1" applyAlignment="1">
      <alignment horizontal="center" wrapText="1"/>
    </xf>
    <xf numFmtId="0" fontId="45" fillId="31" borderId="140" xfId="12" applyFont="1" applyFill="1" applyBorder="1" applyAlignment="1">
      <alignment vertical="top" wrapText="1"/>
    </xf>
    <xf numFmtId="0" fontId="17" fillId="31" borderId="131" xfId="12" applyFont="1" applyFill="1" applyBorder="1" applyAlignment="1">
      <alignment horizontal="center" vertical="center"/>
    </xf>
    <xf numFmtId="0" fontId="17" fillId="31" borderId="106" xfId="12" applyFont="1" applyFill="1" applyBorder="1" applyAlignment="1">
      <alignment horizontal="center" vertical="center"/>
    </xf>
    <xf numFmtId="0" fontId="17" fillId="31" borderId="108" xfId="12" applyFont="1" applyFill="1" applyBorder="1" applyAlignment="1">
      <alignment horizontal="center" vertical="center"/>
    </xf>
    <xf numFmtId="164" fontId="17" fillId="34" borderId="88" xfId="12" applyNumberFormat="1" applyFont="1" applyFill="1" applyBorder="1" applyAlignment="1">
      <alignment horizontal="center" vertical="center" wrapText="1"/>
    </xf>
    <xf numFmtId="164" fontId="17" fillId="34" borderId="237" xfId="12" applyNumberFormat="1" applyFont="1" applyFill="1" applyBorder="1" applyAlignment="1">
      <alignment horizontal="center" vertical="center" wrapText="1"/>
    </xf>
    <xf numFmtId="0" fontId="17" fillId="0" borderId="112" xfId="12" applyFont="1" applyBorder="1" applyAlignment="1">
      <alignment horizontal="left" vertical="center"/>
    </xf>
    <xf numFmtId="0" fontId="88" fillId="0" borderId="0" xfId="12" applyFont="1" applyAlignment="1">
      <alignment vertical="top" wrapText="1"/>
    </xf>
    <xf numFmtId="0" fontId="88" fillId="0" borderId="114" xfId="12" applyFont="1" applyBorder="1" applyAlignment="1">
      <alignment vertical="top" wrapText="1"/>
    </xf>
    <xf numFmtId="0" fontId="88" fillId="0" borderId="115" xfId="12" applyFont="1" applyBorder="1" applyAlignment="1">
      <alignment vertical="top" wrapText="1"/>
    </xf>
    <xf numFmtId="0" fontId="88" fillId="30" borderId="88" xfId="12" applyFont="1" applyFill="1" applyBorder="1" applyAlignment="1">
      <alignment vertical="top" wrapText="1"/>
    </xf>
    <xf numFmtId="0" fontId="89" fillId="30" borderId="88" xfId="12" applyFont="1" applyFill="1" applyBorder="1" applyAlignment="1">
      <alignment vertical="top" wrapText="1"/>
    </xf>
    <xf numFmtId="0" fontId="89" fillId="30" borderId="88" xfId="12" applyFont="1" applyFill="1" applyBorder="1" applyAlignment="1">
      <alignment vertical="center" wrapText="1"/>
    </xf>
    <xf numFmtId="164" fontId="45" fillId="31" borderId="107" xfId="12" applyNumberFormat="1" applyFont="1" applyFill="1" applyBorder="1" applyAlignment="1">
      <alignment horizontal="center" vertical="top"/>
    </xf>
    <xf numFmtId="0" fontId="80" fillId="31" borderId="107" xfId="12" applyFont="1" applyFill="1" applyBorder="1" applyAlignment="1">
      <alignment horizontal="center" vertical="top"/>
    </xf>
    <xf numFmtId="49" fontId="45" fillId="32" borderId="90" xfId="12" applyNumberFormat="1" applyFont="1" applyFill="1" applyBorder="1" applyAlignment="1">
      <alignment vertical="top"/>
    </xf>
    <xf numFmtId="164" fontId="45" fillId="0" borderId="107" xfId="12" applyNumberFormat="1" applyFont="1" applyBorder="1" applyAlignment="1">
      <alignment horizontal="center" vertical="top"/>
    </xf>
    <xf numFmtId="0" fontId="17" fillId="0" borderId="108" xfId="12" applyFont="1" applyBorder="1" applyAlignment="1">
      <alignment horizontal="center" vertical="center"/>
    </xf>
    <xf numFmtId="49" fontId="45" fillId="32" borderId="170" xfId="12" applyNumberFormat="1" applyFont="1" applyFill="1" applyBorder="1" applyAlignment="1">
      <alignment vertical="top"/>
    </xf>
    <xf numFmtId="0" fontId="81" fillId="0" borderId="140" xfId="12" applyFont="1" applyBorder="1" applyAlignment="1">
      <alignment horizontal="center" vertical="top"/>
    </xf>
    <xf numFmtId="164" fontId="17" fillId="34" borderId="141" xfId="12" applyNumberFormat="1" applyFont="1" applyFill="1" applyBorder="1" applyAlignment="1">
      <alignment horizontal="center" vertical="top" wrapText="1"/>
    </xf>
    <xf numFmtId="164" fontId="17" fillId="34" borderId="122" xfId="12" applyNumberFormat="1" applyFont="1" applyFill="1" applyBorder="1" applyAlignment="1">
      <alignment horizontal="center" vertical="top" wrapText="1"/>
    </xf>
    <xf numFmtId="0" fontId="17" fillId="0" borderId="89" xfId="12" applyFont="1" applyBorder="1" applyAlignment="1">
      <alignment horizontal="left" vertical="top" wrapText="1"/>
    </xf>
    <xf numFmtId="0" fontId="45" fillId="31" borderId="130" xfId="12" applyFont="1" applyFill="1" applyBorder="1" applyAlignment="1">
      <alignment vertical="top" wrapText="1"/>
    </xf>
    <xf numFmtId="0" fontId="81" fillId="0" borderId="92" xfId="12" applyFont="1" applyBorder="1" applyAlignment="1">
      <alignment horizontal="left" vertical="top" wrapText="1"/>
    </xf>
    <xf numFmtId="164" fontId="17" fillId="34" borderId="150" xfId="12" applyNumberFormat="1" applyFont="1" applyFill="1" applyBorder="1" applyAlignment="1">
      <alignment horizontal="center" vertical="top" wrapText="1"/>
    </xf>
    <xf numFmtId="0" fontId="17" fillId="0" borderId="93" xfId="12" applyFont="1" applyBorder="1" applyAlignment="1">
      <alignment horizontal="left" vertical="center"/>
    </xf>
    <xf numFmtId="0" fontId="81" fillId="0" borderId="88" xfId="12" applyFont="1" applyBorder="1" applyAlignment="1">
      <alignment horizontal="left" vertical="top" wrapText="1"/>
    </xf>
    <xf numFmtId="0" fontId="17" fillId="0" borderId="86" xfId="12" applyFont="1" applyBorder="1" applyAlignment="1">
      <alignment horizontal="left" vertical="center"/>
    </xf>
    <xf numFmtId="164" fontId="17" fillId="0" borderId="86" xfId="12" applyNumberFormat="1" applyFont="1" applyBorder="1" applyAlignment="1">
      <alignment horizontal="center" vertical="top"/>
    </xf>
    <xf numFmtId="0" fontId="17" fillId="0" borderId="86" xfId="12" applyFont="1" applyBorder="1" applyAlignment="1">
      <alignment horizontal="center" vertical="top"/>
    </xf>
    <xf numFmtId="0" fontId="45" fillId="31" borderId="107" xfId="12" applyFont="1" applyFill="1" applyBorder="1" applyAlignment="1">
      <alignment vertical="top" wrapText="1"/>
    </xf>
    <xf numFmtId="2" fontId="45" fillId="31" borderId="106" xfId="12" applyNumberFormat="1" applyFont="1" applyFill="1" applyBorder="1" applyAlignment="1">
      <alignment horizontal="center" vertical="top"/>
    </xf>
    <xf numFmtId="49" fontId="45" fillId="31" borderId="89" xfId="12" applyNumberFormat="1" applyFont="1" applyFill="1" applyBorder="1" applyAlignment="1">
      <alignment vertical="top"/>
    </xf>
    <xf numFmtId="0" fontId="45" fillId="31" borderId="86" xfId="12" applyFont="1" applyFill="1" applyBorder="1" applyAlignment="1">
      <alignment horizontal="center" vertical="top"/>
    </xf>
    <xf numFmtId="49" fontId="45" fillId="31" borderId="90" xfId="12" applyNumberFormat="1" applyFont="1" applyFill="1" applyBorder="1" applyAlignment="1">
      <alignment horizontal="center" vertical="top"/>
    </xf>
    <xf numFmtId="49" fontId="45" fillId="31" borderId="131" xfId="12" applyNumberFormat="1" applyFont="1" applyFill="1" applyBorder="1" applyAlignment="1">
      <alignment vertical="top"/>
    </xf>
    <xf numFmtId="49" fontId="45" fillId="31" borderId="108" xfId="12" applyNumberFormat="1" applyFont="1" applyFill="1" applyBorder="1" applyAlignment="1">
      <alignment vertical="top"/>
    </xf>
    <xf numFmtId="164" fontId="80" fillId="27" borderId="86" xfId="12" applyNumberFormat="1" applyFont="1" applyFill="1" applyBorder="1" applyAlignment="1">
      <alignment horizontal="center" vertical="top"/>
    </xf>
    <xf numFmtId="0" fontId="80" fillId="27" borderId="86" xfId="12" applyFont="1" applyFill="1" applyBorder="1" applyAlignment="1">
      <alignment horizontal="center" vertical="top"/>
    </xf>
    <xf numFmtId="0" fontId="17" fillId="0" borderId="92" xfId="12" applyFont="1" applyBorder="1" applyAlignment="1">
      <alignment horizontal="center" vertical="top"/>
    </xf>
    <xf numFmtId="0" fontId="17" fillId="32" borderId="107" xfId="12" applyFont="1" applyFill="1" applyBorder="1" applyAlignment="1">
      <alignment horizontal="left" vertical="top" wrapText="1"/>
    </xf>
    <xf numFmtId="0" fontId="17" fillId="32" borderId="90" xfId="12" applyFont="1" applyFill="1" applyBorder="1" applyAlignment="1">
      <alignment vertical="top" wrapText="1"/>
    </xf>
    <xf numFmtId="0" fontId="17" fillId="0" borderId="115" xfId="12" applyFont="1" applyFill="1" applyBorder="1" applyAlignment="1">
      <alignment horizontal="left" vertical="top" wrapText="1"/>
    </xf>
    <xf numFmtId="0" fontId="17" fillId="0" borderId="102" xfId="12" applyFont="1" applyFill="1" applyBorder="1" applyAlignment="1">
      <alignment horizontal="left" vertical="top"/>
    </xf>
    <xf numFmtId="0" fontId="81" fillId="0" borderId="0" xfId="12" applyFont="1"/>
    <xf numFmtId="0" fontId="39" fillId="0" borderId="0" xfId="12" applyFont="1" applyAlignment="1">
      <alignment horizontal="center" vertical="top"/>
    </xf>
    <xf numFmtId="164" fontId="17" fillId="0" borderId="134" xfId="12" applyNumberFormat="1" applyFont="1" applyBorder="1" applyAlignment="1">
      <alignment horizontal="center" vertical="top"/>
    </xf>
    <xf numFmtId="0" fontId="17" fillId="32" borderId="170" xfId="12" applyFont="1" applyFill="1" applyBorder="1" applyAlignment="1">
      <alignment vertical="top" wrapText="1"/>
    </xf>
    <xf numFmtId="0" fontId="17" fillId="0" borderId="115" xfId="12" applyFont="1" applyFill="1" applyBorder="1" applyAlignment="1">
      <alignment horizontal="left" vertical="top"/>
    </xf>
    <xf numFmtId="0" fontId="17" fillId="0" borderId="219" xfId="12" applyFont="1" applyFill="1" applyBorder="1" applyAlignment="1">
      <alignment horizontal="center" vertical="center"/>
    </xf>
    <xf numFmtId="49" fontId="45" fillId="0" borderId="5" xfId="12" applyNumberFormat="1" applyFont="1" applyBorder="1" applyAlignment="1">
      <alignment vertical="top"/>
    </xf>
    <xf numFmtId="49" fontId="45" fillId="32" borderId="164" xfId="12" applyNumberFormat="1" applyFont="1" applyFill="1" applyBorder="1" applyAlignment="1">
      <alignment vertical="top"/>
    </xf>
    <xf numFmtId="0" fontId="17" fillId="0" borderId="92" xfId="12" applyFont="1" applyFill="1" applyBorder="1" applyAlignment="1">
      <alignment horizontal="center" vertical="center"/>
    </xf>
    <xf numFmtId="0" fontId="17" fillId="0" borderId="108" xfId="12" applyFont="1" applyBorder="1" applyAlignment="1">
      <alignment horizontal="center" vertical="top"/>
    </xf>
    <xf numFmtId="0" fontId="81" fillId="32" borderId="90" xfId="12" applyFont="1" applyFill="1" applyBorder="1" applyAlignment="1">
      <alignment vertical="top" wrapText="1"/>
    </xf>
    <xf numFmtId="49" fontId="45" fillId="0" borderId="34" xfId="12" applyNumberFormat="1" applyFont="1" applyBorder="1" applyAlignment="1">
      <alignment vertical="top"/>
    </xf>
    <xf numFmtId="49" fontId="45" fillId="32" borderId="165" xfId="12" applyNumberFormat="1" applyFont="1" applyFill="1" applyBorder="1" applyAlignment="1">
      <alignment vertical="top"/>
    </xf>
    <xf numFmtId="49" fontId="45" fillId="29" borderId="131" xfId="12" applyNumberFormat="1" applyFont="1" applyFill="1" applyBorder="1" applyAlignment="1">
      <alignment vertical="top"/>
    </xf>
    <xf numFmtId="49" fontId="45" fillId="0" borderId="19" xfId="12" applyNumberFormat="1" applyFont="1" applyBorder="1" applyAlignment="1">
      <alignment vertical="top"/>
    </xf>
    <xf numFmtId="49" fontId="45" fillId="32" borderId="167" xfId="12" applyNumberFormat="1" applyFont="1" applyFill="1" applyBorder="1" applyAlignment="1">
      <alignment vertical="top"/>
    </xf>
    <xf numFmtId="49" fontId="45" fillId="29" borderId="108" xfId="12" applyNumberFormat="1" applyFont="1" applyFill="1" applyBorder="1" applyAlignment="1">
      <alignment vertical="top"/>
    </xf>
    <xf numFmtId="164" fontId="17" fillId="27" borderId="86" xfId="12" applyNumberFormat="1" applyFont="1" applyFill="1" applyBorder="1" applyAlignment="1">
      <alignment horizontal="center" vertical="top"/>
    </xf>
    <xf numFmtId="49" fontId="45" fillId="0" borderId="90" xfId="12" applyNumberFormat="1" applyFont="1" applyBorder="1" applyAlignment="1">
      <alignment vertical="top"/>
    </xf>
    <xf numFmtId="0" fontId="72" fillId="0" borderId="6" xfId="12" applyFont="1" applyBorder="1" applyAlignment="1"/>
    <xf numFmtId="0" fontId="17" fillId="0" borderId="241" xfId="12" applyFont="1" applyBorder="1" applyAlignment="1">
      <alignment horizontal="left" vertical="top"/>
    </xf>
    <xf numFmtId="0" fontId="17" fillId="33" borderId="114" xfId="12" applyFont="1" applyFill="1" applyBorder="1" applyAlignment="1">
      <alignment horizontal="center" vertical="top"/>
    </xf>
    <xf numFmtId="0" fontId="17" fillId="0" borderId="92" xfId="12" applyFont="1" applyFill="1" applyBorder="1" applyAlignment="1">
      <alignment horizontal="center" vertical="top"/>
    </xf>
    <xf numFmtId="0" fontId="17" fillId="0" borderId="150" xfId="12" applyFont="1" applyFill="1" applyBorder="1" applyAlignment="1">
      <alignment horizontal="center" vertical="top"/>
    </xf>
    <xf numFmtId="0" fontId="17" fillId="33" borderId="150" xfId="12" applyFont="1" applyFill="1" applyBorder="1" applyAlignment="1">
      <alignment horizontal="center" vertical="top"/>
    </xf>
    <xf numFmtId="0" fontId="17" fillId="33" borderId="144" xfId="12" applyFont="1" applyFill="1" applyBorder="1" applyAlignment="1">
      <alignment vertical="top" wrapText="1"/>
    </xf>
    <xf numFmtId="0" fontId="17" fillId="0" borderId="144" xfId="12" applyFont="1" applyBorder="1" applyAlignment="1">
      <alignment vertical="top" wrapText="1"/>
    </xf>
    <xf numFmtId="0" fontId="17" fillId="0" borderId="166" xfId="12" applyFont="1" applyBorder="1" applyAlignment="1">
      <alignment horizontal="center" vertical="top"/>
    </xf>
    <xf numFmtId="0" fontId="17" fillId="0" borderId="131" xfId="12" applyFont="1" applyBorder="1" applyAlignment="1">
      <alignment vertical="top" wrapText="1"/>
    </xf>
    <xf numFmtId="164" fontId="17" fillId="27" borderId="106" xfId="12" applyNumberFormat="1" applyFont="1" applyFill="1" applyBorder="1" applyAlignment="1">
      <alignment horizontal="center"/>
    </xf>
    <xf numFmtId="0" fontId="17" fillId="0" borderId="96" xfId="12" applyFont="1" applyBorder="1" applyAlignment="1">
      <alignment vertical="top" wrapText="1"/>
    </xf>
    <xf numFmtId="164" fontId="17" fillId="0" borderId="99" xfId="12" applyNumberFormat="1" applyFont="1" applyBorder="1" applyAlignment="1">
      <alignment horizontal="center"/>
    </xf>
    <xf numFmtId="164" fontId="17" fillId="0" borderId="139" xfId="12" applyNumberFormat="1" applyFont="1" applyBorder="1" applyAlignment="1">
      <alignment horizontal="center"/>
    </xf>
    <xf numFmtId="164" fontId="17" fillId="33" borderId="184" xfId="12" applyNumberFormat="1" applyFont="1" applyFill="1" applyBorder="1" applyAlignment="1">
      <alignment horizontal="center"/>
    </xf>
    <xf numFmtId="164" fontId="17" fillId="0" borderId="101" xfId="12" applyNumberFormat="1" applyFont="1" applyBorder="1" applyAlignment="1">
      <alignment horizontal="center"/>
    </xf>
    <xf numFmtId="164" fontId="17" fillId="0" borderId="93" xfId="12" applyNumberFormat="1" applyFont="1" applyBorder="1" applyAlignment="1">
      <alignment horizontal="center"/>
    </xf>
    <xf numFmtId="164" fontId="17" fillId="0" borderId="184" xfId="12" applyNumberFormat="1" applyFont="1" applyBorder="1" applyAlignment="1">
      <alignment horizontal="center"/>
    </xf>
    <xf numFmtId="0" fontId="9" fillId="0" borderId="0" xfId="12" applyFont="1" applyAlignment="1">
      <alignment vertical="top"/>
    </xf>
    <xf numFmtId="164" fontId="17" fillId="0" borderId="137" xfId="12" applyNumberFormat="1" applyFont="1" applyBorder="1" applyAlignment="1">
      <alignment horizontal="center"/>
    </xf>
    <xf numFmtId="164" fontId="17" fillId="0" borderId="246" xfId="12" applyNumberFormat="1" applyFont="1" applyBorder="1" applyAlignment="1">
      <alignment horizontal="center"/>
    </xf>
    <xf numFmtId="0" fontId="17" fillId="0" borderId="134" xfId="12" applyFont="1" applyFill="1" applyBorder="1" applyAlignment="1">
      <alignment horizontal="center" vertical="top"/>
    </xf>
    <xf numFmtId="0" fontId="17" fillId="0" borderId="135" xfId="12" applyFont="1" applyBorder="1" applyAlignment="1">
      <alignment horizontal="center" vertical="top" wrapText="1"/>
    </xf>
    <xf numFmtId="164" fontId="17" fillId="0" borderId="138" xfId="12" applyNumberFormat="1" applyFont="1" applyBorder="1" applyAlignment="1">
      <alignment vertical="top"/>
    </xf>
    <xf numFmtId="164" fontId="17" fillId="0" borderId="137" xfId="12" applyNumberFormat="1" applyFont="1" applyBorder="1" applyAlignment="1">
      <alignment vertical="top"/>
    </xf>
    <xf numFmtId="49" fontId="45" fillId="31" borderId="87" xfId="12" applyNumberFormat="1" applyFont="1" applyFill="1" applyBorder="1" applyAlignment="1">
      <alignment vertical="top" wrapText="1"/>
    </xf>
    <xf numFmtId="49" fontId="45" fillId="31" borderId="88" xfId="12" applyNumberFormat="1" applyFont="1" applyFill="1" applyBorder="1" applyAlignment="1">
      <alignment vertical="top" wrapText="1"/>
    </xf>
    <xf numFmtId="49" fontId="45" fillId="31" borderId="86" xfId="12" applyNumberFormat="1" applyFont="1" applyFill="1" applyBorder="1" applyAlignment="1">
      <alignment vertical="top" wrapText="1"/>
    </xf>
    <xf numFmtId="0" fontId="17" fillId="0" borderId="115" xfId="12" applyFont="1" applyBorder="1" applyAlignment="1">
      <alignment horizontal="center" vertical="top" wrapText="1"/>
    </xf>
    <xf numFmtId="0" fontId="17" fillId="0" borderId="88" xfId="12" applyFont="1" applyFill="1" applyBorder="1" applyAlignment="1">
      <alignment horizontal="center" vertical="top" wrapText="1"/>
    </xf>
    <xf numFmtId="0" fontId="17" fillId="0" borderId="237" xfId="12" applyFont="1" applyBorder="1" applyAlignment="1">
      <alignment horizontal="center" vertical="top" wrapText="1"/>
    </xf>
    <xf numFmtId="0" fontId="45" fillId="31" borderId="86" xfId="12" applyFont="1" applyFill="1" applyBorder="1" applyAlignment="1">
      <alignment horizontal="right" wrapText="1"/>
    </xf>
    <xf numFmtId="169" fontId="45" fillId="31" borderId="106" xfId="12" applyNumberFormat="1" applyFont="1" applyFill="1" applyBorder="1" applyAlignment="1">
      <alignment horizontal="center" vertical="top"/>
    </xf>
    <xf numFmtId="0" fontId="17" fillId="0" borderId="0" xfId="12" applyFont="1" applyAlignment="1">
      <alignment horizontal="center" vertical="top" wrapText="1"/>
    </xf>
    <xf numFmtId="0" fontId="17" fillId="0" borderId="116" xfId="12" applyFont="1" applyBorder="1" applyAlignment="1">
      <alignment horizontal="center" vertical="top"/>
    </xf>
    <xf numFmtId="0" fontId="17" fillId="0" borderId="110" xfId="12" applyFont="1" applyBorder="1" applyAlignment="1">
      <alignment horizontal="center" vertical="top"/>
    </xf>
    <xf numFmtId="0" fontId="17" fillId="0" borderId="111" xfId="12" applyFont="1" applyBorder="1" applyAlignment="1">
      <alignment horizontal="center" vertical="top"/>
    </xf>
    <xf numFmtId="0" fontId="17" fillId="0" borderId="181" xfId="12" applyFont="1" applyBorder="1" applyAlignment="1">
      <alignment horizontal="center" vertical="top"/>
    </xf>
    <xf numFmtId="0" fontId="17" fillId="0" borderId="247" xfId="12" applyFont="1" applyBorder="1" applyAlignment="1">
      <alignment horizontal="center" vertical="top"/>
    </xf>
    <xf numFmtId="0" fontId="17" fillId="0" borderId="247" xfId="12" applyFont="1" applyBorder="1" applyAlignment="1">
      <alignment vertical="top"/>
    </xf>
    <xf numFmtId="0" fontId="17" fillId="0" borderId="248" xfId="12" applyFont="1" applyBorder="1" applyAlignment="1">
      <alignment vertical="top"/>
    </xf>
    <xf numFmtId="0" fontId="17" fillId="0" borderId="249" xfId="12" applyFont="1" applyBorder="1" applyAlignment="1">
      <alignment vertical="top"/>
    </xf>
    <xf numFmtId="0" fontId="18" fillId="34" borderId="205" xfId="12" applyFont="1" applyFill="1" applyBorder="1" applyAlignment="1">
      <alignment horizontal="left" vertical="top" wrapText="1"/>
    </xf>
    <xf numFmtId="0" fontId="17" fillId="0" borderId="206" xfId="12" applyFont="1" applyBorder="1" applyAlignment="1">
      <alignment horizontal="left" vertical="top" wrapText="1"/>
    </xf>
    <xf numFmtId="0" fontId="17" fillId="0" borderId="228" xfId="12" applyFont="1" applyBorder="1" applyAlignment="1">
      <alignment horizontal="center" vertical="top"/>
    </xf>
    <xf numFmtId="0" fontId="17" fillId="0" borderId="208" xfId="12" applyFont="1" applyBorder="1" applyAlignment="1">
      <alignment horizontal="center" vertical="top"/>
    </xf>
    <xf numFmtId="164" fontId="17" fillId="0" borderId="208" xfId="12" applyNumberFormat="1" applyFont="1" applyBorder="1" applyAlignment="1">
      <alignment horizontal="center" vertical="center" wrapText="1"/>
    </xf>
    <xf numFmtId="0" fontId="17" fillId="0" borderId="250" xfId="12" applyFont="1" applyBorder="1" applyAlignment="1">
      <alignment vertical="top" wrapText="1"/>
    </xf>
    <xf numFmtId="164" fontId="45" fillId="0" borderId="106" xfId="12" applyNumberFormat="1" applyFont="1" applyBorder="1" applyAlignment="1">
      <alignment horizontal="center" vertical="top"/>
    </xf>
    <xf numFmtId="0" fontId="17" fillId="0" borderId="99" xfId="12" applyFont="1" applyBorder="1" applyAlignment="1">
      <alignment vertical="top"/>
    </xf>
    <xf numFmtId="0" fontId="17" fillId="0" borderId="92" xfId="12" applyFont="1" applyBorder="1" applyAlignment="1">
      <alignment horizontal="center" vertical="center"/>
    </xf>
    <xf numFmtId="0" fontId="17" fillId="0" borderId="150" xfId="12" applyFont="1" applyBorder="1" applyAlignment="1">
      <alignment horizontal="center" vertical="center"/>
    </xf>
    <xf numFmtId="0" fontId="17" fillId="0" borderId="116" xfId="12" applyFont="1" applyBorder="1" applyAlignment="1">
      <alignment horizontal="center" vertical="center"/>
    </xf>
    <xf numFmtId="0" fontId="17" fillId="0" borderId="117" xfId="12" applyFont="1" applyBorder="1" applyAlignment="1">
      <alignment horizontal="center" vertical="center"/>
    </xf>
    <xf numFmtId="0" fontId="17" fillId="0" borderId="134" xfId="12" applyFont="1" applyBorder="1" applyAlignment="1">
      <alignment horizontal="center" vertical="center"/>
    </xf>
    <xf numFmtId="0" fontId="17" fillId="0" borderId="135" xfId="12" applyFont="1" applyBorder="1" applyAlignment="1">
      <alignment horizontal="center" vertical="center"/>
    </xf>
    <xf numFmtId="9" fontId="17" fillId="0" borderId="131" xfId="12" applyNumberFormat="1" applyFont="1" applyBorder="1" applyAlignment="1">
      <alignment horizontal="center" vertical="top"/>
    </xf>
    <xf numFmtId="0" fontId="17" fillId="0" borderId="92" xfId="12" applyFont="1" applyBorder="1" applyAlignment="1">
      <alignment vertical="center" wrapText="1"/>
    </xf>
    <xf numFmtId="0" fontId="17" fillId="0" borderId="150" xfId="12" applyFont="1" applyBorder="1" applyAlignment="1">
      <alignment vertical="center" wrapText="1"/>
    </xf>
    <xf numFmtId="164" fontId="17" fillId="0" borderId="150" xfId="12" applyNumberFormat="1" applyFont="1" applyBorder="1" applyAlignment="1">
      <alignment vertical="center" wrapText="1"/>
    </xf>
    <xf numFmtId="0" fontId="18" fillId="34" borderId="114" xfId="12" applyFont="1" applyFill="1" applyBorder="1" applyAlignment="1">
      <alignment horizontal="left" vertical="top" wrapText="1"/>
    </xf>
    <xf numFmtId="0" fontId="17" fillId="0" borderId="132" xfId="12" applyFont="1" applyBorder="1" applyAlignment="1">
      <alignment horizontal="center" vertical="center" wrapText="1"/>
    </xf>
    <xf numFmtId="0" fontId="17" fillId="0" borderId="133" xfId="12" applyFont="1" applyBorder="1" applyAlignment="1">
      <alignment horizontal="left" vertical="top" wrapText="1"/>
    </xf>
    <xf numFmtId="0" fontId="17" fillId="0" borderId="140" xfId="12" applyFont="1" applyFill="1" applyBorder="1" applyAlignment="1">
      <alignment horizontal="center" vertical="center" wrapText="1"/>
    </xf>
    <xf numFmtId="0" fontId="17" fillId="33" borderId="237" xfId="12" applyFont="1" applyFill="1" applyBorder="1" applyAlignment="1">
      <alignment horizontal="center" vertical="center" wrapText="1"/>
    </xf>
    <xf numFmtId="0" fontId="17" fillId="0" borderId="141" xfId="12" applyFont="1" applyBorder="1" applyAlignment="1">
      <alignment horizontal="center" vertical="center" wrapText="1"/>
    </xf>
    <xf numFmtId="0" fontId="17" fillId="0" borderId="89" xfId="12" applyFont="1" applyBorder="1" applyAlignment="1">
      <alignment vertical="center" wrapText="1"/>
    </xf>
    <xf numFmtId="0" fontId="38" fillId="0" borderId="251" xfId="12" applyFont="1" applyBorder="1" applyAlignment="1">
      <alignment horizontal="left" vertical="top" wrapText="1"/>
    </xf>
    <xf numFmtId="0" fontId="38" fillId="0" borderId="217" xfId="12" applyFont="1" applyBorder="1" applyAlignment="1">
      <alignment horizontal="left" vertical="top" wrapText="1"/>
    </xf>
    <xf numFmtId="0" fontId="90" fillId="34" borderId="125" xfId="12" applyFont="1" applyFill="1" applyBorder="1" applyAlignment="1">
      <alignment wrapText="1"/>
    </xf>
    <xf numFmtId="0" fontId="91" fillId="34" borderId="6" xfId="12" applyFont="1" applyFill="1" applyBorder="1" applyAlignment="1">
      <alignment horizontal="left" vertical="top" wrapText="1"/>
    </xf>
    <xf numFmtId="0" fontId="17" fillId="33" borderId="156" xfId="12" applyFont="1" applyFill="1" applyBorder="1" applyAlignment="1">
      <alignment horizontal="center" vertical="top"/>
    </xf>
    <xf numFmtId="0" fontId="17" fillId="0" borderId="147" xfId="12" applyFont="1" applyBorder="1" applyAlignment="1">
      <alignment vertical="top" wrapText="1"/>
    </xf>
    <xf numFmtId="0" fontId="17" fillId="29" borderId="252" xfId="12" applyFont="1" applyFill="1" applyBorder="1" applyAlignment="1">
      <alignment vertical="center"/>
    </xf>
    <xf numFmtId="0" fontId="17" fillId="29" borderId="253" xfId="12" applyFont="1" applyFill="1" applyBorder="1" applyAlignment="1">
      <alignment vertical="center" wrapText="1"/>
    </xf>
    <xf numFmtId="49" fontId="45" fillId="29" borderId="89" xfId="12" applyNumberFormat="1" applyFont="1" applyFill="1" applyBorder="1" applyAlignment="1">
      <alignment horizontal="center" vertical="top" wrapText="1"/>
    </xf>
    <xf numFmtId="0" fontId="17" fillId="0" borderId="0" xfId="12" applyFont="1" applyAlignment="1">
      <alignment vertical="center"/>
    </xf>
    <xf numFmtId="0" fontId="61" fillId="0" borderId="0" xfId="12" applyFont="1" applyAlignment="1">
      <alignment vertical="top"/>
    </xf>
    <xf numFmtId="0" fontId="81" fillId="0" borderId="0" xfId="12" applyFont="1" applyAlignment="1">
      <alignment vertical="top" wrapText="1"/>
    </xf>
    <xf numFmtId="164" fontId="65" fillId="2" borderId="5" xfId="4" applyNumberFormat="1" applyFont="1" applyFill="1" applyBorder="1" applyAlignment="1">
      <alignment horizontal="center" vertical="top" wrapText="1"/>
    </xf>
    <xf numFmtId="164" fontId="65" fillId="2" borderId="1" xfId="4" applyNumberFormat="1" applyFont="1" applyFill="1" applyBorder="1" applyAlignment="1">
      <alignment horizontal="center" vertical="top" wrapText="1"/>
    </xf>
    <xf numFmtId="2" fontId="59" fillId="0" borderId="32" xfId="4" applyNumberFormat="1" applyFont="1" applyBorder="1" applyAlignment="1">
      <alignment horizontal="center" vertical="top" wrapText="1"/>
    </xf>
    <xf numFmtId="2" fontId="59" fillId="0" borderId="38" xfId="4" applyNumberFormat="1" applyFont="1" applyBorder="1" applyAlignment="1">
      <alignment horizontal="center" vertical="top" wrapText="1"/>
    </xf>
    <xf numFmtId="0" fontId="6" fillId="0" borderId="14" xfId="3" applyFont="1" applyBorder="1" applyAlignment="1">
      <alignment horizontal="center" vertical="top" wrapText="1"/>
    </xf>
    <xf numFmtId="0" fontId="6" fillId="0" borderId="15" xfId="3" applyFont="1" applyBorder="1" applyAlignment="1">
      <alignment horizontal="center" vertical="top" wrapText="1"/>
    </xf>
    <xf numFmtId="164" fontId="60" fillId="6" borderId="19" xfId="4" applyNumberFormat="1" applyFont="1" applyFill="1" applyBorder="1" applyAlignment="1">
      <alignment horizontal="center" vertical="top" wrapText="1"/>
    </xf>
    <xf numFmtId="164" fontId="60" fillId="6" borderId="18" xfId="4" applyNumberFormat="1" applyFont="1" applyFill="1" applyBorder="1" applyAlignment="1">
      <alignment horizontal="center" vertical="top" wrapText="1"/>
    </xf>
    <xf numFmtId="0" fontId="10" fillId="3" borderId="2" xfId="4" applyFont="1" applyFill="1" applyBorder="1" applyAlignment="1">
      <alignment vertical="top"/>
    </xf>
    <xf numFmtId="0" fontId="4" fillId="0" borderId="25" xfId="4" applyFont="1" applyBorder="1"/>
    <xf numFmtId="0" fontId="4" fillId="0" borderId="26" xfId="4" applyFont="1" applyBorder="1"/>
    <xf numFmtId="49" fontId="11" fillId="10" borderId="21" xfId="7" applyNumberFormat="1" applyFont="1" applyFill="1" applyBorder="1" applyAlignment="1">
      <alignment vertical="top"/>
    </xf>
    <xf numFmtId="164" fontId="11" fillId="10" borderId="5" xfId="7" applyNumberFormat="1" applyFont="1" applyFill="1" applyBorder="1" applyAlignment="1">
      <alignment horizontal="center" vertical="top"/>
    </xf>
    <xf numFmtId="49" fontId="14" fillId="9" borderId="51" xfId="4" applyNumberFormat="1" applyFont="1" applyFill="1" applyBorder="1" applyAlignment="1">
      <alignment horizontal="center" vertical="top" wrapText="1"/>
    </xf>
    <xf numFmtId="0" fontId="10" fillId="8" borderId="4" xfId="4" applyFont="1" applyFill="1" applyBorder="1" applyAlignment="1">
      <alignment vertical="top"/>
    </xf>
    <xf numFmtId="0" fontId="10" fillId="8" borderId="2" xfId="4" applyFont="1" applyFill="1" applyBorder="1" applyAlignment="1">
      <alignment vertical="top"/>
    </xf>
    <xf numFmtId="49" fontId="11" fillId="14" borderId="1" xfId="4" applyNumberFormat="1" applyFont="1" applyFill="1" applyBorder="1" applyAlignment="1">
      <alignment horizontal="center" vertical="top"/>
    </xf>
    <xf numFmtId="9" fontId="10" fillId="0" borderId="21" xfId="4" applyNumberFormat="1" applyFont="1" applyBorder="1" applyAlignment="1">
      <alignment horizontal="center" vertical="top"/>
    </xf>
    <xf numFmtId="0" fontId="10" fillId="0" borderId="47" xfId="4" applyFont="1" applyBorder="1" applyAlignment="1">
      <alignment horizontal="center" vertical="top"/>
    </xf>
    <xf numFmtId="0" fontId="10" fillId="0" borderId="46" xfId="4" applyFont="1" applyBorder="1" applyAlignment="1">
      <alignment horizontal="center" vertical="top"/>
    </xf>
    <xf numFmtId="0" fontId="10" fillId="0" borderId="31" xfId="4" applyFont="1" applyBorder="1" applyAlignment="1">
      <alignment horizontal="left" vertical="top"/>
    </xf>
    <xf numFmtId="164" fontId="11" fillId="37" borderId="1" xfId="4" applyNumberFormat="1" applyFont="1" applyFill="1" applyBorder="1" applyAlignment="1">
      <alignment horizontal="center" vertical="top"/>
    </xf>
    <xf numFmtId="164" fontId="11" fillId="37" borderId="5" xfId="4" applyNumberFormat="1" applyFont="1" applyFill="1" applyBorder="1" applyAlignment="1">
      <alignment horizontal="center" vertical="top"/>
    </xf>
    <xf numFmtId="0" fontId="11" fillId="37" borderId="32" xfId="4" applyFont="1" applyFill="1" applyBorder="1" applyAlignment="1">
      <alignment horizontal="center" vertical="top"/>
    </xf>
    <xf numFmtId="9" fontId="10" fillId="0" borderId="17" xfId="4" applyNumberFormat="1" applyFont="1" applyBorder="1" applyAlignment="1">
      <alignment horizontal="center" vertical="top"/>
    </xf>
    <xf numFmtId="0" fontId="10" fillId="0" borderId="37" xfId="4" applyFont="1" applyBorder="1" applyAlignment="1">
      <alignment horizontal="center" vertical="top"/>
    </xf>
    <xf numFmtId="0" fontId="10" fillId="0" borderId="36" xfId="4" applyFont="1" applyBorder="1" applyAlignment="1">
      <alignment horizontal="center" vertical="top"/>
    </xf>
    <xf numFmtId="0" fontId="10" fillId="0" borderId="17" xfId="4" applyFont="1" applyBorder="1" applyAlignment="1">
      <alignment horizontal="left" vertical="top"/>
    </xf>
    <xf numFmtId="164" fontId="10" fillId="0" borderId="6" xfId="4" applyNumberFormat="1" applyFont="1" applyBorder="1" applyAlignment="1">
      <alignment horizontal="center" vertical="top"/>
    </xf>
    <xf numFmtId="164" fontId="10" fillId="0" borderId="5" xfId="4" applyNumberFormat="1" applyFont="1" applyBorder="1" applyAlignment="1">
      <alignment horizontal="center" vertical="top"/>
    </xf>
    <xf numFmtId="0" fontId="10" fillId="0" borderId="18" xfId="4" applyFont="1" applyBorder="1" applyAlignment="1">
      <alignment horizontal="center" vertical="center"/>
    </xf>
    <xf numFmtId="0" fontId="10" fillId="0" borderId="39" xfId="4" applyFont="1" applyBorder="1" applyAlignment="1">
      <alignment horizontal="center" vertical="center" wrapText="1"/>
    </xf>
    <xf numFmtId="0" fontId="10" fillId="0" borderId="41" xfId="4" applyFont="1" applyBorder="1" applyAlignment="1">
      <alignment horizontal="center" vertical="center" wrapText="1"/>
    </xf>
    <xf numFmtId="164" fontId="10" fillId="12" borderId="18" xfId="4" applyNumberFormat="1" applyFont="1" applyFill="1" applyBorder="1" applyAlignment="1">
      <alignment horizontal="center" vertical="center"/>
    </xf>
    <xf numFmtId="0" fontId="10" fillId="12" borderId="18" xfId="4" applyFont="1" applyFill="1" applyBorder="1" applyAlignment="1">
      <alignment horizontal="center" vertical="center"/>
    </xf>
    <xf numFmtId="0" fontId="4" fillId="0" borderId="37" xfId="4" applyFont="1" applyBorder="1"/>
    <xf numFmtId="9" fontId="10" fillId="0" borderId="27" xfId="4" applyNumberFormat="1" applyFont="1" applyBorder="1" applyAlignment="1">
      <alignment horizontal="center" vertical="top"/>
    </xf>
    <xf numFmtId="9" fontId="10" fillId="0" borderId="46" xfId="4" applyNumberFormat="1" applyFont="1" applyBorder="1" applyAlignment="1">
      <alignment horizontal="center" vertical="top"/>
    </xf>
    <xf numFmtId="0" fontId="10" fillId="0" borderId="46" xfId="4" applyFont="1" applyBorder="1" applyAlignment="1">
      <alignment horizontal="left" vertical="top"/>
    </xf>
    <xf numFmtId="0" fontId="10" fillId="0" borderId="31" xfId="4" applyFont="1" applyBorder="1" applyAlignment="1">
      <alignment horizontal="left" vertical="top" wrapText="1"/>
    </xf>
    <xf numFmtId="164" fontId="11" fillId="37" borderId="1" xfId="4" applyNumberFormat="1" applyFont="1" applyFill="1" applyBorder="1" applyAlignment="1">
      <alignment horizontal="center" vertical="center"/>
    </xf>
    <xf numFmtId="0" fontId="11" fillId="37" borderId="5" xfId="4" applyFont="1" applyFill="1" applyBorder="1" applyAlignment="1">
      <alignment horizontal="center" vertical="center"/>
    </xf>
    <xf numFmtId="0" fontId="5" fillId="12" borderId="5" xfId="4" applyFont="1" applyFill="1" applyBorder="1" applyAlignment="1">
      <alignment horizontal="center" vertical="center" textRotation="90" wrapText="1"/>
    </xf>
    <xf numFmtId="9" fontId="10" fillId="0" borderId="61" xfId="4" applyNumberFormat="1" applyFont="1" applyBorder="1" applyAlignment="1">
      <alignment horizontal="center" vertical="top"/>
    </xf>
    <xf numFmtId="9" fontId="10" fillId="0" borderId="52" xfId="4" applyNumberFormat="1" applyFont="1" applyBorder="1" applyAlignment="1">
      <alignment horizontal="center" vertical="top"/>
    </xf>
    <xf numFmtId="0" fontId="10" fillId="0" borderId="52" xfId="4" applyFont="1" applyBorder="1" applyAlignment="1">
      <alignment horizontal="left" vertical="top"/>
    </xf>
    <xf numFmtId="0" fontId="10" fillId="0" borderId="6" xfId="4" applyFont="1" applyBorder="1" applyAlignment="1">
      <alignment horizontal="left" vertical="top" wrapText="1"/>
    </xf>
    <xf numFmtId="164" fontId="10" fillId="0" borderId="1" xfId="4" applyNumberFormat="1" applyFont="1" applyBorder="1" applyAlignment="1">
      <alignment horizontal="center" vertical="center"/>
    </xf>
    <xf numFmtId="164" fontId="10" fillId="0" borderId="22" xfId="4" applyNumberFormat="1" applyFont="1" applyBorder="1" applyAlignment="1">
      <alignment horizontal="center" vertical="center"/>
    </xf>
    <xf numFmtId="164" fontId="10" fillId="0" borderId="19" xfId="4" applyNumberFormat="1" applyFont="1" applyBorder="1" applyAlignment="1">
      <alignment horizontal="center" vertical="center"/>
    </xf>
    <xf numFmtId="0" fontId="5" fillId="12" borderId="34" xfId="4" applyFont="1" applyFill="1" applyBorder="1" applyAlignment="1">
      <alignment horizontal="center" vertical="center" textRotation="90" wrapText="1"/>
    </xf>
    <xf numFmtId="9" fontId="10" fillId="0" borderId="16" xfId="4" applyNumberFormat="1" applyFont="1" applyBorder="1" applyAlignment="1">
      <alignment horizontal="center" vertical="top"/>
    </xf>
    <xf numFmtId="9" fontId="10" fillId="0" borderId="36" xfId="4" applyNumberFormat="1" applyFont="1" applyBorder="1" applyAlignment="1">
      <alignment horizontal="center" vertical="top"/>
    </xf>
    <xf numFmtId="0" fontId="10" fillId="0" borderId="36" xfId="4" applyFont="1" applyBorder="1" applyAlignment="1">
      <alignment horizontal="left" vertical="top"/>
    </xf>
    <xf numFmtId="0" fontId="10" fillId="0" borderId="15" xfId="4" applyFont="1" applyBorder="1" applyAlignment="1">
      <alignment horizontal="left" vertical="top" wrapText="1"/>
    </xf>
    <xf numFmtId="164" fontId="11" fillId="12" borderId="5" xfId="4" applyNumberFormat="1" applyFont="1" applyFill="1" applyBorder="1" applyAlignment="1">
      <alignment horizontal="center" vertical="center"/>
    </xf>
    <xf numFmtId="0" fontId="11" fillId="12" borderId="5" xfId="4" applyFont="1" applyFill="1" applyBorder="1" applyAlignment="1">
      <alignment horizontal="center" vertical="center"/>
    </xf>
    <xf numFmtId="0" fontId="10" fillId="0" borderId="45" xfId="4" applyFont="1" applyBorder="1" applyAlignment="1">
      <alignment horizontal="center" vertical="center" wrapText="1"/>
    </xf>
    <xf numFmtId="0" fontId="10" fillId="0" borderId="40" xfId="4" applyFont="1" applyBorder="1" applyAlignment="1">
      <alignment horizontal="center" vertical="center" wrapText="1"/>
    </xf>
    <xf numFmtId="0" fontId="3" fillId="0" borderId="21" xfId="4" applyFont="1" applyBorder="1"/>
    <xf numFmtId="0" fontId="3" fillId="0" borderId="46" xfId="4" applyFont="1" applyBorder="1"/>
    <xf numFmtId="0" fontId="3" fillId="0" borderId="46" xfId="4" applyBorder="1"/>
    <xf numFmtId="0" fontId="3" fillId="0" borderId="21" xfId="4" applyFont="1" applyBorder="1" applyAlignment="1">
      <alignment horizontal="left" vertical="top" wrapText="1"/>
    </xf>
    <xf numFmtId="0" fontId="11" fillId="37" borderId="5" xfId="4" applyFont="1" applyFill="1" applyBorder="1" applyAlignment="1">
      <alignment horizontal="center" vertical="top"/>
    </xf>
    <xf numFmtId="0" fontId="3" fillId="0" borderId="22" xfId="4" applyFont="1" applyBorder="1"/>
    <xf numFmtId="0" fontId="3" fillId="0" borderId="49" xfId="4" applyFont="1" applyBorder="1"/>
    <xf numFmtId="0" fontId="3" fillId="0" borderId="49" xfId="4" applyBorder="1"/>
    <xf numFmtId="0" fontId="3" fillId="0" borderId="22" xfId="4" applyFont="1" applyBorder="1" applyAlignment="1">
      <alignment horizontal="left" vertical="top" wrapText="1"/>
    </xf>
    <xf numFmtId="164" fontId="10" fillId="0" borderId="18" xfId="4" applyNumberFormat="1" applyFont="1" applyBorder="1" applyAlignment="1">
      <alignment horizontal="center" vertical="top"/>
    </xf>
    <xf numFmtId="164" fontId="10" fillId="0" borderId="42" xfId="4" applyNumberFormat="1" applyFont="1" applyBorder="1" applyAlignment="1">
      <alignment horizontal="center" vertical="top"/>
    </xf>
    <xf numFmtId="0" fontId="3" fillId="0" borderId="13" xfId="4" applyFont="1" applyBorder="1"/>
    <xf numFmtId="0" fontId="3" fillId="0" borderId="33" xfId="4" applyFont="1" applyBorder="1"/>
    <xf numFmtId="0" fontId="3" fillId="0" borderId="33" xfId="4" applyBorder="1"/>
    <xf numFmtId="0" fontId="3" fillId="0" borderId="13" xfId="4" applyFont="1" applyBorder="1" applyAlignment="1">
      <alignment horizontal="left" vertical="top" wrapText="1"/>
    </xf>
    <xf numFmtId="0" fontId="10" fillId="0" borderId="39" xfId="4" applyFont="1" applyBorder="1" applyAlignment="1">
      <alignment horizontal="center" vertical="center"/>
    </xf>
    <xf numFmtId="0" fontId="10" fillId="0" borderId="40" xfId="4" applyFont="1" applyBorder="1" applyAlignment="1">
      <alignment horizontal="center" vertical="center"/>
    </xf>
    <xf numFmtId="0" fontId="4" fillId="0" borderId="39" xfId="4" applyFont="1" applyBorder="1" applyAlignment="1">
      <alignment horizontal="left" vertical="top" wrapText="1"/>
    </xf>
    <xf numFmtId="0" fontId="4" fillId="11" borderId="4" xfId="4" applyFont="1" applyFill="1" applyBorder="1" applyAlignment="1">
      <alignment horizontal="center" vertical="center" wrapText="1"/>
    </xf>
    <xf numFmtId="0" fontId="4" fillId="11" borderId="65" xfId="4" applyFont="1" applyFill="1" applyBorder="1" applyAlignment="1">
      <alignment horizontal="center" vertical="center" wrapText="1"/>
    </xf>
    <xf numFmtId="0" fontId="4" fillId="0" borderId="58" xfId="4" applyFont="1" applyBorder="1" applyAlignment="1">
      <alignment vertical="top"/>
    </xf>
    <xf numFmtId="0" fontId="58" fillId="0" borderId="4" xfId="4" applyFont="1" applyBorder="1" applyAlignment="1">
      <alignment vertical="top" wrapText="1"/>
    </xf>
    <xf numFmtId="0" fontId="58" fillId="0" borderId="4" xfId="4" applyFont="1" applyBorder="1" applyAlignment="1">
      <alignment vertical="top" textRotation="90" wrapText="1"/>
    </xf>
    <xf numFmtId="49" fontId="5" fillId="0" borderId="4" xfId="4" applyNumberFormat="1" applyFont="1" applyBorder="1" applyAlignment="1">
      <alignment vertical="top" wrapText="1"/>
    </xf>
    <xf numFmtId="0" fontId="5" fillId="0" borderId="4" xfId="4" applyFont="1" applyBorder="1" applyAlignment="1">
      <alignment vertical="top"/>
    </xf>
    <xf numFmtId="0" fontId="5" fillId="0" borderId="2" xfId="4" applyFont="1" applyBorder="1" applyAlignment="1">
      <alignment vertical="top"/>
    </xf>
    <xf numFmtId="0" fontId="58" fillId="8" borderId="4" xfId="4" applyFont="1" applyFill="1" applyBorder="1" applyAlignment="1">
      <alignment vertical="top" wrapText="1"/>
    </xf>
    <xf numFmtId="0" fontId="58" fillId="8" borderId="58" xfId="4" applyFont="1" applyFill="1" applyBorder="1" applyAlignment="1">
      <alignment vertical="top" wrapText="1"/>
    </xf>
    <xf numFmtId="0" fontId="58" fillId="8" borderId="4" xfId="4" applyFont="1" applyFill="1" applyBorder="1" applyAlignment="1">
      <alignment vertical="top" textRotation="90" wrapText="1"/>
    </xf>
    <xf numFmtId="49" fontId="5" fillId="8" borderId="4" xfId="4" applyNumberFormat="1" applyFont="1" applyFill="1" applyBorder="1" applyAlignment="1">
      <alignment vertical="top" wrapText="1"/>
    </xf>
    <xf numFmtId="0" fontId="93" fillId="8" borderId="4" xfId="4" applyFont="1" applyFill="1" applyBorder="1" applyAlignment="1">
      <alignment vertical="top"/>
    </xf>
    <xf numFmtId="0" fontId="94" fillId="8" borderId="2" xfId="4" applyFont="1" applyFill="1" applyBorder="1" applyAlignment="1">
      <alignment vertical="top"/>
    </xf>
    <xf numFmtId="9" fontId="10" fillId="8" borderId="4" xfId="4" applyNumberFormat="1" applyFont="1" applyFill="1" applyBorder="1" applyAlignment="1">
      <alignment horizontal="center" vertical="top"/>
    </xf>
    <xf numFmtId="0" fontId="10" fillId="8" borderId="58" xfId="4" applyFont="1" applyFill="1" applyBorder="1" applyAlignment="1">
      <alignment horizontal="left" vertical="top"/>
    </xf>
    <xf numFmtId="0" fontId="10" fillId="8" borderId="4" xfId="4" applyFont="1" applyFill="1" applyBorder="1" applyAlignment="1">
      <alignment horizontal="left" vertical="top"/>
    </xf>
    <xf numFmtId="0" fontId="10" fillId="8" borderId="2" xfId="4" applyFont="1" applyFill="1" applyBorder="1" applyAlignment="1">
      <alignment horizontal="left" vertical="top"/>
    </xf>
    <xf numFmtId="0" fontId="10" fillId="0" borderId="47" xfId="4" applyFont="1" applyBorder="1" applyAlignment="1">
      <alignment horizontal="left" vertical="top"/>
    </xf>
    <xf numFmtId="0" fontId="10" fillId="0" borderId="21" xfId="4" applyFont="1" applyBorder="1" applyAlignment="1">
      <alignment horizontal="left" vertical="top" wrapText="1"/>
    </xf>
    <xf numFmtId="0" fontId="4" fillId="0" borderId="59" xfId="4" applyFont="1" applyBorder="1"/>
    <xf numFmtId="0" fontId="4" fillId="0" borderId="60" xfId="4" applyFont="1" applyBorder="1"/>
    <xf numFmtId="9" fontId="10" fillId="0" borderId="28" xfId="4" applyNumberFormat="1" applyFont="1" applyBorder="1" applyAlignment="1">
      <alignment horizontal="center" vertical="top"/>
    </xf>
    <xf numFmtId="9" fontId="10" fillId="0" borderId="30" xfId="4" applyNumberFormat="1" applyFont="1" applyBorder="1" applyAlignment="1">
      <alignment horizontal="center" vertical="top"/>
    </xf>
    <xf numFmtId="0" fontId="10" fillId="0" borderId="29" xfId="4" applyFont="1" applyBorder="1" applyAlignment="1">
      <alignment horizontal="left" vertical="top"/>
    </xf>
    <xf numFmtId="0" fontId="10" fillId="0" borderId="28" xfId="4" applyFont="1" applyBorder="1" applyAlignment="1">
      <alignment horizontal="left" vertical="top" wrapText="1"/>
    </xf>
    <xf numFmtId="49" fontId="11" fillId="13" borderId="31" xfId="4" applyNumberFormat="1" applyFont="1" applyFill="1" applyBorder="1" applyAlignment="1">
      <alignment horizontal="center" vertical="top" wrapText="1"/>
    </xf>
    <xf numFmtId="0" fontId="4" fillId="0" borderId="73" xfId="4" applyFont="1" applyBorder="1" applyAlignment="1">
      <alignment horizontal="left" vertical="top" wrapText="1"/>
    </xf>
    <xf numFmtId="0" fontId="4" fillId="0" borderId="40" xfId="4" applyFont="1" applyBorder="1" applyAlignment="1">
      <alignment vertical="top"/>
    </xf>
    <xf numFmtId="0" fontId="4" fillId="0" borderId="22" xfId="4" applyFont="1" applyBorder="1" applyAlignment="1">
      <alignment horizontal="left" vertical="top" wrapText="1"/>
    </xf>
    <xf numFmtId="49" fontId="11" fillId="13" borderId="20" xfId="4" applyNumberFormat="1" applyFont="1" applyFill="1" applyBorder="1" applyAlignment="1">
      <alignment horizontal="center" vertical="top" wrapText="1"/>
    </xf>
    <xf numFmtId="0" fontId="4" fillId="0" borderId="63" xfId="4" applyFont="1" applyBorder="1"/>
    <xf numFmtId="0" fontId="4" fillId="0" borderId="64" xfId="4" applyFont="1" applyBorder="1"/>
    <xf numFmtId="9" fontId="10" fillId="0" borderId="0" xfId="4" applyNumberFormat="1" applyFont="1" applyAlignment="1">
      <alignment horizontal="left" vertical="top"/>
    </xf>
    <xf numFmtId="9" fontId="10" fillId="0" borderId="53" xfId="4" applyNumberFormat="1" applyFont="1" applyBorder="1" applyAlignment="1">
      <alignment horizontal="left" vertical="top"/>
    </xf>
    <xf numFmtId="0" fontId="4" fillId="0" borderId="52" xfId="4" applyFont="1" applyBorder="1" applyAlignment="1">
      <alignment horizontal="left" vertical="top"/>
    </xf>
    <xf numFmtId="0" fontId="10" fillId="0" borderId="0" xfId="4" applyFont="1" applyAlignment="1">
      <alignment horizontal="left" vertical="top"/>
    </xf>
    <xf numFmtId="0" fontId="4" fillId="13" borderId="34" xfId="4" applyFont="1" applyFill="1" applyBorder="1" applyAlignment="1">
      <alignment horizontal="left" vertical="top" wrapText="1"/>
    </xf>
    <xf numFmtId="0" fontId="16" fillId="13" borderId="0" xfId="4" applyFont="1" applyFill="1" applyAlignment="1">
      <alignment horizontal="center" vertical="top" wrapText="1"/>
    </xf>
    <xf numFmtId="49" fontId="11" fillId="12" borderId="5" xfId="4" applyNumberFormat="1" applyFont="1" applyFill="1" applyBorder="1" applyAlignment="1">
      <alignment vertical="top" wrapText="1"/>
    </xf>
    <xf numFmtId="0" fontId="39" fillId="0" borderId="25" xfId="4" applyFont="1" applyBorder="1"/>
    <xf numFmtId="0" fontId="39" fillId="0" borderId="26" xfId="4" applyFont="1" applyBorder="1"/>
    <xf numFmtId="9" fontId="4" fillId="0" borderId="0" xfId="4" applyNumberFormat="1" applyFont="1" applyAlignment="1">
      <alignment horizontal="left" vertical="top"/>
    </xf>
    <xf numFmtId="9" fontId="4" fillId="0" borderId="53" xfId="4" applyNumberFormat="1" applyFont="1" applyBorder="1" applyAlignment="1">
      <alignment horizontal="left" vertical="top"/>
    </xf>
    <xf numFmtId="0" fontId="4" fillId="0" borderId="0" xfId="4" applyFont="1" applyAlignment="1">
      <alignment horizontal="left" vertical="top"/>
    </xf>
    <xf numFmtId="164" fontId="10" fillId="0" borderId="34" xfId="4" applyNumberFormat="1" applyFont="1" applyBorder="1" applyAlignment="1">
      <alignment horizontal="center" vertical="top"/>
    </xf>
    <xf numFmtId="0" fontId="10" fillId="0" borderId="55" xfId="4" applyFont="1" applyBorder="1" applyAlignment="1">
      <alignment horizontal="center" vertical="top"/>
    </xf>
    <xf numFmtId="49" fontId="11" fillId="13" borderId="19" xfId="4" applyNumberFormat="1" applyFont="1" applyFill="1" applyBorder="1" applyAlignment="1">
      <alignment horizontal="center" vertical="top"/>
    </xf>
    <xf numFmtId="49" fontId="11" fillId="12" borderId="19" xfId="4" applyNumberFormat="1" applyFont="1" applyFill="1" applyBorder="1" applyAlignment="1">
      <alignment horizontal="center" vertical="top"/>
    </xf>
    <xf numFmtId="9" fontId="4" fillId="0" borderId="17" xfId="4" applyNumberFormat="1" applyFont="1" applyBorder="1" applyAlignment="1">
      <alignment horizontal="left" vertical="top"/>
    </xf>
    <xf numFmtId="9" fontId="4" fillId="0" borderId="37" xfId="4" applyNumberFormat="1" applyFont="1" applyBorder="1" applyAlignment="1">
      <alignment horizontal="left" vertical="top"/>
    </xf>
    <xf numFmtId="0" fontId="4" fillId="0" borderId="17" xfId="4" applyFont="1" applyBorder="1" applyAlignment="1">
      <alignment horizontal="left" vertical="top"/>
    </xf>
    <xf numFmtId="49" fontId="4" fillId="15" borderId="17" xfId="4" applyNumberFormat="1" applyFont="1" applyFill="1" applyBorder="1" applyAlignment="1">
      <alignment horizontal="center" vertical="center" wrapText="1"/>
    </xf>
    <xf numFmtId="49" fontId="4" fillId="15" borderId="37" xfId="4" applyNumberFormat="1" applyFont="1" applyFill="1" applyBorder="1" applyAlignment="1">
      <alignment horizontal="center" vertical="center" wrapText="1"/>
    </xf>
    <xf numFmtId="0" fontId="4" fillId="0" borderId="62" xfId="4" applyFont="1" applyBorder="1" applyAlignment="1">
      <alignment vertical="top"/>
    </xf>
    <xf numFmtId="0" fontId="4" fillId="0" borderId="17" xfId="4" applyFont="1" applyBorder="1" applyAlignment="1">
      <alignment horizontal="left" vertical="top" wrapText="1"/>
    </xf>
    <xf numFmtId="0" fontId="11" fillId="37" borderId="1" xfId="4" applyFont="1" applyFill="1" applyBorder="1" applyAlignment="1">
      <alignment horizontal="center" vertical="top"/>
    </xf>
    <xf numFmtId="0" fontId="16" fillId="11" borderId="34" xfId="4" applyFont="1" applyFill="1" applyBorder="1" applyAlignment="1">
      <alignment horizontal="center" vertical="top" wrapText="1"/>
    </xf>
    <xf numFmtId="9" fontId="10" fillId="0" borderId="0" xfId="4" applyNumberFormat="1" applyFont="1" applyAlignment="1">
      <alignment horizontal="center" vertical="top"/>
    </xf>
    <xf numFmtId="0" fontId="10" fillId="0" borderId="53" xfId="4" applyFont="1" applyBorder="1" applyAlignment="1">
      <alignment horizontal="left" vertical="top"/>
    </xf>
    <xf numFmtId="0" fontId="11" fillId="0" borderId="34" xfId="4" applyFont="1" applyBorder="1" applyAlignment="1">
      <alignment horizontal="center" vertical="top"/>
    </xf>
    <xf numFmtId="0" fontId="10" fillId="0" borderId="8" xfId="4" applyFont="1" applyBorder="1" applyAlignment="1">
      <alignment horizontal="center" vertical="center" wrapText="1"/>
    </xf>
    <xf numFmtId="164" fontId="4" fillId="15" borderId="62" xfId="4" applyNumberFormat="1" applyFont="1" applyFill="1" applyBorder="1" applyAlignment="1">
      <alignment horizontal="center" vertical="center" wrapText="1"/>
    </xf>
    <xf numFmtId="0" fontId="4" fillId="0" borderId="37" xfId="4" applyFont="1" applyBorder="1" applyAlignment="1">
      <alignment horizontal="left" vertical="top" wrapText="1"/>
    </xf>
    <xf numFmtId="164" fontId="11" fillId="0" borderId="42" xfId="4" applyNumberFormat="1" applyFont="1" applyBorder="1" applyAlignment="1">
      <alignment horizontal="center" vertical="top"/>
    </xf>
    <xf numFmtId="49" fontId="11" fillId="12" borderId="6" xfId="4" applyNumberFormat="1" applyFont="1" applyFill="1" applyBorder="1" applyAlignment="1">
      <alignment horizontal="center" vertical="top"/>
    </xf>
    <xf numFmtId="9" fontId="10" fillId="0" borderId="29" xfId="4" applyNumberFormat="1" applyFont="1" applyBorder="1" applyAlignment="1">
      <alignment horizontal="center" vertical="top"/>
    </xf>
    <xf numFmtId="0" fontId="10" fillId="0" borderId="30" xfId="4" applyFont="1" applyBorder="1" applyAlignment="1">
      <alignment horizontal="left" vertical="top"/>
    </xf>
    <xf numFmtId="0" fontId="10" fillId="0" borderId="17" xfId="4" applyFont="1" applyBorder="1" applyAlignment="1">
      <alignment horizontal="center" vertical="top"/>
    </xf>
    <xf numFmtId="0" fontId="16" fillId="0" borderId="37" xfId="4" applyFont="1" applyBorder="1" applyAlignment="1">
      <alignment vertical="top" wrapText="1"/>
    </xf>
    <xf numFmtId="2" fontId="10" fillId="12" borderId="14" xfId="4" applyNumberFormat="1" applyFont="1" applyFill="1" applyBorder="1" applyAlignment="1">
      <alignment horizontal="center" vertical="center"/>
    </xf>
    <xf numFmtId="2" fontId="10" fillId="12" borderId="15" xfId="4" applyNumberFormat="1" applyFont="1" applyFill="1" applyBorder="1" applyAlignment="1">
      <alignment horizontal="center" vertical="center"/>
    </xf>
    <xf numFmtId="0" fontId="10" fillId="0" borderId="17" xfId="4" applyFont="1" applyBorder="1" applyAlignment="1">
      <alignment horizontal="left" vertical="top" wrapText="1"/>
    </xf>
    <xf numFmtId="0" fontId="10" fillId="0" borderId="36" xfId="4" applyFont="1" applyBorder="1" applyAlignment="1">
      <alignment horizontal="left" vertical="top" wrapText="1"/>
    </xf>
    <xf numFmtId="164" fontId="4" fillId="15" borderId="36" xfId="4" applyNumberFormat="1" applyFont="1" applyFill="1" applyBorder="1" applyAlignment="1">
      <alignment horizontal="center" vertical="center" wrapText="1"/>
    </xf>
    <xf numFmtId="164" fontId="10" fillId="12" borderId="14" xfId="4" applyNumberFormat="1" applyFont="1" applyFill="1" applyBorder="1" applyAlignment="1">
      <alignment horizontal="center" vertical="center"/>
    </xf>
    <xf numFmtId="164" fontId="10" fillId="12" borderId="15" xfId="4" applyNumberFormat="1" applyFont="1" applyFill="1" applyBorder="1" applyAlignment="1">
      <alignment horizontal="center" vertical="center"/>
    </xf>
    <xf numFmtId="164" fontId="10" fillId="12" borderId="55" xfId="4" applyNumberFormat="1" applyFont="1" applyFill="1" applyBorder="1" applyAlignment="1">
      <alignment horizontal="center" vertical="center"/>
    </xf>
    <xf numFmtId="164" fontId="4" fillId="15" borderId="40" xfId="4" applyNumberFormat="1" applyFont="1" applyFill="1" applyBorder="1" applyAlignment="1">
      <alignment horizontal="center" vertical="center" wrapText="1"/>
    </xf>
    <xf numFmtId="164" fontId="10" fillId="12" borderId="42" xfId="4" applyNumberFormat="1" applyFont="1" applyFill="1" applyBorder="1" applyAlignment="1">
      <alignment horizontal="center" vertical="center"/>
    </xf>
    <xf numFmtId="0" fontId="4" fillId="0" borderId="4" xfId="4" applyFont="1" applyBorder="1" applyAlignment="1">
      <alignment horizontal="center" vertical="top" wrapText="1"/>
    </xf>
    <xf numFmtId="0" fontId="4" fillId="0" borderId="65" xfId="4" applyFont="1" applyBorder="1" applyAlignment="1">
      <alignment vertical="top"/>
    </xf>
    <xf numFmtId="0" fontId="4" fillId="0" borderId="2" xfId="4" applyFont="1" applyBorder="1" applyAlignment="1">
      <alignment vertical="top"/>
    </xf>
    <xf numFmtId="0" fontId="5" fillId="0" borderId="4" xfId="4" applyFont="1" applyBorder="1" applyAlignment="1">
      <alignment vertical="center"/>
    </xf>
    <xf numFmtId="0" fontId="5" fillId="0" borderId="4" xfId="4" applyFont="1" applyBorder="1" applyAlignment="1">
      <alignment vertical="center" textRotation="90"/>
    </xf>
    <xf numFmtId="0" fontId="5" fillId="0" borderId="2" xfId="4" applyFont="1" applyBorder="1" applyAlignment="1">
      <alignment vertical="center"/>
    </xf>
    <xf numFmtId="0" fontId="16" fillId="8" borderId="4" xfId="4" applyFont="1" applyFill="1" applyBorder="1" applyAlignment="1">
      <alignment vertical="top" wrapText="1"/>
    </xf>
    <xf numFmtId="0" fontId="16" fillId="8" borderId="58" xfId="4" applyFont="1" applyFill="1" applyBorder="1" applyAlignment="1">
      <alignment vertical="top" wrapText="1"/>
    </xf>
    <xf numFmtId="0" fontId="16" fillId="8" borderId="4" xfId="4" applyFont="1" applyFill="1" applyBorder="1" applyAlignment="1">
      <alignment vertical="top" textRotation="90" wrapText="1"/>
    </xf>
    <xf numFmtId="0" fontId="4" fillId="8" borderId="4" xfId="4" applyFont="1" applyFill="1" applyBorder="1" applyAlignment="1">
      <alignment vertical="top" wrapText="1"/>
    </xf>
    <xf numFmtId="0" fontId="12" fillId="8" borderId="4" xfId="4" applyFont="1" applyFill="1" applyBorder="1" applyAlignment="1">
      <alignment vertical="top" wrapText="1"/>
    </xf>
    <xf numFmtId="0" fontId="5" fillId="8" borderId="0" xfId="4" applyFont="1" applyFill="1"/>
    <xf numFmtId="0" fontId="5" fillId="8" borderId="0" xfId="4" applyFont="1" applyFill="1" applyAlignment="1">
      <alignment vertical="top"/>
    </xf>
    <xf numFmtId="0" fontId="4" fillId="0" borderId="4" xfId="4" applyFont="1" applyBorder="1" applyAlignment="1">
      <alignment horizontal="center" vertical="center"/>
    </xf>
    <xf numFmtId="0" fontId="4" fillId="0" borderId="58" xfId="4" applyFont="1" applyBorder="1" applyAlignment="1">
      <alignment horizontal="center" vertical="center"/>
    </xf>
    <xf numFmtId="0" fontId="10" fillId="0" borderId="58" xfId="4" applyFont="1" applyBorder="1" applyAlignment="1">
      <alignment horizontal="center" vertical="center"/>
    </xf>
    <xf numFmtId="0" fontId="10" fillId="0" borderId="74" xfId="4" applyFont="1" applyBorder="1" applyAlignment="1">
      <alignment vertical="center" wrapText="1"/>
    </xf>
    <xf numFmtId="0" fontId="11" fillId="0" borderId="21" xfId="4" applyFont="1" applyBorder="1" applyAlignment="1">
      <alignment horizontal="left" vertical="top"/>
    </xf>
    <xf numFmtId="0" fontId="23" fillId="0" borderId="21" xfId="4" applyFont="1" applyBorder="1" applyAlignment="1">
      <alignment horizontal="left" vertical="top"/>
    </xf>
    <xf numFmtId="0" fontId="23" fillId="0" borderId="21" xfId="4" applyFont="1" applyBorder="1" applyAlignment="1">
      <alignment horizontal="left" vertical="top" textRotation="90"/>
    </xf>
    <xf numFmtId="0" fontId="24" fillId="0" borderId="21" xfId="4" applyFont="1" applyBorder="1" applyAlignment="1">
      <alignment horizontal="left" vertical="top"/>
    </xf>
    <xf numFmtId="0" fontId="23" fillId="0" borderId="31" xfId="4" applyFont="1" applyBorder="1" applyAlignment="1">
      <alignment vertical="top"/>
    </xf>
    <xf numFmtId="49" fontId="11" fillId="10" borderId="5" xfId="4" applyNumberFormat="1" applyFont="1" applyFill="1" applyBorder="1" applyAlignment="1">
      <alignment horizontal="center" vertical="top" wrapText="1"/>
    </xf>
    <xf numFmtId="0" fontId="3" fillId="0" borderId="57" xfId="4" applyBorder="1"/>
    <xf numFmtId="0" fontId="3" fillId="0" borderId="43" xfId="4" applyBorder="1"/>
    <xf numFmtId="0" fontId="11" fillId="9" borderId="4" xfId="4" applyFont="1" applyFill="1" applyBorder="1" applyAlignment="1">
      <alignment horizontal="left" vertical="top"/>
    </xf>
    <xf numFmtId="0" fontId="28" fillId="10" borderId="4" xfId="4" applyFont="1" applyFill="1" applyBorder="1"/>
    <xf numFmtId="0" fontId="25" fillId="9" borderId="4" xfId="4" applyFont="1" applyFill="1" applyBorder="1" applyAlignment="1">
      <alignment horizontal="left" vertical="top"/>
    </xf>
    <xf numFmtId="0" fontId="25" fillId="9" borderId="4" xfId="4" applyFont="1" applyFill="1" applyBorder="1" applyAlignment="1">
      <alignment horizontal="left"/>
    </xf>
    <xf numFmtId="0" fontId="25" fillId="9" borderId="4" xfId="4" applyFont="1" applyFill="1" applyBorder="1" applyAlignment="1">
      <alignment horizontal="left" textRotation="90"/>
    </xf>
    <xf numFmtId="0" fontId="25" fillId="10" borderId="4" xfId="4" applyFont="1" applyFill="1" applyBorder="1" applyAlignment="1">
      <alignment horizontal="left"/>
    </xf>
    <xf numFmtId="0" fontId="25" fillId="10" borderId="2" xfId="4" applyFont="1" applyFill="1" applyBorder="1"/>
    <xf numFmtId="0" fontId="26" fillId="0" borderId="0" xfId="4" applyFont="1" applyAlignment="1">
      <alignment vertical="top" wrapText="1"/>
    </xf>
    <xf numFmtId="0" fontId="72" fillId="0" borderId="0" xfId="12"/>
    <xf numFmtId="0" fontId="17" fillId="0" borderId="0" xfId="12" applyFont="1"/>
    <xf numFmtId="0" fontId="17" fillId="0" borderId="0" xfId="12" applyFont="1" applyAlignment="1">
      <alignment textRotation="90"/>
    </xf>
    <xf numFmtId="0" fontId="45" fillId="0" borderId="0" xfId="12" applyFont="1"/>
    <xf numFmtId="164" fontId="45" fillId="25" borderId="106" xfId="12" applyNumberFormat="1" applyFont="1" applyFill="1" applyBorder="1" applyAlignment="1">
      <alignment horizontal="center" vertical="center"/>
    </xf>
    <xf numFmtId="164" fontId="45" fillId="25" borderId="86" xfId="12" applyNumberFormat="1" applyFont="1" applyFill="1" applyBorder="1" applyAlignment="1">
      <alignment horizontal="center" vertical="center"/>
    </xf>
    <xf numFmtId="2" fontId="17" fillId="0" borderId="130" xfId="12" applyNumberFormat="1" applyFont="1" applyBorder="1" applyAlignment="1">
      <alignment horizontal="center" vertical="center" wrapText="1"/>
    </xf>
    <xf numFmtId="2" fontId="17" fillId="0" borderId="108" xfId="12" applyNumberFormat="1" applyFont="1" applyBorder="1" applyAlignment="1">
      <alignment horizontal="center" vertical="center" wrapText="1"/>
    </xf>
    <xf numFmtId="0" fontId="17" fillId="0" borderId="170" xfId="12" applyFont="1" applyBorder="1" applyAlignment="1">
      <alignment horizontal="left" vertical="top" wrapText="1"/>
    </xf>
    <xf numFmtId="2" fontId="45" fillId="26" borderId="106" xfId="12" applyNumberFormat="1" applyFont="1" applyFill="1" applyBorder="1" applyAlignment="1">
      <alignment horizontal="center" vertical="center" wrapText="1"/>
    </xf>
    <xf numFmtId="2" fontId="45" fillId="26" borderId="86" xfId="12" applyNumberFormat="1" applyFont="1" applyFill="1" applyBorder="1" applyAlignment="1">
      <alignment horizontal="center" vertical="center" wrapText="1"/>
    </xf>
    <xf numFmtId="2" fontId="17" fillId="0" borderId="139" xfId="12" applyNumberFormat="1" applyFont="1" applyBorder="1" applyAlignment="1">
      <alignment horizontal="center" vertical="center" wrapText="1"/>
    </xf>
    <xf numFmtId="2" fontId="17" fillId="0" borderId="241" xfId="12" applyNumberFormat="1" applyFont="1" applyBorder="1" applyAlignment="1">
      <alignment horizontal="center" vertical="center" wrapText="1"/>
    </xf>
    <xf numFmtId="0" fontId="17" fillId="0" borderId="254" xfId="12" applyFont="1" applyBorder="1" applyAlignment="1">
      <alignment horizontal="left" vertical="top" wrapText="1"/>
    </xf>
    <xf numFmtId="164" fontId="17" fillId="0" borderId="139" xfId="12" applyNumberFormat="1" applyFont="1" applyBorder="1" applyAlignment="1">
      <alignment horizontal="center" vertical="center" wrapText="1"/>
    </xf>
    <xf numFmtId="164" fontId="17" fillId="0" borderId="99" xfId="12" applyNumberFormat="1" applyFont="1" applyBorder="1" applyAlignment="1">
      <alignment horizontal="center" vertical="center" wrapText="1"/>
    </xf>
    <xf numFmtId="2" fontId="17" fillId="0" borderId="184" xfId="12" applyNumberFormat="1" applyFont="1" applyBorder="1" applyAlignment="1">
      <alignment horizontal="center" vertical="center" wrapText="1"/>
    </xf>
    <xf numFmtId="2" fontId="17" fillId="0" borderId="99" xfId="12" applyNumberFormat="1" applyFont="1" applyBorder="1" applyAlignment="1">
      <alignment horizontal="center" vertical="center" wrapText="1"/>
    </xf>
    <xf numFmtId="0" fontId="17" fillId="0" borderId="97" xfId="12" applyFont="1" applyBorder="1" applyAlignment="1">
      <alignment horizontal="left" vertical="top" wrapText="1"/>
    </xf>
    <xf numFmtId="0" fontId="45" fillId="0" borderId="0" xfId="12" applyFont="1" applyAlignment="1">
      <alignment horizontal="right" vertical="top" wrapText="1"/>
    </xf>
    <xf numFmtId="2" fontId="17" fillId="0" borderId="96" xfId="12" applyNumberFormat="1" applyFont="1" applyBorder="1" applyAlignment="1">
      <alignment horizontal="center" vertical="center" wrapText="1"/>
    </xf>
    <xf numFmtId="0" fontId="17" fillId="0" borderId="101" xfId="12" applyFont="1" applyBorder="1" applyAlignment="1">
      <alignment horizontal="left" vertical="top" wrapText="1"/>
    </xf>
    <xf numFmtId="164" fontId="17" fillId="0" borderId="184" xfId="12" applyNumberFormat="1" applyFont="1" applyBorder="1" applyAlignment="1">
      <alignment horizontal="center" vertical="center" wrapText="1"/>
    </xf>
    <xf numFmtId="164" fontId="17" fillId="0" borderId="96" xfId="12" applyNumberFormat="1" applyFont="1" applyBorder="1" applyAlignment="1">
      <alignment horizontal="center" vertical="center" wrapText="1"/>
    </xf>
    <xf numFmtId="0" fontId="17" fillId="0" borderId="90" xfId="12" applyFont="1" applyBorder="1" applyAlignment="1">
      <alignment vertical="center"/>
    </xf>
    <xf numFmtId="0" fontId="17" fillId="0" borderId="131" xfId="12" applyFont="1" applyBorder="1" applyAlignment="1">
      <alignment vertical="center"/>
    </xf>
    <xf numFmtId="0" fontId="17" fillId="0" borderId="184" xfId="12" applyFont="1" applyBorder="1" applyAlignment="1">
      <alignment horizontal="center" vertical="center" wrapText="1"/>
    </xf>
    <xf numFmtId="0" fontId="17" fillId="0" borderId="96" xfId="12" applyFont="1" applyBorder="1" applyAlignment="1">
      <alignment horizontal="center" vertical="center" wrapText="1"/>
    </xf>
    <xf numFmtId="2" fontId="17" fillId="0" borderId="143" xfId="12" applyNumberFormat="1" applyFont="1" applyBorder="1" applyAlignment="1">
      <alignment horizontal="center" vertical="center" wrapText="1"/>
    </xf>
    <xf numFmtId="2" fontId="17" fillId="0" borderId="93" xfId="12" applyNumberFormat="1" applyFont="1" applyBorder="1" applyAlignment="1">
      <alignment horizontal="center" vertical="center" wrapText="1"/>
    </xf>
    <xf numFmtId="164" fontId="17" fillId="0" borderId="0" xfId="12" applyNumberFormat="1" applyFont="1" applyAlignment="1">
      <alignment vertical="top"/>
    </xf>
    <xf numFmtId="164" fontId="45" fillId="26" borderId="106" xfId="12" applyNumberFormat="1" applyFont="1" applyFill="1" applyBorder="1" applyAlignment="1">
      <alignment horizontal="center" vertical="center" wrapText="1"/>
    </xf>
    <xf numFmtId="0" fontId="17" fillId="0" borderId="88" xfId="12" applyFont="1" applyBorder="1" applyAlignment="1">
      <alignment vertical="center"/>
    </xf>
    <xf numFmtId="0" fontId="45" fillId="0" borderId="88" xfId="12" applyFont="1" applyBorder="1" applyAlignment="1">
      <alignment horizontal="center" vertical="top" wrapText="1"/>
    </xf>
    <xf numFmtId="0" fontId="45" fillId="0" borderId="88" xfId="12" applyFont="1" applyBorder="1" applyAlignment="1">
      <alignment vertical="center" textRotation="90" wrapText="1"/>
    </xf>
    <xf numFmtId="0" fontId="45" fillId="0" borderId="88" xfId="12" applyFont="1" applyBorder="1" applyAlignment="1">
      <alignment vertical="center" wrapText="1"/>
    </xf>
    <xf numFmtId="0" fontId="45" fillId="0" borderId="86" xfId="12" applyFont="1" applyBorder="1" applyAlignment="1">
      <alignment vertical="center" wrapText="1"/>
    </xf>
    <xf numFmtId="49" fontId="45" fillId="0" borderId="0" xfId="12" applyNumberFormat="1" applyFont="1" applyAlignment="1">
      <alignment vertical="top" wrapText="1"/>
    </xf>
    <xf numFmtId="49" fontId="17" fillId="0" borderId="0" xfId="12" applyNumberFormat="1" applyFont="1" applyAlignment="1">
      <alignment vertical="center"/>
    </xf>
    <xf numFmtId="49" fontId="17" fillId="0" borderId="0" xfId="12" applyNumberFormat="1" applyFont="1" applyAlignment="1">
      <alignment horizontal="center" vertical="top"/>
    </xf>
    <xf numFmtId="49" fontId="17" fillId="0" borderId="0" xfId="12" applyNumberFormat="1" applyFont="1" applyAlignment="1">
      <alignment vertical="top" textRotation="90"/>
    </xf>
    <xf numFmtId="49" fontId="17" fillId="0" borderId="109" xfId="12" applyNumberFormat="1" applyFont="1" applyBorder="1" applyAlignment="1">
      <alignment vertical="top"/>
    </xf>
    <xf numFmtId="49" fontId="17" fillId="0" borderId="109" xfId="12" applyNumberFormat="1" applyFont="1" applyBorder="1" applyAlignment="1">
      <alignment vertical="center"/>
    </xf>
    <xf numFmtId="49" fontId="17" fillId="0" borderId="109" xfId="12" applyNumberFormat="1" applyFont="1" applyBorder="1" applyAlignment="1">
      <alignment horizontal="center" vertical="top"/>
    </xf>
    <xf numFmtId="49" fontId="17" fillId="0" borderId="109" xfId="12" applyNumberFormat="1" applyFont="1" applyBorder="1" applyAlignment="1">
      <alignment vertical="top" textRotation="90"/>
    </xf>
    <xf numFmtId="0" fontId="17" fillId="0" borderId="110" xfId="12" applyFont="1" applyBorder="1"/>
    <xf numFmtId="0" fontId="17" fillId="0" borderId="111" xfId="12" applyFont="1" applyBorder="1"/>
    <xf numFmtId="0" fontId="17" fillId="26" borderId="88" xfId="12" applyFont="1" applyFill="1" applyBorder="1" applyAlignment="1">
      <alignment vertical="top"/>
    </xf>
    <xf numFmtId="0" fontId="17" fillId="26" borderId="86" xfId="12" applyFont="1" applyFill="1" applyBorder="1" applyAlignment="1">
      <alignment vertical="top"/>
    </xf>
    <xf numFmtId="164" fontId="45" fillId="26" borderId="106" xfId="12" applyNumberFormat="1" applyFont="1" applyFill="1" applyBorder="1" applyAlignment="1">
      <alignment horizontal="center" vertical="center"/>
    </xf>
    <xf numFmtId="0" fontId="17" fillId="0" borderId="114" xfId="12" applyFont="1" applyBorder="1"/>
    <xf numFmtId="0" fontId="17" fillId="0" borderId="115" xfId="12" applyFont="1" applyBorder="1"/>
    <xf numFmtId="49" fontId="45" fillId="38" borderId="88" xfId="12" applyNumberFormat="1" applyFont="1" applyFill="1" applyBorder="1" applyAlignment="1">
      <alignment vertical="top"/>
    </xf>
    <xf numFmtId="49" fontId="45" fillId="38" borderId="86" xfId="12" applyNumberFormat="1" applyFont="1" applyFill="1" applyBorder="1" applyAlignment="1">
      <alignment vertical="top"/>
    </xf>
    <xf numFmtId="164" fontId="45" fillId="38" borderId="106" xfId="12" applyNumberFormat="1" applyFont="1" applyFill="1" applyBorder="1" applyAlignment="1">
      <alignment horizontal="center" vertical="center"/>
    </xf>
    <xf numFmtId="49" fontId="45" fillId="38" borderId="112" xfId="12" applyNumberFormat="1" applyFont="1" applyFill="1" applyBorder="1" applyAlignment="1">
      <alignment horizontal="center" vertical="top" wrapText="1"/>
    </xf>
    <xf numFmtId="0" fontId="17" fillId="30" borderId="88" xfId="12" applyFont="1" applyFill="1" applyBorder="1" applyAlignment="1">
      <alignment vertical="top" wrapText="1"/>
    </xf>
    <xf numFmtId="0" fontId="17" fillId="30" borderId="140" xfId="12" applyFont="1" applyFill="1" applyBorder="1" applyAlignment="1">
      <alignment vertical="top" wrapText="1"/>
    </xf>
    <xf numFmtId="0" fontId="17" fillId="30" borderId="86" xfId="12" applyFont="1" applyFill="1" applyBorder="1" applyAlignment="1">
      <alignment vertical="top" wrapText="1"/>
    </xf>
    <xf numFmtId="164" fontId="45" fillId="30" borderId="124" xfId="12" applyNumberFormat="1" applyFont="1" applyFill="1" applyBorder="1" applyAlignment="1">
      <alignment horizontal="center" vertical="center"/>
    </xf>
    <xf numFmtId="0" fontId="45" fillId="30" borderId="124" xfId="12" applyFont="1" applyFill="1" applyBorder="1" applyAlignment="1">
      <alignment horizontal="center" vertical="center"/>
    </xf>
    <xf numFmtId="49" fontId="45" fillId="38" borderId="124" xfId="12" applyNumberFormat="1" applyFont="1" applyFill="1" applyBorder="1" applyAlignment="1">
      <alignment horizontal="center" vertical="top"/>
    </xf>
    <xf numFmtId="9" fontId="17" fillId="0" borderId="219" xfId="12" applyNumberFormat="1" applyFont="1" applyBorder="1" applyAlignment="1">
      <alignment horizontal="center" vertical="top" wrapText="1"/>
    </xf>
    <xf numFmtId="0" fontId="17" fillId="0" borderId="255" xfId="12" applyFont="1" applyBorder="1" applyAlignment="1">
      <alignment horizontal="center" vertical="top" wrapText="1"/>
    </xf>
    <xf numFmtId="164" fontId="45" fillId="35" borderId="106" xfId="12" applyNumberFormat="1" applyFont="1" applyFill="1" applyBorder="1" applyAlignment="1">
      <alignment horizontal="center" vertical="center"/>
    </xf>
    <xf numFmtId="0" fontId="45" fillId="35" borderId="106" xfId="12" applyFont="1" applyFill="1" applyBorder="1" applyAlignment="1">
      <alignment horizontal="center" vertical="center"/>
    </xf>
    <xf numFmtId="0" fontId="17" fillId="33" borderId="124" xfId="12" applyFont="1" applyFill="1" applyBorder="1" applyAlignment="1">
      <alignment horizontal="center" vertical="top" wrapText="1"/>
    </xf>
    <xf numFmtId="0" fontId="17" fillId="32" borderId="140" xfId="12" applyFont="1" applyFill="1" applyBorder="1" applyAlignment="1">
      <alignment horizontal="center" vertical="top" wrapText="1"/>
    </xf>
    <xf numFmtId="0" fontId="17" fillId="31" borderId="124" xfId="12" applyFont="1" applyFill="1" applyBorder="1" applyAlignment="1">
      <alignment vertical="top" wrapText="1"/>
    </xf>
    <xf numFmtId="0" fontId="17" fillId="0" borderId="98" xfId="12" applyFont="1" applyBorder="1" applyAlignment="1">
      <alignment horizontal="center" vertical="top" wrapText="1"/>
    </xf>
    <xf numFmtId="0" fontId="17" fillId="0" borderId="256" xfId="12" applyFont="1" applyBorder="1" applyAlignment="1">
      <alignment horizontal="center" vertical="center" wrapText="1"/>
    </xf>
    <xf numFmtId="0" fontId="45" fillId="0" borderId="124" xfId="12" applyFont="1" applyBorder="1" applyAlignment="1">
      <alignment horizontal="center" vertical="center"/>
    </xf>
    <xf numFmtId="49" fontId="45" fillId="33" borderId="130" xfId="12" applyNumberFormat="1" applyFont="1" applyFill="1" applyBorder="1" applyAlignment="1">
      <alignment horizontal="center" vertical="top" wrapText="1"/>
    </xf>
    <xf numFmtId="49" fontId="45" fillId="32" borderId="0" xfId="12" applyNumberFormat="1" applyFont="1" applyFill="1" applyBorder="1" applyAlignment="1">
      <alignment horizontal="center" vertical="top" wrapText="1"/>
    </xf>
    <xf numFmtId="49" fontId="45" fillId="31" borderId="130" xfId="12" applyNumberFormat="1" applyFont="1" applyFill="1" applyBorder="1" applyAlignment="1">
      <alignment vertical="top" wrapText="1"/>
    </xf>
    <xf numFmtId="0" fontId="39" fillId="0" borderId="115" xfId="12" applyFont="1" applyBorder="1"/>
    <xf numFmtId="0" fontId="17" fillId="0" borderId="100" xfId="12" applyFont="1" applyBorder="1" applyAlignment="1">
      <alignment horizontal="center" vertical="top" wrapText="1"/>
    </xf>
    <xf numFmtId="0" fontId="17" fillId="0" borderId="100" xfId="12" applyFont="1" applyBorder="1" applyAlignment="1">
      <alignment horizontal="center" vertical="center" wrapText="1"/>
    </xf>
    <xf numFmtId="164" fontId="17" fillId="31" borderId="106" xfId="12" applyNumberFormat="1" applyFont="1" applyFill="1" applyBorder="1" applyAlignment="1">
      <alignment horizontal="center" vertical="center"/>
    </xf>
    <xf numFmtId="0" fontId="45" fillId="31" borderId="106" xfId="12" applyFont="1" applyFill="1" applyBorder="1" applyAlignment="1">
      <alignment horizontal="center" vertical="center"/>
    </xf>
    <xf numFmtId="49" fontId="45" fillId="31" borderId="107" xfId="12" applyNumberFormat="1" applyFont="1" applyFill="1" applyBorder="1" applyAlignment="1">
      <alignment vertical="top" wrapText="1"/>
    </xf>
    <xf numFmtId="164" fontId="17" fillId="31" borderId="131" xfId="12" applyNumberFormat="1" applyFont="1" applyFill="1" applyBorder="1" applyAlignment="1">
      <alignment horizontal="center" vertical="center"/>
    </xf>
    <xf numFmtId="164" fontId="17" fillId="31" borderId="124" xfId="12" applyNumberFormat="1" applyFont="1" applyFill="1" applyBorder="1" applyAlignment="1">
      <alignment horizontal="center" vertical="center"/>
    </xf>
    <xf numFmtId="0" fontId="17" fillId="31" borderId="124" xfId="12" applyFont="1" applyFill="1" applyBorder="1" applyAlignment="1">
      <alignment horizontal="center" vertical="center"/>
    </xf>
    <xf numFmtId="49" fontId="45" fillId="32" borderId="89" xfId="12" applyNumberFormat="1" applyFont="1" applyFill="1" applyBorder="1" applyAlignment="1">
      <alignment horizontal="center" vertical="top" wrapText="1"/>
    </xf>
    <xf numFmtId="0" fontId="4" fillId="0" borderId="257" xfId="12" applyFont="1" applyBorder="1" applyAlignment="1">
      <alignment horizontal="center" vertical="center" wrapText="1"/>
    </xf>
    <xf numFmtId="0" fontId="17" fillId="0" borderId="257" xfId="12" applyFont="1" applyBorder="1" applyAlignment="1">
      <alignment horizontal="center" vertical="top" wrapText="1"/>
    </xf>
    <xf numFmtId="0" fontId="45" fillId="31" borderId="130" xfId="12" applyFont="1" applyFill="1" applyBorder="1" applyAlignment="1">
      <alignment horizontal="center" vertical="center"/>
    </xf>
    <xf numFmtId="49" fontId="45" fillId="33" borderId="107" xfId="12" applyNumberFormat="1" applyFont="1" applyFill="1" applyBorder="1" applyAlignment="1">
      <alignment horizontal="center" vertical="top" wrapText="1"/>
    </xf>
    <xf numFmtId="49" fontId="45" fillId="32" borderId="108" xfId="12" applyNumberFormat="1" applyFont="1" applyFill="1" applyBorder="1" applyAlignment="1">
      <alignment horizontal="center" vertical="top" wrapText="1"/>
    </xf>
    <xf numFmtId="0" fontId="17" fillId="0" borderId="115" xfId="12" applyFont="1" applyBorder="1" applyAlignment="1">
      <alignment wrapText="1"/>
    </xf>
    <xf numFmtId="9" fontId="17" fillId="0" borderId="0" xfId="12" applyNumberFormat="1" applyFont="1" applyBorder="1" applyAlignment="1">
      <alignment horizontal="center" vertical="top" wrapText="1"/>
    </xf>
    <xf numFmtId="9" fontId="17" fillId="0" borderId="34" xfId="12" applyNumberFormat="1" applyFont="1" applyBorder="1" applyAlignment="1">
      <alignment horizontal="center" vertical="top" wrapText="1"/>
    </xf>
    <xf numFmtId="0" fontId="17" fillId="0" borderId="34" xfId="12" applyFont="1" applyBorder="1" applyAlignment="1">
      <alignment horizontal="center" vertical="top" wrapText="1"/>
    </xf>
    <xf numFmtId="0" fontId="17" fillId="0" borderId="131" xfId="12" applyFont="1" applyBorder="1" applyAlignment="1">
      <alignment horizontal="left" vertical="top" wrapText="1"/>
    </xf>
    <xf numFmtId="0" fontId="45" fillId="35" borderId="168" xfId="12" applyFont="1" applyFill="1" applyBorder="1" applyAlignment="1">
      <alignment horizontal="center" vertical="center"/>
    </xf>
    <xf numFmtId="0" fontId="17" fillId="33" borderId="130" xfId="12" applyFont="1" applyFill="1" applyBorder="1" applyAlignment="1">
      <alignment horizontal="center" vertical="top" wrapText="1"/>
    </xf>
    <xf numFmtId="0" fontId="17" fillId="31" borderId="130" xfId="12" applyFont="1" applyFill="1" applyBorder="1" applyAlignment="1">
      <alignment horizontal="center" vertical="top" wrapText="1"/>
    </xf>
    <xf numFmtId="164" fontId="17" fillId="0" borderId="106" xfId="12" applyNumberFormat="1" applyFont="1" applyBorder="1" applyAlignment="1">
      <alignment horizontal="center" vertical="center"/>
    </xf>
    <xf numFmtId="9" fontId="17" fillId="0" borderId="95" xfId="12" applyNumberFormat="1" applyFont="1" applyBorder="1" applyAlignment="1">
      <alignment horizontal="center" vertical="top" wrapText="1"/>
    </xf>
    <xf numFmtId="0" fontId="17" fillId="0" borderId="95" xfId="12" applyFont="1" applyBorder="1" applyAlignment="1">
      <alignment horizontal="center" vertical="top" wrapText="1"/>
    </xf>
    <xf numFmtId="0" fontId="45" fillId="31" borderId="124" xfId="12" applyFont="1" applyFill="1" applyBorder="1" applyAlignment="1">
      <alignment horizontal="center" vertical="center"/>
    </xf>
    <xf numFmtId="0" fontId="17" fillId="32" borderId="89" xfId="12" applyFont="1" applyFill="1" applyBorder="1" applyAlignment="1">
      <alignment horizontal="center" vertical="top" wrapText="1"/>
    </xf>
    <xf numFmtId="0" fontId="17" fillId="0" borderId="103" xfId="12" applyFont="1" applyBorder="1" applyAlignment="1">
      <alignment horizontal="center" wrapText="1"/>
    </xf>
    <xf numFmtId="49" fontId="45" fillId="32" borderId="131" xfId="12" applyNumberFormat="1" applyFont="1" applyFill="1" applyBorder="1" applyAlignment="1">
      <alignment horizontal="center" vertical="top" wrapText="1"/>
    </xf>
    <xf numFmtId="0" fontId="17" fillId="0" borderId="134" xfId="12" applyFont="1" applyBorder="1" applyAlignment="1">
      <alignment horizontal="center" wrapText="1"/>
    </xf>
    <xf numFmtId="0" fontId="17" fillId="0" borderId="257" xfId="12" applyFont="1" applyBorder="1" applyAlignment="1">
      <alignment horizontal="center" wrapText="1"/>
    </xf>
    <xf numFmtId="164" fontId="17" fillId="31" borderId="107" xfId="12" applyNumberFormat="1" applyFont="1" applyFill="1" applyBorder="1" applyAlignment="1">
      <alignment horizontal="center" vertical="center"/>
    </xf>
    <xf numFmtId="0" fontId="17" fillId="0" borderId="105" xfId="12" applyFont="1" applyBorder="1" applyAlignment="1">
      <alignment horizontal="center" vertical="center" wrapText="1"/>
    </xf>
    <xf numFmtId="0" fontId="17" fillId="0" borderId="105" xfId="12" applyFont="1" applyBorder="1" applyAlignment="1">
      <alignment horizontal="center" wrapText="1"/>
    </xf>
    <xf numFmtId="0" fontId="45" fillId="0" borderId="88" xfId="12" applyFont="1" applyBorder="1" applyAlignment="1">
      <alignment vertical="top" textRotation="90" wrapText="1"/>
    </xf>
    <xf numFmtId="0" fontId="45" fillId="0" borderId="88" xfId="12" applyFont="1" applyBorder="1" applyAlignment="1">
      <alignment vertical="top" wrapText="1"/>
    </xf>
    <xf numFmtId="0" fontId="45" fillId="0" borderId="88" xfId="12" applyFont="1" applyBorder="1" applyAlignment="1">
      <alignment vertical="top"/>
    </xf>
    <xf numFmtId="0" fontId="45" fillId="0" borderId="86" xfId="12" applyFont="1" applyBorder="1" applyAlignment="1">
      <alignment vertical="top"/>
    </xf>
    <xf numFmtId="49" fontId="45" fillId="38" borderId="86" xfId="12" applyNumberFormat="1" applyFont="1" applyFill="1" applyBorder="1" applyAlignment="1">
      <alignment horizontal="center" vertical="top"/>
    </xf>
    <xf numFmtId="0" fontId="45" fillId="30" borderId="88" xfId="12" applyFont="1" applyFill="1" applyBorder="1" applyAlignment="1">
      <alignment horizontal="center" wrapText="1"/>
    </xf>
    <xf numFmtId="0" fontId="45" fillId="30" borderId="107" xfId="12" applyFont="1" applyFill="1" applyBorder="1" applyAlignment="1">
      <alignment horizontal="center" wrapText="1"/>
    </xf>
    <xf numFmtId="0" fontId="45" fillId="30" borderId="0" xfId="12" applyFont="1" applyFill="1" applyBorder="1" applyAlignment="1">
      <alignment horizontal="center" wrapText="1"/>
    </xf>
    <xf numFmtId="0" fontId="45" fillId="30" borderId="88" xfId="12" applyFont="1" applyFill="1" applyBorder="1" applyAlignment="1">
      <alignment vertical="center" wrapText="1"/>
    </xf>
    <xf numFmtId="0" fontId="45" fillId="30" borderId="88" xfId="12" applyFont="1" applyFill="1" applyBorder="1" applyAlignment="1">
      <alignment horizontal="center" vertical="top" wrapText="1"/>
    </xf>
    <xf numFmtId="0" fontId="45" fillId="30" borderId="88" xfId="12" applyFont="1" applyFill="1" applyBorder="1" applyAlignment="1">
      <alignment vertical="top" textRotation="90" wrapText="1"/>
    </xf>
    <xf numFmtId="0" fontId="45" fillId="30" borderId="88" xfId="12" applyFont="1" applyFill="1" applyBorder="1" applyAlignment="1">
      <alignment vertical="top" wrapText="1"/>
    </xf>
    <xf numFmtId="0" fontId="45" fillId="30" borderId="88" xfId="12" applyFont="1" applyFill="1" applyBorder="1" applyAlignment="1">
      <alignment vertical="top"/>
    </xf>
    <xf numFmtId="0" fontId="45" fillId="30" borderId="86" xfId="12" applyFont="1" applyFill="1" applyBorder="1" applyAlignment="1">
      <alignment vertical="top"/>
    </xf>
    <xf numFmtId="49" fontId="45" fillId="38" borderId="108" xfId="12" applyNumberFormat="1" applyFont="1" applyFill="1" applyBorder="1" applyAlignment="1">
      <alignment horizontal="center" vertical="top"/>
    </xf>
    <xf numFmtId="164" fontId="17" fillId="0" borderId="88" xfId="12" applyNumberFormat="1" applyFont="1" applyBorder="1" applyAlignment="1">
      <alignment horizontal="center" vertical="center"/>
    </xf>
    <xf numFmtId="164" fontId="17" fillId="0" borderId="87" xfId="12" applyNumberFormat="1" applyFont="1" applyBorder="1" applyAlignment="1">
      <alignment horizontal="center" vertical="center"/>
    </xf>
    <xf numFmtId="0" fontId="17" fillId="0" borderId="1" xfId="12" applyFont="1" applyBorder="1" applyAlignment="1">
      <alignment horizontal="center"/>
    </xf>
    <xf numFmtId="0" fontId="17" fillId="0" borderId="88" xfId="12" applyFont="1" applyBorder="1" applyAlignment="1">
      <alignment vertical="top" wrapText="1"/>
    </xf>
    <xf numFmtId="0" fontId="45" fillId="38" borderId="88" xfId="12" applyFont="1" applyFill="1" applyBorder="1" applyAlignment="1">
      <alignment vertical="top"/>
    </xf>
    <xf numFmtId="0" fontId="45" fillId="38" borderId="87" xfId="12" applyFont="1" applyFill="1" applyBorder="1" applyAlignment="1">
      <alignment vertical="top"/>
    </xf>
    <xf numFmtId="0" fontId="45" fillId="38" borderId="109" xfId="12" applyFont="1" applyFill="1" applyBorder="1" applyAlignment="1">
      <alignment vertical="top"/>
    </xf>
    <xf numFmtId="0" fontId="45" fillId="38" borderId="88" xfId="12" applyFont="1" applyFill="1" applyBorder="1" applyAlignment="1">
      <alignment vertical="center"/>
    </xf>
    <xf numFmtId="0" fontId="45" fillId="38" borderId="88" xfId="12" applyFont="1" applyFill="1" applyBorder="1" applyAlignment="1">
      <alignment horizontal="center" vertical="top"/>
    </xf>
    <xf numFmtId="0" fontId="45" fillId="38" borderId="88" xfId="12" applyFont="1" applyFill="1" applyBorder="1" applyAlignment="1">
      <alignment vertical="top" textRotation="90"/>
    </xf>
    <xf numFmtId="0" fontId="45" fillId="38" borderId="86" xfId="12" applyFont="1" applyFill="1" applyBorder="1" applyAlignment="1">
      <alignment vertical="top"/>
    </xf>
    <xf numFmtId="49" fontId="45" fillId="38" borderId="87" xfId="12" applyNumberFormat="1" applyFont="1" applyFill="1" applyBorder="1" applyAlignment="1">
      <alignment vertical="top"/>
    </xf>
    <xf numFmtId="49" fontId="45" fillId="38" borderId="106" xfId="12" applyNumberFormat="1" applyFont="1" applyFill="1" applyBorder="1" applyAlignment="1">
      <alignment horizontal="center" vertical="top" wrapText="1"/>
    </xf>
    <xf numFmtId="0" fontId="17" fillId="30" borderId="87" xfId="12" applyFont="1" applyFill="1" applyBorder="1" applyAlignment="1">
      <alignment vertical="top"/>
    </xf>
    <xf numFmtId="0" fontId="17" fillId="30" borderId="140" xfId="12" applyFont="1" applyFill="1" applyBorder="1" applyAlignment="1">
      <alignment vertical="top"/>
    </xf>
    <xf numFmtId="0" fontId="17" fillId="30" borderId="89" xfId="12" applyFont="1" applyFill="1" applyBorder="1" applyAlignment="1">
      <alignment vertical="top"/>
    </xf>
    <xf numFmtId="164" fontId="45" fillId="30" borderId="106" xfId="12" applyNumberFormat="1" applyFont="1" applyFill="1" applyBorder="1" applyAlignment="1">
      <alignment horizontal="center" vertical="center"/>
    </xf>
    <xf numFmtId="0" fontId="17" fillId="0" borderId="219" xfId="12" applyFont="1" applyBorder="1" applyAlignment="1">
      <alignment horizontal="center" vertical="center"/>
    </xf>
    <xf numFmtId="0" fontId="17" fillId="0" borderId="254" xfId="12" applyFont="1" applyBorder="1" applyAlignment="1">
      <alignment horizontal="center" vertical="center"/>
    </xf>
    <xf numFmtId="0" fontId="17" fillId="0" borderId="255" xfId="12" applyFont="1" applyBorder="1" applyAlignment="1">
      <alignment horizontal="center" vertical="center"/>
    </xf>
    <xf numFmtId="0" fontId="17" fillId="32" borderId="124" xfId="12" applyFont="1" applyFill="1" applyBorder="1" applyAlignment="1">
      <alignment horizontal="center" vertical="top" wrapText="1"/>
    </xf>
    <xf numFmtId="0" fontId="17" fillId="31" borderId="0" xfId="12" applyFont="1" applyFill="1" applyBorder="1" applyAlignment="1">
      <alignment horizontal="center" vertical="top" wrapText="1"/>
    </xf>
    <xf numFmtId="0" fontId="39" fillId="0" borderId="114" xfId="12" applyFont="1" applyBorder="1"/>
    <xf numFmtId="0" fontId="17" fillId="0" borderId="0" xfId="12" applyFont="1" applyBorder="1" applyAlignment="1">
      <alignment horizontal="center" vertical="center"/>
    </xf>
    <xf numFmtId="0" fontId="17" fillId="0" borderId="90" xfId="12" applyFont="1" applyBorder="1" applyAlignment="1">
      <alignment horizontal="center" vertical="center"/>
    </xf>
    <xf numFmtId="0" fontId="17" fillId="0" borderId="34" xfId="12" applyFont="1" applyBorder="1" applyAlignment="1">
      <alignment horizontal="center" vertical="center"/>
    </xf>
    <xf numFmtId="164" fontId="17" fillId="0" borderId="0" xfId="12" applyNumberFormat="1" applyFont="1" applyAlignment="1">
      <alignment horizontal="center" vertical="center"/>
    </xf>
    <xf numFmtId="49" fontId="45" fillId="32" borderId="130" xfId="12" applyNumberFormat="1" applyFont="1" applyFill="1" applyBorder="1" applyAlignment="1">
      <alignment vertical="top" wrapText="1"/>
    </xf>
    <xf numFmtId="49" fontId="45" fillId="31" borderId="0" xfId="12" applyNumberFormat="1" applyFont="1" applyFill="1" applyBorder="1" applyAlignment="1">
      <alignment vertical="top" wrapText="1"/>
    </xf>
    <xf numFmtId="0" fontId="17" fillId="0" borderId="246" xfId="12" applyFont="1" applyBorder="1" applyAlignment="1">
      <alignment horizontal="center" vertical="center"/>
    </xf>
    <xf numFmtId="0" fontId="17" fillId="0" borderId="257" xfId="12" applyFont="1" applyBorder="1" applyAlignment="1">
      <alignment horizontal="center" vertical="center"/>
    </xf>
    <xf numFmtId="0" fontId="17" fillId="0" borderId="138" xfId="12" applyFont="1" applyBorder="1" applyAlignment="1">
      <alignment horizontal="left" vertical="top" wrapText="1"/>
    </xf>
    <xf numFmtId="164" fontId="17" fillId="0" borderId="246" xfId="12" applyNumberFormat="1" applyFont="1" applyBorder="1" applyAlignment="1">
      <alignment horizontal="center" vertical="center"/>
    </xf>
    <xf numFmtId="0" fontId="45" fillId="0" borderId="137" xfId="12" applyFont="1" applyBorder="1" applyAlignment="1">
      <alignment horizontal="center" vertical="center"/>
    </xf>
    <xf numFmtId="49" fontId="45" fillId="32" borderId="107" xfId="12" applyNumberFormat="1" applyFont="1" applyFill="1" applyBorder="1" applyAlignment="1">
      <alignment vertical="top" wrapText="1"/>
    </xf>
    <xf numFmtId="49" fontId="45" fillId="31" borderId="108" xfId="12" applyNumberFormat="1" applyFont="1" applyFill="1" applyBorder="1" applyAlignment="1">
      <alignment vertical="top" wrapText="1"/>
    </xf>
    <xf numFmtId="0" fontId="17" fillId="0" borderId="140" xfId="12" applyFont="1" applyBorder="1" applyAlignment="1">
      <alignment horizontal="center" vertical="center"/>
    </xf>
    <xf numFmtId="0" fontId="17" fillId="0" borderId="158" xfId="12" applyFont="1" applyBorder="1" applyAlignment="1">
      <alignment horizontal="center" vertical="center"/>
    </xf>
    <xf numFmtId="0" fontId="4" fillId="0" borderId="114" xfId="12" applyFont="1" applyBorder="1" applyAlignment="1">
      <alignment vertical="top" wrapText="1"/>
    </xf>
    <xf numFmtId="0" fontId="17" fillId="0" borderId="115" xfId="12" applyFont="1" applyBorder="1" applyAlignment="1">
      <alignment vertical="top" wrapText="1"/>
    </xf>
    <xf numFmtId="164" fontId="17" fillId="0" borderId="109" xfId="12" applyNumberFormat="1" applyFont="1" applyBorder="1" applyAlignment="1">
      <alignment horizontal="center" vertical="center"/>
    </xf>
    <xf numFmtId="9" fontId="17" fillId="0" borderId="140" xfId="12" applyNumberFormat="1" applyFont="1" applyBorder="1" applyAlignment="1">
      <alignment horizontal="center" vertical="center"/>
    </xf>
    <xf numFmtId="0" fontId="17" fillId="0" borderId="104" xfId="12" applyFont="1" applyBorder="1" applyAlignment="1">
      <alignment horizontal="center" vertical="center"/>
    </xf>
    <xf numFmtId="0" fontId="17" fillId="32" borderId="124" xfId="12" applyFont="1" applyFill="1" applyBorder="1" applyAlignment="1">
      <alignment horizontal="left" vertical="top"/>
    </xf>
    <xf numFmtId="1" fontId="17" fillId="0" borderId="109" xfId="12" applyNumberFormat="1" applyFont="1" applyBorder="1" applyAlignment="1">
      <alignment horizontal="center" vertical="center"/>
    </xf>
    <xf numFmtId="1" fontId="17" fillId="0" borderId="170" xfId="12" applyNumberFormat="1" applyFont="1" applyBorder="1" applyAlignment="1">
      <alignment horizontal="center" vertical="center"/>
    </xf>
    <xf numFmtId="0" fontId="17" fillId="0" borderId="258" xfId="12" applyFont="1" applyBorder="1" applyAlignment="1">
      <alignment horizontal="center" vertical="center"/>
    </xf>
    <xf numFmtId="0" fontId="17" fillId="0" borderId="108" xfId="12" applyFont="1" applyBorder="1" applyAlignment="1">
      <alignment horizontal="left" vertical="top" wrapText="1"/>
    </xf>
    <xf numFmtId="0" fontId="17" fillId="32" borderId="107" xfId="12" applyFont="1" applyFill="1" applyBorder="1" applyAlignment="1">
      <alignment vertical="top"/>
    </xf>
    <xf numFmtId="9" fontId="17" fillId="0" borderId="158" xfId="12" applyNumberFormat="1" applyFont="1" applyBorder="1" applyAlignment="1">
      <alignment horizontal="center" vertical="center"/>
    </xf>
    <xf numFmtId="164" fontId="45" fillId="35" borderId="140" xfId="12" applyNumberFormat="1" applyFont="1" applyFill="1" applyBorder="1" applyAlignment="1">
      <alignment horizontal="center" vertical="center"/>
    </xf>
    <xf numFmtId="0" fontId="45" fillId="35" borderId="89" xfId="12" applyFont="1" applyFill="1" applyBorder="1" applyAlignment="1">
      <alignment horizontal="center" vertical="center"/>
    </xf>
    <xf numFmtId="0" fontId="17" fillId="31" borderId="140" xfId="12" applyFont="1" applyFill="1" applyBorder="1" applyAlignment="1">
      <alignment horizontal="center" vertical="top" wrapText="1"/>
    </xf>
    <xf numFmtId="1" fontId="17" fillId="0" borderId="134" xfId="12" applyNumberFormat="1" applyFont="1" applyBorder="1" applyAlignment="1">
      <alignment horizontal="center" vertical="center"/>
    </xf>
    <xf numFmtId="1" fontId="17" fillId="0" borderId="246" xfId="12" applyNumberFormat="1" applyFont="1" applyBorder="1" applyAlignment="1">
      <alignment horizontal="center" vertical="center"/>
    </xf>
    <xf numFmtId="164" fontId="45" fillId="0" borderId="109" xfId="12" applyNumberFormat="1" applyFont="1" applyBorder="1" applyAlignment="1">
      <alignment horizontal="center" vertical="center"/>
    </xf>
    <xf numFmtId="164" fontId="45" fillId="0" borderId="107" xfId="12" applyNumberFormat="1" applyFont="1" applyBorder="1" applyAlignment="1">
      <alignment horizontal="center" vertical="center"/>
    </xf>
    <xf numFmtId="0" fontId="45" fillId="0" borderId="109" xfId="12" applyFont="1" applyBorder="1" applyAlignment="1">
      <alignment horizontal="center" vertical="center"/>
    </xf>
    <xf numFmtId="0" fontId="45" fillId="0" borderId="106" xfId="12" applyFont="1" applyBorder="1" applyAlignment="1">
      <alignment horizontal="center" vertical="center"/>
    </xf>
    <xf numFmtId="0" fontId="17" fillId="33" borderId="107" xfId="12" applyFont="1" applyFill="1" applyBorder="1" applyAlignment="1">
      <alignment horizontal="center" vertical="top" wrapText="1"/>
    </xf>
    <xf numFmtId="9" fontId="17" fillId="0" borderId="102" xfId="12" applyNumberFormat="1" applyFont="1" applyBorder="1" applyAlignment="1">
      <alignment horizontal="center" vertical="center"/>
    </xf>
    <xf numFmtId="9" fontId="17" fillId="0" borderId="101" xfId="12" applyNumberFormat="1" applyFont="1" applyBorder="1" applyAlignment="1">
      <alignment horizontal="center" vertical="center"/>
    </xf>
    <xf numFmtId="0" fontId="17" fillId="0" borderId="100" xfId="12" applyFont="1" applyBorder="1" applyAlignment="1">
      <alignment horizontal="center" vertical="center"/>
    </xf>
    <xf numFmtId="0" fontId="17" fillId="0" borderId="96" xfId="12" applyFont="1" applyBorder="1" applyAlignment="1">
      <alignment horizontal="left" vertical="top" wrapText="1"/>
    </xf>
    <xf numFmtId="0" fontId="17" fillId="32" borderId="158" xfId="12" applyFont="1" applyFill="1" applyBorder="1" applyAlignment="1">
      <alignment horizontal="left" vertical="top" wrapText="1"/>
    </xf>
    <xf numFmtId="9" fontId="17" fillId="0" borderId="219" xfId="12" applyNumberFormat="1" applyFont="1" applyBorder="1" applyAlignment="1">
      <alignment horizontal="center" vertical="top"/>
    </xf>
    <xf numFmtId="9" fontId="17" fillId="0" borderId="254" xfId="12" applyNumberFormat="1" applyFont="1" applyBorder="1" applyAlignment="1">
      <alignment horizontal="center" vertical="top"/>
    </xf>
    <xf numFmtId="0" fontId="17" fillId="0" borderId="95" xfId="12" applyFont="1" applyBorder="1" applyAlignment="1">
      <alignment horizontal="center" vertical="top"/>
    </xf>
    <xf numFmtId="0" fontId="35" fillId="0" borderId="0" xfId="12" applyFont="1"/>
    <xf numFmtId="0" fontId="35" fillId="0" borderId="114" xfId="12" applyFont="1" applyBorder="1"/>
    <xf numFmtId="0" fontId="35" fillId="0" borderId="115" xfId="12" applyFont="1" applyBorder="1"/>
    <xf numFmtId="0" fontId="17" fillId="0" borderId="137" xfId="12" applyFont="1" applyBorder="1" applyAlignment="1">
      <alignment horizontal="center" vertical="center"/>
    </xf>
    <xf numFmtId="9" fontId="17" fillId="0" borderId="121" xfId="12" applyNumberFormat="1" applyFont="1" applyBorder="1" applyAlignment="1">
      <alignment horizontal="center" vertical="center"/>
    </xf>
    <xf numFmtId="9" fontId="17" fillId="0" borderId="254" xfId="12" applyNumberFormat="1" applyFont="1" applyBorder="1" applyAlignment="1">
      <alignment horizontal="center" vertical="center"/>
    </xf>
    <xf numFmtId="0" fontId="17" fillId="0" borderId="95" xfId="12" applyFont="1" applyBorder="1" applyAlignment="1">
      <alignment horizontal="center" vertical="center"/>
    </xf>
    <xf numFmtId="164" fontId="45" fillId="35" borderId="168" xfId="12" applyNumberFormat="1" applyFont="1" applyFill="1" applyBorder="1" applyAlignment="1">
      <alignment horizontal="center" vertical="center"/>
    </xf>
    <xf numFmtId="0" fontId="45" fillId="35" borderId="241" xfId="12" applyFont="1" applyFill="1" applyBorder="1" applyAlignment="1">
      <alignment horizontal="center" vertical="center"/>
    </xf>
    <xf numFmtId="1" fontId="17" fillId="0" borderId="159" xfId="12" applyNumberFormat="1" applyFont="1" applyBorder="1" applyAlignment="1">
      <alignment horizontal="center" vertical="center" wrapText="1"/>
    </xf>
    <xf numFmtId="1" fontId="17" fillId="33" borderId="246" xfId="12" applyNumberFormat="1" applyFont="1" applyFill="1" applyBorder="1" applyAlignment="1">
      <alignment horizontal="center" vertical="center"/>
    </xf>
    <xf numFmtId="0" fontId="17" fillId="0" borderId="95" xfId="12" applyFont="1" applyBorder="1" applyAlignment="1">
      <alignment horizontal="left" vertical="center"/>
    </xf>
    <xf numFmtId="0" fontId="17" fillId="0" borderId="257" xfId="12" applyFont="1" applyBorder="1" applyAlignment="1">
      <alignment horizontal="center" vertical="center" wrapText="1"/>
    </xf>
    <xf numFmtId="164" fontId="17" fillId="0" borderId="134" xfId="12" applyNumberFormat="1" applyFont="1" applyBorder="1" applyAlignment="1">
      <alignment horizontal="center" vertical="center"/>
    </xf>
    <xf numFmtId="164" fontId="45" fillId="0" borderId="137" xfId="12" applyNumberFormat="1" applyFont="1" applyBorder="1" applyAlignment="1">
      <alignment horizontal="center" vertical="center"/>
    </xf>
    <xf numFmtId="9" fontId="17" fillId="0" borderId="127" xfId="12" applyNumberFormat="1" applyFont="1" applyBorder="1" applyAlignment="1">
      <alignment horizontal="center" vertical="center"/>
    </xf>
    <xf numFmtId="0" fontId="17" fillId="0" borderId="100" xfId="12" applyFont="1" applyBorder="1" applyAlignment="1">
      <alignment horizontal="left" vertical="center"/>
    </xf>
    <xf numFmtId="164" fontId="45" fillId="0" borderId="139" xfId="12" applyNumberFormat="1" applyFont="1" applyBorder="1" applyAlignment="1">
      <alignment horizontal="center" vertical="center"/>
    </xf>
    <xf numFmtId="0" fontId="17" fillId="0" borderId="98" xfId="12" applyFont="1" applyBorder="1" applyAlignment="1">
      <alignment horizontal="center" vertical="center"/>
    </xf>
    <xf numFmtId="0" fontId="17" fillId="0" borderId="184" xfId="12" applyFont="1" applyBorder="1" applyAlignment="1">
      <alignment horizontal="center" vertical="center"/>
    </xf>
    <xf numFmtId="164" fontId="45" fillId="0" borderId="98" xfId="12" applyNumberFormat="1" applyFont="1" applyBorder="1" applyAlignment="1">
      <alignment horizontal="center" vertical="center"/>
    </xf>
    <xf numFmtId="0" fontId="17" fillId="0" borderId="254" xfId="12" applyFont="1" applyBorder="1" applyAlignment="1">
      <alignment horizontal="left" vertical="top"/>
    </xf>
    <xf numFmtId="0" fontId="17" fillId="0" borderId="95" xfId="12" applyFont="1" applyBorder="1" applyAlignment="1">
      <alignment horizontal="left" vertical="top"/>
    </xf>
    <xf numFmtId="0" fontId="45" fillId="35" borderId="86" xfId="12" applyFont="1" applyFill="1" applyBorder="1" applyAlignment="1">
      <alignment horizontal="center" vertical="center"/>
    </xf>
    <xf numFmtId="0" fontId="17" fillId="0" borderId="107" xfId="12" applyFont="1" applyBorder="1" applyAlignment="1">
      <alignment horizontal="center" vertical="center"/>
    </xf>
    <xf numFmtId="0" fontId="17" fillId="0" borderId="109" xfId="12" applyFont="1" applyBorder="1" applyAlignment="1">
      <alignment horizontal="center" vertical="center"/>
    </xf>
    <xf numFmtId="164" fontId="45" fillId="27" borderId="168" xfId="12" applyNumberFormat="1" applyFont="1" applyFill="1" applyBorder="1" applyAlignment="1">
      <alignment horizontal="center" vertical="center"/>
    </xf>
    <xf numFmtId="164" fontId="45" fillId="0" borderId="184" xfId="12" applyNumberFormat="1" applyFont="1" applyBorder="1" applyAlignment="1">
      <alignment horizontal="center" vertical="center"/>
    </xf>
    <xf numFmtId="2" fontId="17" fillId="0" borderId="109" xfId="12" applyNumberFormat="1" applyFont="1" applyBorder="1" applyAlignment="1">
      <alignment horizontal="center" vertical="center"/>
    </xf>
    <xf numFmtId="2" fontId="17" fillId="0" borderId="107" xfId="12" applyNumberFormat="1" applyFont="1" applyBorder="1" applyAlignment="1">
      <alignment horizontal="center" vertical="center"/>
    </xf>
    <xf numFmtId="164" fontId="45" fillId="0" borderId="92" xfId="12" applyNumberFormat="1" applyFont="1" applyBorder="1" applyAlignment="1">
      <alignment horizontal="center" vertical="center"/>
    </xf>
    <xf numFmtId="0" fontId="17" fillId="0" borderId="143" xfId="12" applyFont="1" applyBorder="1" applyAlignment="1">
      <alignment horizontal="center" vertical="center"/>
    </xf>
    <xf numFmtId="0" fontId="17" fillId="33" borderId="246" xfId="12" applyFont="1" applyFill="1" applyBorder="1" applyAlignment="1">
      <alignment horizontal="center" vertical="center"/>
    </xf>
    <xf numFmtId="164" fontId="45" fillId="0" borderId="102" xfId="12" applyNumberFormat="1" applyFont="1" applyBorder="1" applyAlignment="1">
      <alignment horizontal="center" vertical="center"/>
    </xf>
    <xf numFmtId="9" fontId="17" fillId="0" borderId="219" xfId="12" applyNumberFormat="1" applyFont="1" applyBorder="1" applyAlignment="1">
      <alignment horizontal="center" vertical="center"/>
    </xf>
    <xf numFmtId="0" fontId="17" fillId="0" borderId="138" xfId="12" applyFont="1" applyBorder="1" applyAlignment="1">
      <alignment wrapText="1"/>
    </xf>
    <xf numFmtId="9" fontId="17" fillId="0" borderId="102" xfId="12" applyNumberFormat="1" applyFont="1" applyBorder="1" applyAlignment="1">
      <alignment horizontal="center" vertical="top"/>
    </xf>
    <xf numFmtId="0" fontId="17" fillId="0" borderId="101" xfId="12" applyFont="1" applyBorder="1" applyAlignment="1">
      <alignment horizontal="left" vertical="top"/>
    </xf>
    <xf numFmtId="0" fontId="17" fillId="0" borderId="100" xfId="12" applyFont="1" applyBorder="1" applyAlignment="1">
      <alignment horizontal="left" vertical="top"/>
    </xf>
    <xf numFmtId="9" fontId="17" fillId="0" borderId="156" xfId="12" applyNumberFormat="1" applyFont="1" applyBorder="1" applyAlignment="1">
      <alignment horizontal="center" vertical="top"/>
    </xf>
    <xf numFmtId="9" fontId="17" fillId="0" borderId="158" xfId="12" applyNumberFormat="1" applyFont="1" applyBorder="1" applyAlignment="1">
      <alignment horizontal="center" vertical="top"/>
    </xf>
    <xf numFmtId="0" fontId="17" fillId="0" borderId="104" xfId="12" applyFont="1" applyBorder="1" applyAlignment="1">
      <alignment horizontal="left" vertical="top"/>
    </xf>
    <xf numFmtId="164" fontId="45" fillId="31" borderId="168" xfId="12" applyNumberFormat="1" applyFont="1" applyFill="1" applyBorder="1" applyAlignment="1">
      <alignment horizontal="center" vertical="center"/>
    </xf>
    <xf numFmtId="0" fontId="45" fillId="31" borderId="241" xfId="12" applyFont="1" applyFill="1" applyBorder="1" applyAlignment="1">
      <alignment horizontal="center" vertical="center"/>
    </xf>
    <xf numFmtId="0" fontId="17" fillId="0" borderId="101" xfId="12" applyFont="1" applyBorder="1" applyAlignment="1">
      <alignment horizontal="center" vertical="top"/>
    </xf>
    <xf numFmtId="164" fontId="17" fillId="31" borderId="96" xfId="12" applyNumberFormat="1" applyFont="1" applyFill="1" applyBorder="1" applyAlignment="1">
      <alignment horizontal="center" vertical="center"/>
    </xf>
    <xf numFmtId="164" fontId="17" fillId="31" borderId="184" xfId="12" applyNumberFormat="1" applyFont="1" applyFill="1" applyBorder="1" applyAlignment="1">
      <alignment horizontal="center" vertical="center"/>
    </xf>
    <xf numFmtId="0" fontId="17" fillId="31" borderId="184" xfId="12" applyFont="1" applyFill="1" applyBorder="1" applyAlignment="1">
      <alignment horizontal="center" vertical="center"/>
    </xf>
    <xf numFmtId="0" fontId="17" fillId="0" borderId="0" xfId="12" applyFont="1" applyBorder="1"/>
    <xf numFmtId="0" fontId="17" fillId="0" borderId="90" xfId="12" applyFont="1" applyBorder="1"/>
    <xf numFmtId="0" fontId="17" fillId="0" borderId="34" xfId="12" applyFont="1" applyBorder="1"/>
    <xf numFmtId="0" fontId="17" fillId="0" borderId="131" xfId="12" applyFont="1" applyBorder="1"/>
    <xf numFmtId="0" fontId="17" fillId="0" borderId="246" xfId="12" applyFont="1" applyBorder="1" applyAlignment="1">
      <alignment horizontal="center" vertical="top"/>
    </xf>
    <xf numFmtId="164" fontId="45" fillId="31" borderId="137" xfId="12" applyNumberFormat="1" applyFont="1" applyFill="1" applyBorder="1" applyAlignment="1">
      <alignment horizontal="center" vertical="center"/>
    </xf>
    <xf numFmtId="0" fontId="17" fillId="31" borderId="137" xfId="12" applyFont="1" applyFill="1" applyBorder="1" applyAlignment="1">
      <alignment horizontal="center" vertical="center"/>
    </xf>
    <xf numFmtId="0" fontId="17" fillId="0" borderId="165" xfId="12" applyFont="1" applyBorder="1" applyAlignment="1">
      <alignment horizontal="center" vertical="top" wrapText="1"/>
    </xf>
    <xf numFmtId="0" fontId="17" fillId="0" borderId="90" xfId="12" applyFont="1" applyBorder="1" applyAlignment="1">
      <alignment horizontal="center" vertical="top" wrapText="1"/>
    </xf>
    <xf numFmtId="0" fontId="17" fillId="33" borderId="131" xfId="12" applyFont="1" applyFill="1" applyBorder="1" applyAlignment="1">
      <alignment wrapText="1"/>
    </xf>
    <xf numFmtId="0" fontId="17" fillId="0" borderId="246" xfId="12" applyFont="1" applyBorder="1" applyAlignment="1">
      <alignment horizontal="center" vertical="top" wrapText="1"/>
    </xf>
    <xf numFmtId="0" fontId="17" fillId="0" borderId="259" xfId="12" applyFont="1" applyBorder="1" applyAlignment="1">
      <alignment horizontal="center" vertical="top" wrapText="1"/>
    </xf>
    <xf numFmtId="0" fontId="45" fillId="30" borderId="87" xfId="12" applyFont="1" applyFill="1" applyBorder="1" applyAlignment="1">
      <alignment vertical="top" wrapText="1"/>
    </xf>
    <xf numFmtId="0" fontId="45" fillId="30" borderId="109" xfId="12" applyFont="1" applyFill="1" applyBorder="1" applyAlignment="1">
      <alignment vertical="top" wrapText="1"/>
    </xf>
    <xf numFmtId="49" fontId="45" fillId="30" borderId="88" xfId="12" applyNumberFormat="1" applyFont="1" applyFill="1" applyBorder="1" applyAlignment="1">
      <alignment vertical="top" wrapText="1"/>
    </xf>
    <xf numFmtId="9" fontId="17" fillId="30" borderId="88" xfId="12" applyNumberFormat="1" applyFont="1" applyFill="1" applyBorder="1" applyAlignment="1">
      <alignment horizontal="center" vertical="top"/>
    </xf>
    <xf numFmtId="9" fontId="17" fillId="30" borderId="87" xfId="12" applyNumberFormat="1" applyFont="1" applyFill="1" applyBorder="1" applyAlignment="1">
      <alignment horizontal="center" vertical="top"/>
    </xf>
    <xf numFmtId="0" fontId="17" fillId="30" borderId="140" xfId="12" applyFont="1" applyFill="1" applyBorder="1" applyAlignment="1">
      <alignment horizontal="left" vertical="top"/>
    </xf>
    <xf numFmtId="0" fontId="17" fillId="30" borderId="86" xfId="12" applyFont="1" applyFill="1" applyBorder="1" applyAlignment="1">
      <alignment horizontal="left" vertical="top"/>
    </xf>
    <xf numFmtId="0" fontId="17" fillId="0" borderId="254" xfId="12" applyFont="1" applyBorder="1" applyAlignment="1">
      <alignment horizontal="center" vertical="top"/>
    </xf>
    <xf numFmtId="0" fontId="17" fillId="0" borderId="255" xfId="12" applyFont="1" applyBorder="1" applyAlignment="1">
      <alignment horizontal="center" vertical="top"/>
    </xf>
    <xf numFmtId="0" fontId="97" fillId="0" borderId="241" xfId="12" applyFont="1" applyBorder="1" applyAlignment="1">
      <alignment horizontal="left" vertical="top" wrapText="1"/>
    </xf>
    <xf numFmtId="0" fontId="45" fillId="35" borderId="254" xfId="12" applyFont="1" applyFill="1" applyBorder="1" applyAlignment="1">
      <alignment horizontal="center" vertical="center"/>
    </xf>
    <xf numFmtId="0" fontId="17" fillId="32" borderId="124" xfId="12" applyFont="1" applyFill="1" applyBorder="1" applyAlignment="1">
      <alignment vertical="center" wrapText="1"/>
    </xf>
    <xf numFmtId="0" fontId="17" fillId="0" borderId="100" xfId="12" applyFont="1" applyBorder="1" applyAlignment="1">
      <alignment horizontal="center" vertical="top"/>
    </xf>
    <xf numFmtId="0" fontId="97" fillId="0" borderId="96" xfId="12" applyFont="1" applyBorder="1" applyAlignment="1">
      <alignment horizontal="left" vertical="top" wrapText="1"/>
    </xf>
    <xf numFmtId="0" fontId="17" fillId="0" borderId="91" xfId="12" applyFont="1" applyBorder="1" applyAlignment="1">
      <alignment horizontal="center" vertical="center"/>
    </xf>
    <xf numFmtId="0" fontId="17" fillId="32" borderId="130" xfId="12" applyFont="1" applyFill="1" applyBorder="1" applyAlignment="1">
      <alignment vertical="center" wrapText="1"/>
    </xf>
    <xf numFmtId="164" fontId="17" fillId="0" borderId="102" xfId="12" applyNumberFormat="1" applyFont="1" applyBorder="1" applyAlignment="1">
      <alignment horizontal="center" vertical="center"/>
    </xf>
    <xf numFmtId="164" fontId="17" fillId="0" borderId="184" xfId="12" applyNumberFormat="1" applyFont="1" applyBorder="1" applyAlignment="1">
      <alignment horizontal="center" vertical="center"/>
    </xf>
    <xf numFmtId="0" fontId="17" fillId="0" borderId="101" xfId="12" applyFont="1" applyBorder="1" applyAlignment="1">
      <alignment horizontal="center" vertical="center"/>
    </xf>
    <xf numFmtId="0" fontId="17" fillId="0" borderId="96" xfId="12" applyFont="1" applyBorder="1" applyAlignment="1">
      <alignment vertical="center" wrapText="1"/>
    </xf>
    <xf numFmtId="0" fontId="17" fillId="32" borderId="107" xfId="12" applyFont="1" applyFill="1" applyBorder="1" applyAlignment="1">
      <alignment vertical="center" wrapText="1"/>
    </xf>
    <xf numFmtId="0" fontId="45" fillId="0" borderId="0" xfId="12" applyFont="1" applyAlignment="1">
      <alignment horizontal="center" vertical="top"/>
    </xf>
    <xf numFmtId="2" fontId="17" fillId="0" borderId="0" xfId="12" applyNumberFormat="1" applyFont="1" applyAlignment="1">
      <alignment horizontal="center" vertical="top"/>
    </xf>
    <xf numFmtId="0" fontId="17" fillId="0" borderId="91" xfId="12" applyFont="1" applyBorder="1" applyAlignment="1">
      <alignment horizontal="center" vertical="top"/>
    </xf>
    <xf numFmtId="2" fontId="17" fillId="31" borderId="93" xfId="12" applyNumberFormat="1" applyFont="1" applyFill="1" applyBorder="1" applyAlignment="1">
      <alignment horizontal="center" vertical="center"/>
    </xf>
    <xf numFmtId="2" fontId="17" fillId="31" borderId="143" xfId="12" applyNumberFormat="1" applyFont="1" applyFill="1" applyBorder="1" applyAlignment="1">
      <alignment horizontal="center" vertical="center"/>
    </xf>
    <xf numFmtId="0" fontId="17" fillId="31" borderId="143" xfId="12" applyFont="1" applyFill="1" applyBorder="1" applyAlignment="1">
      <alignment horizontal="center" vertical="center"/>
    </xf>
    <xf numFmtId="2" fontId="17" fillId="31" borderId="96" xfId="12" applyNumberFormat="1" applyFont="1" applyFill="1" applyBorder="1" applyAlignment="1">
      <alignment horizontal="center" vertical="center"/>
    </xf>
    <xf numFmtId="2" fontId="17" fillId="31" borderId="184" xfId="12" applyNumberFormat="1" applyFont="1" applyFill="1" applyBorder="1" applyAlignment="1">
      <alignment horizontal="center" vertical="center"/>
    </xf>
    <xf numFmtId="164" fontId="17" fillId="31" borderId="137" xfId="12" applyNumberFormat="1" applyFont="1" applyFill="1" applyBorder="1" applyAlignment="1">
      <alignment horizontal="center" vertical="center"/>
    </xf>
    <xf numFmtId="0" fontId="17" fillId="0" borderId="140" xfId="12" applyFont="1" applyBorder="1" applyAlignment="1">
      <alignment horizontal="left" vertical="top"/>
    </xf>
    <xf numFmtId="0" fontId="17" fillId="0" borderId="169" xfId="12" applyFont="1" applyBorder="1" applyAlignment="1">
      <alignment horizontal="left" vertical="top"/>
    </xf>
    <xf numFmtId="0" fontId="17" fillId="32" borderId="158" xfId="12" applyFont="1" applyFill="1" applyBorder="1" applyAlignment="1">
      <alignment horizontal="center" vertical="top" wrapText="1"/>
    </xf>
    <xf numFmtId="49" fontId="45" fillId="31" borderId="124" xfId="12" applyNumberFormat="1" applyFont="1" applyFill="1" applyBorder="1" applyAlignment="1">
      <alignment vertical="top" wrapText="1"/>
    </xf>
    <xf numFmtId="49" fontId="45" fillId="38" borderId="89" xfId="12" applyNumberFormat="1" applyFont="1" applyFill="1" applyBorder="1" applyAlignment="1">
      <alignment horizontal="center" vertical="top"/>
    </xf>
    <xf numFmtId="9" fontId="17" fillId="0" borderId="165" xfId="12" applyNumberFormat="1" applyFont="1" applyBorder="1" applyAlignment="1">
      <alignment horizontal="center" vertical="top"/>
    </xf>
    <xf numFmtId="0" fontId="17" fillId="0" borderId="0" xfId="12" applyFont="1" applyAlignment="1">
      <alignment horizontal="left" vertical="top"/>
    </xf>
    <xf numFmtId="0" fontId="17" fillId="0" borderId="154" xfId="12" applyFont="1" applyBorder="1" applyAlignment="1">
      <alignment horizontal="left" vertical="top" wrapText="1"/>
    </xf>
    <xf numFmtId="0" fontId="17" fillId="0" borderId="130" xfId="12" applyFont="1" applyBorder="1" applyAlignment="1">
      <alignment horizontal="center" vertical="center"/>
    </xf>
    <xf numFmtId="49" fontId="45" fillId="38" borderId="131" xfId="12" applyNumberFormat="1" applyFont="1" applyFill="1" applyBorder="1" applyAlignment="1">
      <alignment horizontal="center" vertical="top"/>
    </xf>
    <xf numFmtId="9" fontId="17" fillId="0" borderId="127" xfId="12" applyNumberFormat="1" applyFont="1" applyBorder="1" applyAlignment="1">
      <alignment horizontal="center" vertical="top"/>
    </xf>
    <xf numFmtId="0" fontId="17" fillId="0" borderId="102" xfId="12" applyFont="1" applyBorder="1" applyAlignment="1">
      <alignment horizontal="left" vertical="top"/>
    </xf>
    <xf numFmtId="0" fontId="17" fillId="32" borderId="0" xfId="12" applyFont="1" applyFill="1" applyBorder="1" applyAlignment="1">
      <alignment horizontal="center" vertical="top" wrapText="1"/>
    </xf>
    <xf numFmtId="0" fontId="17" fillId="0" borderId="127" xfId="12" applyFont="1" applyBorder="1" applyAlignment="1">
      <alignment horizontal="left" vertical="top" wrapText="1"/>
    </xf>
    <xf numFmtId="164" fontId="17" fillId="31" borderId="143" xfId="12" applyNumberFormat="1" applyFont="1" applyFill="1" applyBorder="1" applyAlignment="1">
      <alignment horizontal="center" vertical="center"/>
    </xf>
    <xf numFmtId="49" fontId="45" fillId="32" borderId="109" xfId="12" applyNumberFormat="1" applyFont="1" applyFill="1" applyBorder="1" applyAlignment="1">
      <alignment horizontal="center" vertical="top" wrapText="1"/>
    </xf>
    <xf numFmtId="49" fontId="17" fillId="34" borderId="156" xfId="12" applyNumberFormat="1" applyFont="1" applyFill="1" applyBorder="1" applyAlignment="1">
      <alignment vertical="center" wrapText="1"/>
    </xf>
    <xf numFmtId="0" fontId="17" fillId="0" borderId="156" xfId="12" applyFont="1" applyBorder="1" applyAlignment="1">
      <alignment horizontal="center" vertical="top" wrapText="1"/>
    </xf>
    <xf numFmtId="0" fontId="17" fillId="0" borderId="141" xfId="12" applyFont="1" applyBorder="1" applyAlignment="1">
      <alignment horizontal="center" vertical="top" wrapText="1"/>
    </xf>
    <xf numFmtId="164" fontId="45" fillId="35" borderId="89" xfId="12" applyNumberFormat="1" applyFont="1" applyFill="1" applyBorder="1" applyAlignment="1">
      <alignment horizontal="center" vertical="center"/>
    </xf>
    <xf numFmtId="164" fontId="45" fillId="35" borderId="124" xfId="12" applyNumberFormat="1" applyFont="1" applyFill="1" applyBorder="1" applyAlignment="1">
      <alignment horizontal="center" vertical="center"/>
    </xf>
    <xf numFmtId="0" fontId="45" fillId="35" borderId="130" xfId="12" applyFont="1" applyFill="1" applyBorder="1" applyAlignment="1">
      <alignment horizontal="center" vertical="center"/>
    </xf>
    <xf numFmtId="0" fontId="45" fillId="32" borderId="124" xfId="12" applyFont="1" applyFill="1" applyBorder="1" applyAlignment="1">
      <alignment vertical="center" wrapText="1"/>
    </xf>
    <xf numFmtId="0" fontId="17" fillId="31" borderId="124" xfId="12" applyFont="1" applyFill="1" applyBorder="1" applyAlignment="1">
      <alignment horizontal="center" vertical="top" wrapText="1"/>
    </xf>
    <xf numFmtId="49" fontId="17" fillId="34" borderId="165" xfId="12" applyNumberFormat="1" applyFont="1" applyFill="1" applyBorder="1" applyAlignment="1">
      <alignment vertical="center" wrapText="1"/>
    </xf>
    <xf numFmtId="164" fontId="45" fillId="0" borderId="93" xfId="12" applyNumberFormat="1" applyFont="1" applyBorder="1" applyAlignment="1">
      <alignment horizontal="center" vertical="center"/>
    </xf>
    <xf numFmtId="164" fontId="45" fillId="0" borderId="143" xfId="12" applyNumberFormat="1" applyFont="1" applyBorder="1" applyAlignment="1">
      <alignment horizontal="center" vertical="center"/>
    </xf>
    <xf numFmtId="0" fontId="45" fillId="32" borderId="130" xfId="12" applyFont="1" applyFill="1" applyBorder="1" applyAlignment="1">
      <alignment vertical="center" wrapText="1"/>
    </xf>
    <xf numFmtId="49" fontId="45" fillId="32" borderId="0" xfId="12" applyNumberFormat="1" applyFont="1" applyFill="1" applyBorder="1" applyAlignment="1">
      <alignment vertical="top" wrapText="1"/>
    </xf>
    <xf numFmtId="49" fontId="17" fillId="34" borderId="157" xfId="12" applyNumberFormat="1" applyFont="1" applyFill="1" applyBorder="1" applyAlignment="1">
      <alignment vertical="center" wrapText="1"/>
    </xf>
    <xf numFmtId="0" fontId="17" fillId="0" borderId="157" xfId="12" applyFont="1" applyBorder="1" applyAlignment="1">
      <alignment horizontal="center" vertical="top" wrapText="1"/>
    </xf>
    <xf numFmtId="0" fontId="17" fillId="0" borderId="138" xfId="12" applyFont="1" applyBorder="1" applyAlignment="1">
      <alignment vertical="center" wrapText="1"/>
    </xf>
    <xf numFmtId="164" fontId="45" fillId="0" borderId="138" xfId="12" applyNumberFormat="1" applyFont="1" applyBorder="1" applyAlignment="1">
      <alignment horizontal="center" vertical="center"/>
    </xf>
    <xf numFmtId="0" fontId="45" fillId="35" borderId="124" xfId="12" applyFont="1" applyFill="1" applyBorder="1" applyAlignment="1">
      <alignment horizontal="center" vertical="center"/>
    </xf>
    <xf numFmtId="49" fontId="17" fillId="34" borderId="127" xfId="12" applyNumberFormat="1" applyFont="1" applyFill="1" applyBorder="1" applyAlignment="1">
      <alignment vertical="center" wrapText="1"/>
    </xf>
    <xf numFmtId="0" fontId="17" fillId="0" borderId="164" xfId="12" applyFont="1" applyBorder="1" applyAlignment="1">
      <alignment horizontal="center" vertical="top" wrapText="1"/>
    </xf>
    <xf numFmtId="0" fontId="17" fillId="32" borderId="130" xfId="12" applyFont="1" applyFill="1" applyBorder="1" applyAlignment="1">
      <alignment horizontal="center" vertical="top" wrapText="1"/>
    </xf>
    <xf numFmtId="49" fontId="45" fillId="38" borderId="130" xfId="12" applyNumberFormat="1" applyFont="1" applyFill="1" applyBorder="1" applyAlignment="1">
      <alignment horizontal="center" vertical="top"/>
    </xf>
    <xf numFmtId="49" fontId="17" fillId="34" borderId="159" xfId="12" applyNumberFormat="1" applyFont="1" applyFill="1" applyBorder="1" applyAlignment="1">
      <alignment vertical="center" wrapText="1"/>
    </xf>
    <xf numFmtId="49" fontId="45" fillId="38" borderId="107" xfId="12" applyNumberFormat="1" applyFont="1" applyFill="1" applyBorder="1" applyAlignment="1">
      <alignment vertical="top"/>
    </xf>
    <xf numFmtId="49" fontId="17" fillId="34" borderId="156" xfId="12" applyNumberFormat="1" applyFont="1" applyFill="1" applyBorder="1" applyAlignment="1">
      <alignment horizontal="center" vertical="center" wrapText="1"/>
    </xf>
    <xf numFmtId="49" fontId="17" fillId="34" borderId="158" xfId="12" applyNumberFormat="1" applyFont="1" applyFill="1" applyBorder="1" applyAlignment="1">
      <alignment horizontal="center" vertical="center" wrapText="1"/>
    </xf>
    <xf numFmtId="0" fontId="17" fillId="0" borderId="5" xfId="12" applyFont="1" applyBorder="1" applyAlignment="1">
      <alignment horizontal="center" vertical="center" wrapText="1"/>
    </xf>
    <xf numFmtId="0" fontId="17" fillId="0" borderId="140" xfId="12" applyFont="1" applyBorder="1" applyAlignment="1">
      <alignment horizontal="left" vertical="center" wrapText="1"/>
    </xf>
    <xf numFmtId="49" fontId="17" fillId="34" borderId="127" xfId="12" applyNumberFormat="1" applyFont="1" applyFill="1" applyBorder="1" applyAlignment="1">
      <alignment horizontal="center" vertical="center" wrapText="1"/>
    </xf>
    <xf numFmtId="49" fontId="17" fillId="34" borderId="101" xfId="12" applyNumberFormat="1" applyFont="1" applyFill="1" applyBorder="1" applyAlignment="1">
      <alignment horizontal="center" vertical="center" wrapText="1"/>
    </xf>
    <xf numFmtId="0" fontId="17" fillId="0" borderId="102" xfId="12" applyFont="1" applyBorder="1" applyAlignment="1">
      <alignment horizontal="left" vertical="center" wrapText="1"/>
    </xf>
    <xf numFmtId="164" fontId="17" fillId="31" borderId="130" xfId="12" applyNumberFormat="1" applyFont="1" applyFill="1" applyBorder="1" applyAlignment="1">
      <alignment horizontal="center" vertical="center"/>
    </xf>
    <xf numFmtId="0" fontId="17" fillId="31" borderId="130" xfId="12" applyFont="1" applyFill="1" applyBorder="1" applyAlignment="1">
      <alignment horizontal="center" vertical="center"/>
    </xf>
    <xf numFmtId="49" fontId="45" fillId="31" borderId="130" xfId="12" applyNumberFormat="1" applyFont="1" applyFill="1" applyBorder="1" applyAlignment="1">
      <alignment horizontal="center" vertical="top" wrapText="1"/>
    </xf>
    <xf numFmtId="0" fontId="17" fillId="0" borderId="103" xfId="12" applyFont="1" applyBorder="1" applyAlignment="1">
      <alignment horizontal="center" vertical="center" wrapText="1"/>
    </xf>
    <xf numFmtId="49" fontId="17" fillId="34" borderId="164" xfId="12" applyNumberFormat="1" applyFont="1" applyFill="1" applyBorder="1" applyAlignment="1">
      <alignment horizontal="center" vertical="center" wrapText="1"/>
    </xf>
    <xf numFmtId="49" fontId="17" fillId="34" borderId="91" xfId="12" applyNumberFormat="1" applyFont="1" applyFill="1" applyBorder="1" applyAlignment="1">
      <alignment horizontal="center" vertical="center" wrapText="1"/>
    </xf>
    <xf numFmtId="0" fontId="17" fillId="0" borderId="92" xfId="12" applyFont="1" applyBorder="1" applyAlignment="1">
      <alignment horizontal="left" vertical="center" wrapText="1"/>
    </xf>
    <xf numFmtId="49" fontId="17" fillId="34" borderId="164" xfId="12" applyNumberFormat="1" applyFont="1" applyFill="1" applyBorder="1" applyAlignment="1">
      <alignment horizontal="center" vertical="top" wrapText="1"/>
    </xf>
    <xf numFmtId="49" fontId="17" fillId="34" borderId="91" xfId="12" applyNumberFormat="1" applyFont="1" applyFill="1" applyBorder="1" applyAlignment="1">
      <alignment horizontal="center" vertical="top" wrapText="1"/>
    </xf>
    <xf numFmtId="0" fontId="17" fillId="0" borderId="103" xfId="12" applyFont="1" applyBorder="1" applyAlignment="1">
      <alignment horizontal="center" vertical="top" wrapText="1"/>
    </xf>
    <xf numFmtId="0" fontId="4" fillId="0" borderId="115" xfId="12" applyFont="1" applyBorder="1" applyAlignment="1">
      <alignment vertical="top" wrapText="1"/>
    </xf>
    <xf numFmtId="0" fontId="17" fillId="0" borderId="102" xfId="12" applyFont="1" applyBorder="1" applyAlignment="1">
      <alignment horizontal="left" vertical="top" wrapText="1"/>
    </xf>
    <xf numFmtId="0" fontId="17" fillId="0" borderId="114" xfId="12" applyFont="1" applyBorder="1" applyAlignment="1">
      <alignment wrapText="1"/>
    </xf>
    <xf numFmtId="49" fontId="17" fillId="34" borderId="159" xfId="12" applyNumberFormat="1" applyFont="1" applyFill="1" applyBorder="1" applyAlignment="1">
      <alignment horizontal="center" vertical="center" wrapText="1"/>
    </xf>
    <xf numFmtId="49" fontId="17" fillId="34" borderId="246" xfId="12" applyNumberFormat="1" applyFont="1" applyFill="1" applyBorder="1" applyAlignment="1">
      <alignment horizontal="center" vertical="center" wrapText="1"/>
    </xf>
    <xf numFmtId="0" fontId="17" fillId="0" borderId="134" xfId="12" applyFont="1" applyBorder="1" applyAlignment="1">
      <alignment horizontal="left" vertical="top" wrapText="1"/>
    </xf>
    <xf numFmtId="49" fontId="45" fillId="31" borderId="107" xfId="12" applyNumberFormat="1" applyFont="1" applyFill="1" applyBorder="1" applyAlignment="1">
      <alignment horizontal="center" vertical="top" wrapText="1"/>
    </xf>
    <xf numFmtId="49" fontId="17" fillId="34" borderId="140" xfId="12" applyNumberFormat="1" applyFont="1" applyFill="1" applyBorder="1" applyAlignment="1">
      <alignment vertical="center" wrapText="1"/>
    </xf>
    <xf numFmtId="0" fontId="17" fillId="0" borderId="158" xfId="12" applyFont="1" applyBorder="1" applyAlignment="1">
      <alignment horizontal="center" vertical="top"/>
    </xf>
    <xf numFmtId="0" fontId="17" fillId="0" borderId="104" xfId="12" applyFont="1" applyBorder="1" applyAlignment="1">
      <alignment horizontal="center" vertical="top"/>
    </xf>
    <xf numFmtId="0" fontId="17" fillId="0" borderId="140" xfId="12" applyFont="1" applyBorder="1" applyAlignment="1">
      <alignment vertical="top" wrapText="1"/>
    </xf>
    <xf numFmtId="0" fontId="17" fillId="32" borderId="158" xfId="12" applyFont="1" applyFill="1" applyBorder="1" applyAlignment="1">
      <alignment horizontal="left" vertical="center" wrapText="1"/>
    </xf>
    <xf numFmtId="49" fontId="17" fillId="34" borderId="0" xfId="12" applyNumberFormat="1" applyFont="1" applyFill="1" applyBorder="1" applyAlignment="1">
      <alignment vertical="center" wrapText="1"/>
    </xf>
    <xf numFmtId="0" fontId="17" fillId="0" borderId="90" xfId="12" applyFont="1" applyBorder="1" applyAlignment="1">
      <alignment horizontal="center" vertical="top"/>
    </xf>
    <xf numFmtId="0" fontId="17" fillId="0" borderId="34" xfId="12" applyFont="1" applyBorder="1" applyAlignment="1">
      <alignment horizontal="center" vertical="top"/>
    </xf>
    <xf numFmtId="0" fontId="17" fillId="0" borderId="0" xfId="12" applyFont="1" applyBorder="1" applyAlignment="1">
      <alignment vertical="top" wrapText="1"/>
    </xf>
    <xf numFmtId="164" fontId="45" fillId="0" borderId="130" xfId="12" applyNumberFormat="1" applyFont="1" applyBorder="1" applyAlignment="1">
      <alignment horizontal="center" vertical="center"/>
    </xf>
    <xf numFmtId="49" fontId="17" fillId="34" borderId="109" xfId="12" applyNumberFormat="1" applyFont="1" applyFill="1" applyBorder="1" applyAlignment="1">
      <alignment vertical="center" wrapText="1"/>
    </xf>
    <xf numFmtId="0" fontId="17" fillId="0" borderId="170" xfId="12" applyFont="1" applyBorder="1" applyAlignment="1">
      <alignment horizontal="center" vertical="top"/>
    </xf>
    <xf numFmtId="0" fontId="17" fillId="0" borderId="258" xfId="12" applyFont="1" applyBorder="1" applyAlignment="1">
      <alignment horizontal="center" vertical="top"/>
    </xf>
    <xf numFmtId="0" fontId="17" fillId="0" borderId="109" xfId="12" applyFont="1" applyBorder="1" applyAlignment="1">
      <alignment vertical="top" wrapText="1"/>
    </xf>
    <xf numFmtId="164" fontId="45" fillId="31" borderId="130" xfId="12" applyNumberFormat="1" applyFont="1" applyFill="1" applyBorder="1" applyAlignment="1">
      <alignment horizontal="center" vertical="center"/>
    </xf>
    <xf numFmtId="49" fontId="17" fillId="0" borderId="0" xfId="12" applyNumberFormat="1" applyFont="1" applyBorder="1" applyAlignment="1">
      <alignment horizontal="center" vertical="center" wrapText="1"/>
    </xf>
    <xf numFmtId="49" fontId="17" fillId="0" borderId="134" xfId="12" applyNumberFormat="1" applyFont="1" applyBorder="1" applyAlignment="1">
      <alignment horizontal="center" vertical="center" wrapText="1"/>
    </xf>
    <xf numFmtId="49" fontId="17" fillId="0" borderId="246" xfId="12" applyNumberFormat="1" applyFont="1" applyBorder="1" applyAlignment="1">
      <alignment horizontal="center" vertical="center" wrapText="1"/>
    </xf>
    <xf numFmtId="0" fontId="17" fillId="0" borderId="134" xfId="12" applyFont="1" applyBorder="1" applyAlignment="1">
      <alignment vertical="top" wrapText="1"/>
    </xf>
    <xf numFmtId="49" fontId="17" fillId="34" borderId="158" xfId="12" applyNumberFormat="1" applyFont="1" applyFill="1" applyBorder="1" applyAlignment="1">
      <alignment vertical="center" wrapText="1"/>
    </xf>
    <xf numFmtId="0" fontId="17" fillId="0" borderId="140" xfId="12" applyFont="1" applyBorder="1" applyAlignment="1">
      <alignment horizontal="left" vertical="top" wrapText="1"/>
    </xf>
    <xf numFmtId="0" fontId="45" fillId="27" borderId="106" xfId="12" applyFont="1" applyFill="1" applyBorder="1" applyAlignment="1">
      <alignment horizontal="center" vertical="center"/>
    </xf>
    <xf numFmtId="49" fontId="45" fillId="32" borderId="140" xfId="12" applyNumberFormat="1" applyFont="1" applyFill="1" applyBorder="1" applyAlignment="1">
      <alignment vertical="top" wrapText="1"/>
    </xf>
    <xf numFmtId="49" fontId="17" fillId="34" borderId="164" xfId="12" applyNumberFormat="1" applyFont="1" applyFill="1" applyBorder="1" applyAlignment="1">
      <alignment vertical="center" wrapText="1"/>
    </xf>
    <xf numFmtId="49" fontId="17" fillId="34" borderId="91" xfId="12" applyNumberFormat="1" applyFont="1" applyFill="1" applyBorder="1" applyAlignment="1">
      <alignment vertical="center" wrapText="1"/>
    </xf>
    <xf numFmtId="0" fontId="17" fillId="0" borderId="0" xfId="12" applyFont="1" applyBorder="1" applyAlignment="1">
      <alignment horizontal="left" vertical="top" wrapText="1"/>
    </xf>
    <xf numFmtId="0" fontId="98" fillId="0" borderId="0" xfId="12" applyFont="1" applyAlignment="1">
      <alignment vertical="center"/>
    </xf>
    <xf numFmtId="0" fontId="17" fillId="0" borderId="103" xfId="12" applyFont="1" applyBorder="1" applyAlignment="1">
      <alignment horizontal="center" vertical="top"/>
    </xf>
    <xf numFmtId="0" fontId="17" fillId="0" borderId="92" xfId="12" applyFont="1" applyBorder="1" applyAlignment="1">
      <alignment horizontal="left" vertical="top" wrapText="1"/>
    </xf>
    <xf numFmtId="49" fontId="17" fillId="34" borderId="246" xfId="12" applyNumberFormat="1" applyFont="1" applyFill="1" applyBorder="1" applyAlignment="1">
      <alignment vertical="center" wrapText="1"/>
    </xf>
    <xf numFmtId="0" fontId="17" fillId="0" borderId="109" xfId="12" applyFont="1" applyBorder="1" applyAlignment="1">
      <alignment horizontal="left" vertical="top" wrapText="1"/>
    </xf>
    <xf numFmtId="0" fontId="45" fillId="0" borderId="114" xfId="12" applyFont="1" applyBorder="1" applyAlignment="1">
      <alignment horizontal="center" vertical="top"/>
    </xf>
    <xf numFmtId="49" fontId="17" fillId="34" borderId="90" xfId="12" applyNumberFormat="1" applyFont="1" applyFill="1" applyBorder="1" applyAlignment="1">
      <alignment vertical="center" wrapText="1"/>
    </xf>
    <xf numFmtId="49" fontId="17" fillId="34" borderId="102" xfId="12" applyNumberFormat="1" applyFont="1" applyFill="1" applyBorder="1" applyAlignment="1">
      <alignment horizontal="center" vertical="center" wrapText="1"/>
    </xf>
    <xf numFmtId="0" fontId="17" fillId="0" borderId="114" xfId="12" applyFont="1" applyFill="1" applyBorder="1" applyAlignment="1">
      <alignment horizontal="left" vertical="top"/>
    </xf>
    <xf numFmtId="49" fontId="17" fillId="34" borderId="134" xfId="12" applyNumberFormat="1" applyFont="1" applyFill="1" applyBorder="1" applyAlignment="1">
      <alignment horizontal="center" vertical="center" wrapText="1"/>
    </xf>
    <xf numFmtId="164" fontId="17" fillId="31" borderId="138" xfId="12" applyNumberFormat="1" applyFont="1" applyFill="1" applyBorder="1" applyAlignment="1">
      <alignment horizontal="center" vertical="center"/>
    </xf>
    <xf numFmtId="0" fontId="17" fillId="0" borderId="158" xfId="12" applyFont="1" applyBorder="1" applyAlignment="1">
      <alignment horizontal="center" vertical="top" wrapText="1"/>
    </xf>
    <xf numFmtId="0" fontId="17" fillId="0" borderId="104" xfId="12" applyFont="1" applyBorder="1" applyAlignment="1">
      <alignment horizontal="center" vertical="center" wrapText="1"/>
    </xf>
    <xf numFmtId="0" fontId="17" fillId="0" borderId="89" xfId="12" applyFont="1" applyBorder="1" applyAlignment="1">
      <alignment horizontal="left" vertical="center"/>
    </xf>
    <xf numFmtId="0" fontId="17" fillId="0" borderId="140" xfId="12" applyFont="1" applyBorder="1" applyAlignment="1">
      <alignment vertical="center" wrapText="1"/>
    </xf>
    <xf numFmtId="0" fontId="17" fillId="0" borderId="140" xfId="12" applyFont="1" applyBorder="1" applyAlignment="1">
      <alignment vertical="top" textRotation="90" wrapText="1"/>
    </xf>
    <xf numFmtId="49" fontId="45" fillId="0" borderId="140" xfId="12" applyNumberFormat="1" applyFont="1" applyBorder="1" applyAlignment="1">
      <alignment vertical="top" wrapText="1"/>
    </xf>
    <xf numFmtId="0" fontId="45" fillId="0" borderId="140" xfId="12" applyFont="1" applyBorder="1" applyAlignment="1">
      <alignment vertical="center"/>
    </xf>
    <xf numFmtId="0" fontId="45" fillId="0" borderId="89" xfId="12" applyFont="1" applyBorder="1" applyAlignment="1">
      <alignment vertical="center"/>
    </xf>
    <xf numFmtId="0" fontId="17" fillId="0" borderId="101" xfId="12" applyFont="1" applyBorder="1" applyAlignment="1">
      <alignment horizontal="center" vertical="top" wrapText="1"/>
    </xf>
    <xf numFmtId="0" fontId="17" fillId="0" borderId="0" xfId="12" applyFont="1" applyAlignment="1">
      <alignment vertical="top" textRotation="90" wrapText="1"/>
    </xf>
    <xf numFmtId="0" fontId="17" fillId="0" borderId="0" xfId="12" applyFont="1" applyAlignment="1">
      <alignment vertical="top" wrapText="1"/>
    </xf>
    <xf numFmtId="0" fontId="45" fillId="0" borderId="0" xfId="12" applyFont="1" applyAlignment="1">
      <alignment vertical="center"/>
    </xf>
    <xf numFmtId="0" fontId="45" fillId="0" borderId="131" xfId="12" applyFont="1" applyBorder="1" applyAlignment="1">
      <alignment vertical="center"/>
    </xf>
    <xf numFmtId="49" fontId="45" fillId="30" borderId="131" xfId="12" applyNumberFormat="1" applyFont="1" applyFill="1" applyBorder="1" applyAlignment="1">
      <alignment horizontal="center" vertical="top"/>
    </xf>
    <xf numFmtId="0" fontId="72" fillId="0" borderId="214" xfId="12" applyBorder="1"/>
    <xf numFmtId="0" fontId="17" fillId="0" borderId="96" xfId="12" applyFont="1" applyBorder="1" applyAlignment="1">
      <alignment horizontal="left" vertical="center"/>
    </xf>
    <xf numFmtId="0" fontId="17" fillId="0" borderId="127" xfId="12" applyFont="1" applyBorder="1" applyAlignment="1">
      <alignment vertical="top" wrapText="1"/>
    </xf>
    <xf numFmtId="0" fontId="17" fillId="0" borderId="101" xfId="12" applyFont="1" applyBorder="1" applyAlignment="1">
      <alignment vertical="top" wrapText="1"/>
    </xf>
    <xf numFmtId="170" fontId="17" fillId="0" borderId="115" xfId="12" applyNumberFormat="1" applyFont="1" applyBorder="1"/>
    <xf numFmtId="0" fontId="17" fillId="0" borderId="259" xfId="12" applyFont="1" applyBorder="1" applyAlignment="1">
      <alignment horizontal="center" vertical="center" wrapText="1"/>
    </xf>
    <xf numFmtId="0" fontId="17" fillId="0" borderId="138" xfId="12" applyFont="1" applyBorder="1" applyAlignment="1">
      <alignment horizontal="left" vertical="center"/>
    </xf>
    <xf numFmtId="0" fontId="17" fillId="30" borderId="0" xfId="12" applyFont="1" applyFill="1" applyBorder="1" applyAlignment="1">
      <alignment vertical="top" wrapText="1"/>
    </xf>
    <xf numFmtId="0" fontId="17" fillId="30" borderId="88" xfId="12" applyFont="1" applyFill="1" applyBorder="1" applyAlignment="1">
      <alignment vertical="center" wrapText="1"/>
    </xf>
    <xf numFmtId="0" fontId="17" fillId="30" borderId="88" xfId="12" applyFont="1" applyFill="1" applyBorder="1" applyAlignment="1">
      <alignment horizontal="center" vertical="top" wrapText="1"/>
    </xf>
    <xf numFmtId="0" fontId="17" fillId="30" borderId="88" xfId="12" applyFont="1" applyFill="1" applyBorder="1" applyAlignment="1">
      <alignment vertical="top" textRotation="90" wrapText="1"/>
    </xf>
    <xf numFmtId="0" fontId="17" fillId="0" borderId="89" xfId="12" applyFont="1" applyBorder="1" applyAlignment="1">
      <alignment vertical="top" wrapText="1"/>
    </xf>
    <xf numFmtId="0" fontId="99" fillId="0" borderId="115" xfId="12" applyFont="1" applyBorder="1"/>
    <xf numFmtId="0" fontId="17" fillId="0" borderId="260" xfId="12" applyFont="1" applyBorder="1"/>
    <xf numFmtId="0" fontId="17" fillId="0" borderId="217" xfId="12" applyFont="1" applyBorder="1"/>
    <xf numFmtId="0" fontId="45" fillId="38" borderId="88" xfId="12" applyFont="1" applyFill="1" applyBorder="1" applyAlignment="1">
      <alignment horizontal="left" vertical="top"/>
    </xf>
    <xf numFmtId="0" fontId="17" fillId="38" borderId="88" xfId="12" applyFont="1" applyFill="1" applyBorder="1"/>
    <xf numFmtId="0" fontId="17" fillId="38" borderId="109" xfId="12" applyFont="1" applyFill="1" applyBorder="1"/>
    <xf numFmtId="0" fontId="45" fillId="38" borderId="88" xfId="12" applyFont="1" applyFill="1" applyBorder="1" applyAlignment="1">
      <alignment horizontal="left" vertical="center"/>
    </xf>
    <xf numFmtId="0" fontId="45" fillId="38" borderId="88" xfId="12" applyFont="1" applyFill="1" applyBorder="1" applyAlignment="1">
      <alignment horizontal="left" vertical="top" textRotation="90"/>
    </xf>
    <xf numFmtId="0" fontId="17" fillId="38" borderId="88" xfId="12" applyFont="1" applyFill="1" applyBorder="1" applyAlignment="1">
      <alignment horizontal="left" vertical="top"/>
    </xf>
    <xf numFmtId="0" fontId="17" fillId="38" borderId="88" xfId="12" applyFont="1" applyFill="1" applyBorder="1" applyAlignment="1">
      <alignment horizontal="left" vertical="center"/>
    </xf>
    <xf numFmtId="0" fontId="45" fillId="0" borderId="140" xfId="12" applyFont="1" applyBorder="1" applyAlignment="1">
      <alignment horizontal="center" vertical="center"/>
    </xf>
    <xf numFmtId="0" fontId="45" fillId="0" borderId="0" xfId="12" applyFont="1" applyAlignment="1">
      <alignment horizontal="center" vertical="center" textRotation="90"/>
    </xf>
    <xf numFmtId="164" fontId="58" fillId="2" borderId="1" xfId="4" applyNumberFormat="1" applyFont="1" applyFill="1" applyBorder="1" applyAlignment="1">
      <alignment vertical="top" wrapText="1"/>
    </xf>
    <xf numFmtId="2" fontId="59" fillId="0" borderId="5" xfId="4" applyNumberFormat="1" applyFont="1" applyBorder="1" applyAlignment="1">
      <alignment vertical="top" wrapText="1"/>
    </xf>
    <xf numFmtId="2" fontId="59" fillId="0" borderId="18" xfId="4" applyNumberFormat="1" applyFont="1" applyBorder="1" applyAlignment="1">
      <alignment vertical="top" wrapText="1"/>
    </xf>
    <xf numFmtId="0" fontId="6" fillId="0" borderId="45" xfId="4" applyFont="1" applyBorder="1" applyAlignment="1">
      <alignment horizontal="left" vertical="top" wrapText="1"/>
    </xf>
    <xf numFmtId="2" fontId="60" fillId="6" borderId="1" xfId="4" applyNumberFormat="1" applyFont="1" applyFill="1" applyBorder="1" applyAlignment="1">
      <alignment vertical="top" wrapText="1"/>
    </xf>
    <xf numFmtId="2" fontId="59" fillId="0" borderId="32" xfId="4" applyNumberFormat="1" applyFont="1" applyBorder="1" applyAlignment="1">
      <alignment vertical="top" wrapText="1"/>
    </xf>
    <xf numFmtId="2" fontId="59" fillId="0" borderId="10" xfId="4" applyNumberFormat="1" applyFont="1" applyBorder="1" applyAlignment="1">
      <alignment vertical="top" wrapText="1"/>
    </xf>
    <xf numFmtId="2" fontId="59" fillId="0" borderId="14" xfId="4" applyNumberFormat="1" applyFont="1" applyBorder="1" applyAlignment="1">
      <alignment vertical="top" wrapText="1"/>
    </xf>
    <xf numFmtId="164" fontId="59" fillId="0" borderId="14" xfId="4" applyNumberFormat="1" applyFont="1" applyBorder="1" applyAlignment="1">
      <alignment vertical="top" wrapText="1"/>
    </xf>
    <xf numFmtId="164" fontId="59" fillId="0" borderId="18" xfId="4" applyNumberFormat="1" applyFont="1" applyBorder="1" applyAlignment="1">
      <alignment vertical="top" wrapText="1"/>
    </xf>
    <xf numFmtId="164" fontId="60" fillId="6" borderId="1" xfId="4" applyNumberFormat="1" applyFont="1" applyFill="1" applyBorder="1" applyAlignment="1">
      <alignment vertical="top" wrapText="1"/>
    </xf>
    <xf numFmtId="0" fontId="42" fillId="0" borderId="0" xfId="4" applyFont="1" applyAlignment="1">
      <alignment horizontal="center" vertical="top"/>
    </xf>
    <xf numFmtId="49" fontId="12" fillId="0" borderId="0" xfId="4" applyNumberFormat="1" applyFont="1" applyAlignment="1">
      <alignment vertical="top"/>
    </xf>
    <xf numFmtId="49" fontId="12" fillId="0" borderId="22" xfId="4" applyNumberFormat="1" applyFont="1" applyBorder="1" applyAlignment="1">
      <alignment vertical="top" textRotation="90"/>
    </xf>
    <xf numFmtId="0" fontId="3" fillId="0" borderId="3" xfId="4" applyBorder="1"/>
    <xf numFmtId="0" fontId="3" fillId="0" borderId="2" xfId="4" applyBorder="1"/>
    <xf numFmtId="164" fontId="26" fillId="3" borderId="1" xfId="4" applyNumberFormat="1" applyFont="1" applyFill="1" applyBorder="1" applyAlignment="1">
      <alignment horizontal="center" vertical="top"/>
    </xf>
    <xf numFmtId="164" fontId="26" fillId="10" borderId="5" xfId="7" applyNumberFormat="1" applyFont="1" applyFill="1" applyBorder="1" applyAlignment="1">
      <alignment horizontal="center" vertical="top"/>
    </xf>
    <xf numFmtId="49" fontId="26" fillId="9" borderId="51" xfId="4" applyNumberFormat="1" applyFont="1" applyFill="1" applyBorder="1" applyAlignment="1">
      <alignment horizontal="center" vertical="top" wrapText="1"/>
    </xf>
    <xf numFmtId="0" fontId="26" fillId="8" borderId="1" xfId="4" applyFont="1" applyFill="1" applyBorder="1" applyAlignment="1">
      <alignment horizontal="center" vertical="top"/>
    </xf>
    <xf numFmtId="0" fontId="12" fillId="0" borderId="32" xfId="4" applyFont="1" applyBorder="1" applyAlignment="1">
      <alignment horizontal="center" vertical="top"/>
    </xf>
    <xf numFmtId="0" fontId="12" fillId="0" borderId="21" xfId="4" applyFont="1" applyBorder="1" applyAlignment="1">
      <alignment horizontal="center" vertical="top"/>
    </xf>
    <xf numFmtId="0" fontId="12" fillId="0" borderId="46" xfId="4" applyFont="1" applyBorder="1" applyAlignment="1">
      <alignment horizontal="center" vertical="top"/>
    </xf>
    <xf numFmtId="0" fontId="12" fillId="0" borderId="31" xfId="4" applyFont="1" applyBorder="1" applyAlignment="1">
      <alignment horizontal="center" vertical="top"/>
    </xf>
    <xf numFmtId="164" fontId="26" fillId="37" borderId="1" xfId="4" applyNumberFormat="1" applyFont="1" applyFill="1" applyBorder="1" applyAlignment="1">
      <alignment horizontal="center" vertical="top"/>
    </xf>
    <xf numFmtId="0" fontId="26" fillId="37" borderId="1" xfId="4" applyFont="1" applyFill="1" applyBorder="1" applyAlignment="1">
      <alignment horizontal="center" vertical="top"/>
    </xf>
    <xf numFmtId="0" fontId="26" fillId="0" borderId="21" xfId="4" applyFont="1" applyBorder="1" applyAlignment="1">
      <alignment horizontal="center" vertical="top" wrapText="1"/>
    </xf>
    <xf numFmtId="0" fontId="12" fillId="0" borderId="14" xfId="4" applyFont="1" applyBorder="1" applyAlignment="1">
      <alignment horizontal="center" vertical="top"/>
    </xf>
    <xf numFmtId="0" fontId="12" fillId="0" borderId="17" xfId="4" applyFont="1" applyBorder="1" applyAlignment="1">
      <alignment horizontal="center" vertical="top"/>
    </xf>
    <xf numFmtId="0" fontId="12" fillId="0" borderId="36" xfId="4" applyFont="1" applyBorder="1" applyAlignment="1">
      <alignment horizontal="center" vertical="top"/>
    </xf>
    <xf numFmtId="0" fontId="12" fillId="0" borderId="15" xfId="4" applyFont="1" applyBorder="1" applyAlignment="1">
      <alignment horizontal="center" vertical="top"/>
    </xf>
    <xf numFmtId="164" fontId="12" fillId="0" borderId="6" xfId="4" applyNumberFormat="1" applyFont="1" applyBorder="1" applyAlignment="1">
      <alignment horizontal="center" vertical="top"/>
    </xf>
    <xf numFmtId="164" fontId="12" fillId="0" borderId="51" xfId="4" applyNumberFormat="1" applyFont="1" applyBorder="1" applyAlignment="1">
      <alignment horizontal="center" vertical="top"/>
    </xf>
    <xf numFmtId="0" fontId="12" fillId="0" borderId="42" xfId="4" applyFont="1" applyBorder="1" applyAlignment="1">
      <alignment horizontal="center" vertical="top"/>
    </xf>
    <xf numFmtId="0" fontId="26" fillId="0" borderId="0" xfId="4" applyFont="1" applyAlignment="1">
      <alignment horizontal="center" vertical="top" wrapText="1"/>
    </xf>
    <xf numFmtId="0" fontId="26" fillId="37" borderId="32" xfId="4" applyFont="1" applyFill="1" applyBorder="1" applyAlignment="1">
      <alignment horizontal="center" vertical="top"/>
    </xf>
    <xf numFmtId="49" fontId="26" fillId="13" borderId="34" xfId="4" applyNumberFormat="1" applyFont="1" applyFill="1" applyBorder="1" applyAlignment="1">
      <alignment horizontal="center" vertical="top"/>
    </xf>
    <xf numFmtId="0" fontId="4" fillId="0" borderId="14" xfId="4" applyFont="1" applyBorder="1" applyAlignment="1">
      <alignment horizontal="center" vertical="top"/>
    </xf>
    <xf numFmtId="0" fontId="4" fillId="0" borderId="15" xfId="4" applyFont="1" applyBorder="1" applyAlignment="1">
      <alignment horizontal="center" vertical="top"/>
    </xf>
    <xf numFmtId="164" fontId="26" fillId="0" borderId="0" xfId="4" applyNumberFormat="1" applyFont="1" applyAlignment="1">
      <alignment horizontal="center" vertical="top"/>
    </xf>
    <xf numFmtId="164" fontId="26" fillId="0" borderId="34" xfId="4" applyNumberFormat="1" applyFont="1" applyBorder="1" applyAlignment="1">
      <alignment horizontal="center" vertical="top"/>
    </xf>
    <xf numFmtId="0" fontId="12" fillId="0" borderId="6" xfId="4" applyFont="1" applyBorder="1" applyAlignment="1">
      <alignment horizontal="center" vertical="top"/>
    </xf>
    <xf numFmtId="0" fontId="4" fillId="0" borderId="18" xfId="4" applyFont="1" applyBorder="1" applyAlignment="1">
      <alignment horizontal="center" vertical="center"/>
    </xf>
    <xf numFmtId="0" fontId="4" fillId="0" borderId="39" xfId="4" applyFont="1" applyBorder="1" applyAlignment="1">
      <alignment horizontal="center" vertical="center"/>
    </xf>
    <xf numFmtId="164" fontId="4" fillId="0" borderId="40" xfId="7" applyNumberFormat="1" applyFont="1" applyBorder="1" applyAlignment="1">
      <alignment horizontal="center" vertical="center"/>
    </xf>
    <xf numFmtId="0" fontId="4" fillId="0" borderId="42" xfId="7" applyFont="1" applyBorder="1" applyAlignment="1">
      <alignment vertical="top" wrapText="1"/>
    </xf>
    <xf numFmtId="0" fontId="3" fillId="0" borderId="18" xfId="4" applyBorder="1" applyAlignment="1">
      <alignment horizontal="center" vertical="center"/>
    </xf>
    <xf numFmtId="0" fontId="12" fillId="0" borderId="18" xfId="4" applyFont="1" applyBorder="1" applyAlignment="1">
      <alignment horizontal="center" vertical="top"/>
    </xf>
    <xf numFmtId="49" fontId="26" fillId="13" borderId="19" xfId="4" applyNumberFormat="1" applyFont="1" applyFill="1" applyBorder="1" applyAlignment="1">
      <alignment horizontal="center" vertical="top"/>
    </xf>
    <xf numFmtId="49" fontId="26" fillId="14" borderId="2" xfId="4" applyNumberFormat="1" applyFont="1" applyFill="1" applyBorder="1" applyAlignment="1">
      <alignment horizontal="center" vertical="top"/>
    </xf>
    <xf numFmtId="0" fontId="4" fillId="11" borderId="5" xfId="4" applyFont="1" applyFill="1" applyBorder="1" applyAlignment="1">
      <alignment horizontal="center" vertical="center"/>
    </xf>
    <xf numFmtId="0" fontId="4" fillId="11" borderId="66" xfId="4" applyFont="1" applyFill="1" applyBorder="1" applyAlignment="1">
      <alignment horizontal="center" vertical="center" wrapText="1"/>
    </xf>
    <xf numFmtId="0" fontId="4" fillId="11" borderId="31" xfId="4" applyFont="1" applyFill="1" applyBorder="1" applyAlignment="1">
      <alignment horizontal="left" vertical="top" wrapText="1"/>
    </xf>
    <xf numFmtId="164" fontId="26" fillId="37" borderId="5" xfId="4" applyNumberFormat="1" applyFont="1" applyFill="1" applyBorder="1" applyAlignment="1">
      <alignment horizontal="center" vertical="top"/>
    </xf>
    <xf numFmtId="0" fontId="4" fillId="0" borderId="34" xfId="4" applyFont="1" applyBorder="1" applyAlignment="1">
      <alignment horizontal="center" vertical="top"/>
    </xf>
    <xf numFmtId="164" fontId="4" fillId="15" borderId="68" xfId="4" applyNumberFormat="1" applyFont="1" applyFill="1" applyBorder="1" applyAlignment="1">
      <alignment horizontal="center" vertical="top" wrapText="1"/>
    </xf>
    <xf numFmtId="2" fontId="26" fillId="0" borderId="5" xfId="4" applyNumberFormat="1" applyFont="1" applyBorder="1" applyAlignment="1">
      <alignment horizontal="center" vertical="top"/>
    </xf>
    <xf numFmtId="0" fontId="26" fillId="0" borderId="5" xfId="4" applyFont="1" applyBorder="1" applyAlignment="1">
      <alignment horizontal="center" vertical="top"/>
    </xf>
    <xf numFmtId="164" fontId="4" fillId="15" borderId="72" xfId="4" applyNumberFormat="1" applyFont="1" applyFill="1" applyBorder="1" applyAlignment="1">
      <alignment horizontal="center" vertical="top" wrapText="1"/>
    </xf>
    <xf numFmtId="0" fontId="4" fillId="11" borderId="42" xfId="4" applyFont="1" applyFill="1" applyBorder="1" applyAlignment="1">
      <alignment horizontal="left" vertical="top" wrapText="1"/>
    </xf>
    <xf numFmtId="164" fontId="26" fillId="0" borderId="18" xfId="4" applyNumberFormat="1" applyFont="1" applyBorder="1" applyAlignment="1">
      <alignment horizontal="center" vertical="top"/>
    </xf>
    <xf numFmtId="0" fontId="26" fillId="0" borderId="18" xfId="4" applyFont="1" applyBorder="1" applyAlignment="1">
      <alignment horizontal="center" vertical="top"/>
    </xf>
    <xf numFmtId="164" fontId="26" fillId="0" borderId="6" xfId="4" applyNumberFormat="1" applyFont="1" applyBorder="1" applyAlignment="1">
      <alignment horizontal="center" vertical="top"/>
    </xf>
    <xf numFmtId="164" fontId="26" fillId="0" borderId="5" xfId="4" applyNumberFormat="1" applyFont="1" applyBorder="1" applyAlignment="1">
      <alignment horizontal="center" vertical="top"/>
    </xf>
    <xf numFmtId="0" fontId="12" fillId="0" borderId="34" xfId="4" applyFont="1" applyBorder="1" applyAlignment="1">
      <alignment horizontal="center" vertical="top"/>
    </xf>
    <xf numFmtId="164" fontId="26" fillId="39" borderId="1" xfId="4" applyNumberFormat="1" applyFont="1" applyFill="1" applyBorder="1" applyAlignment="1">
      <alignment horizontal="center" vertical="top"/>
    </xf>
    <xf numFmtId="164" fontId="26" fillId="39" borderId="5" xfId="4" applyNumberFormat="1" applyFont="1" applyFill="1" applyBorder="1" applyAlignment="1">
      <alignment horizontal="center" vertical="top"/>
    </xf>
    <xf numFmtId="0" fontId="26" fillId="39" borderId="1" xfId="4" applyFont="1" applyFill="1" applyBorder="1" applyAlignment="1">
      <alignment horizontal="center" vertical="top"/>
    </xf>
    <xf numFmtId="164" fontId="26" fillId="0" borderId="55" xfId="4" applyNumberFormat="1" applyFont="1" applyBorder="1" applyAlignment="1">
      <alignment horizontal="center" vertical="top"/>
    </xf>
    <xf numFmtId="0" fontId="26" fillId="0" borderId="55" xfId="4" applyFont="1" applyBorder="1" applyAlignment="1">
      <alignment horizontal="center" vertical="top"/>
    </xf>
    <xf numFmtId="0" fontId="4" fillId="0" borderId="24" xfId="4" applyFont="1" applyBorder="1"/>
    <xf numFmtId="0" fontId="4" fillId="11" borderId="32" xfId="4" applyFont="1" applyFill="1" applyBorder="1" applyAlignment="1">
      <alignment horizontal="center" vertical="center"/>
    </xf>
    <xf numFmtId="0" fontId="4" fillId="11" borderId="14" xfId="4" applyFont="1" applyFill="1" applyBorder="1" applyAlignment="1">
      <alignment horizontal="center" vertical="center"/>
    </xf>
    <xf numFmtId="164" fontId="12" fillId="0" borderId="5" xfId="4" applyNumberFormat="1" applyFont="1" applyBorder="1" applyAlignment="1">
      <alignment horizontal="center" vertical="top"/>
    </xf>
    <xf numFmtId="0" fontId="26" fillId="37" borderId="38" xfId="4" applyFont="1" applyFill="1" applyBorder="1" applyAlignment="1">
      <alignment horizontal="center" vertical="top"/>
    </xf>
    <xf numFmtId="0" fontId="12" fillId="12" borderId="5" xfId="4" applyFont="1" applyFill="1" applyBorder="1" applyAlignment="1">
      <alignment vertical="top" wrapText="1"/>
    </xf>
    <xf numFmtId="0" fontId="4" fillId="11" borderId="15" xfId="4" applyFont="1" applyFill="1" applyBorder="1" applyAlignment="1">
      <alignment horizontal="center" vertical="center"/>
    </xf>
    <xf numFmtId="164" fontId="4" fillId="11" borderId="71" xfId="4" applyNumberFormat="1" applyFont="1" applyFill="1" applyBorder="1" applyAlignment="1">
      <alignment horizontal="center" vertical="center" wrapText="1"/>
    </xf>
    <xf numFmtId="0" fontId="4" fillId="11" borderId="15" xfId="4" applyFont="1" applyFill="1" applyBorder="1" applyAlignment="1">
      <alignment vertical="center" wrapText="1"/>
    </xf>
    <xf numFmtId="164" fontId="12" fillId="0" borderId="11" xfId="4" applyNumberFormat="1" applyFont="1" applyBorder="1" applyAlignment="1">
      <alignment horizontal="center" vertical="top"/>
    </xf>
    <xf numFmtId="164" fontId="12" fillId="0" borderId="10" xfId="4" applyNumberFormat="1" applyFont="1" applyBorder="1" applyAlignment="1">
      <alignment horizontal="center" vertical="top"/>
    </xf>
    <xf numFmtId="0" fontId="12" fillId="0" borderId="11" xfId="4" applyFont="1" applyBorder="1" applyAlignment="1">
      <alignment horizontal="center" vertical="top"/>
    </xf>
    <xf numFmtId="0" fontId="12" fillId="12" borderId="34" xfId="4" applyFont="1" applyFill="1" applyBorder="1" applyAlignment="1">
      <alignment vertical="top" wrapText="1"/>
    </xf>
    <xf numFmtId="49" fontId="4" fillId="11" borderId="15" xfId="4" applyNumberFormat="1" applyFont="1" applyFill="1" applyBorder="1" applyAlignment="1">
      <alignment horizontal="center" vertical="center" wrapText="1"/>
    </xf>
    <xf numFmtId="49" fontId="4" fillId="11" borderId="55" xfId="4" applyNumberFormat="1" applyFont="1" applyFill="1" applyBorder="1" applyAlignment="1">
      <alignment horizontal="center" vertical="center" wrapText="1"/>
    </xf>
    <xf numFmtId="164" fontId="4" fillId="11" borderId="76" xfId="4" applyNumberFormat="1" applyFont="1" applyFill="1" applyBorder="1" applyAlignment="1">
      <alignment horizontal="left" vertical="center" wrapText="1"/>
    </xf>
    <xf numFmtId="0" fontId="4" fillId="11" borderId="9" xfId="4" applyFont="1" applyFill="1" applyBorder="1" applyAlignment="1">
      <alignment horizontal="left" vertical="top" wrapText="1"/>
    </xf>
    <xf numFmtId="164" fontId="12" fillId="0" borderId="9" xfId="4" applyNumberFormat="1" applyFont="1" applyBorder="1" applyAlignment="1">
      <alignment horizontal="center" vertical="top"/>
    </xf>
    <xf numFmtId="164" fontId="12" fillId="0" borderId="55" xfId="4" applyNumberFormat="1" applyFont="1" applyBorder="1" applyAlignment="1">
      <alignment horizontal="center" vertical="top"/>
    </xf>
    <xf numFmtId="0" fontId="12" fillId="0" borderId="55" xfId="4" applyFont="1" applyBorder="1" applyAlignment="1">
      <alignment horizontal="center" vertical="top"/>
    </xf>
    <xf numFmtId="0" fontId="42" fillId="12" borderId="34" xfId="4" applyFont="1" applyFill="1" applyBorder="1" applyAlignment="1">
      <alignment vertical="top" wrapText="1"/>
    </xf>
    <xf numFmtId="49" fontId="4" fillId="11" borderId="15" xfId="4" applyNumberFormat="1" applyFont="1" applyFill="1" applyBorder="1" applyAlignment="1">
      <alignment horizontal="center" vertical="center"/>
    </xf>
    <xf numFmtId="49" fontId="4" fillId="11" borderId="14" xfId="4" applyNumberFormat="1" applyFont="1" applyFill="1" applyBorder="1" applyAlignment="1">
      <alignment horizontal="center" vertical="center"/>
    </xf>
    <xf numFmtId="164" fontId="12" fillId="0" borderId="15" xfId="4" applyNumberFormat="1" applyFont="1" applyBorder="1" applyAlignment="1">
      <alignment horizontal="center" vertical="top"/>
    </xf>
    <xf numFmtId="164" fontId="12" fillId="0" borderId="14" xfId="4" applyNumberFormat="1" applyFont="1" applyBorder="1" applyAlignment="1">
      <alignment horizontal="center" vertical="top"/>
    </xf>
    <xf numFmtId="0" fontId="4" fillId="0" borderId="15" xfId="4" applyFont="1" applyFill="1" applyBorder="1" applyAlignment="1">
      <alignment horizontal="justify" vertical="center"/>
    </xf>
    <xf numFmtId="0" fontId="4" fillId="11" borderId="55" xfId="4" applyFont="1" applyFill="1" applyBorder="1" applyAlignment="1">
      <alignment horizontal="center" vertical="center"/>
    </xf>
    <xf numFmtId="0" fontId="4" fillId="11" borderId="9" xfId="4" applyFont="1" applyFill="1" applyBorder="1" applyAlignment="1">
      <alignment horizontal="justify" vertical="center"/>
    </xf>
    <xf numFmtId="0" fontId="32" fillId="0" borderId="57" xfId="4" applyFont="1" applyBorder="1"/>
    <xf numFmtId="0" fontId="4" fillId="0" borderId="43" xfId="4" applyFont="1" applyBorder="1" applyAlignment="1">
      <alignment vertical="top" wrapText="1"/>
    </xf>
    <xf numFmtId="0" fontId="4" fillId="11" borderId="42" xfId="4" applyFont="1" applyFill="1" applyBorder="1" applyAlignment="1">
      <alignment horizontal="center" vertical="center" wrapText="1"/>
    </xf>
    <xf numFmtId="0" fontId="4" fillId="11" borderId="18" xfId="4" applyFont="1" applyFill="1" applyBorder="1" applyAlignment="1">
      <alignment horizontal="center" vertical="center" wrapText="1"/>
    </xf>
    <xf numFmtId="0" fontId="4" fillId="11" borderId="72" xfId="4" applyFont="1" applyFill="1" applyBorder="1" applyAlignment="1">
      <alignment horizontal="center" vertical="center" wrapText="1"/>
    </xf>
    <xf numFmtId="0" fontId="4" fillId="11" borderId="42" xfId="4" applyFont="1" applyFill="1" applyBorder="1" applyAlignment="1">
      <alignment horizontal="justify" vertical="center"/>
    </xf>
    <xf numFmtId="164" fontId="12" fillId="0" borderId="18" xfId="4" applyNumberFormat="1" applyFont="1" applyBorder="1" applyAlignment="1">
      <alignment horizontal="center" vertical="top"/>
    </xf>
    <xf numFmtId="0" fontId="26" fillId="12" borderId="19" xfId="4" applyFont="1" applyFill="1" applyBorder="1" applyAlignment="1">
      <alignment vertical="top" wrapText="1"/>
    </xf>
    <xf numFmtId="164" fontId="12" fillId="39" borderId="1" xfId="4" applyNumberFormat="1" applyFont="1" applyFill="1" applyBorder="1" applyAlignment="1">
      <alignment horizontal="center" vertical="top"/>
    </xf>
    <xf numFmtId="2" fontId="12" fillId="39" borderId="1" xfId="4" applyNumberFormat="1" applyFont="1" applyFill="1" applyBorder="1" applyAlignment="1">
      <alignment horizontal="center" vertical="top"/>
    </xf>
    <xf numFmtId="49" fontId="12" fillId="0" borderId="5" xfId="4" applyNumberFormat="1" applyFont="1" applyBorder="1" applyAlignment="1">
      <alignment vertical="top"/>
    </xf>
    <xf numFmtId="49" fontId="26" fillId="11" borderId="5" xfId="4" applyNumberFormat="1" applyFont="1" applyFill="1" applyBorder="1" applyAlignment="1">
      <alignment vertical="top" wrapText="1"/>
    </xf>
    <xf numFmtId="49" fontId="26" fillId="12" borderId="5" xfId="4" applyNumberFormat="1" applyFont="1" applyFill="1" applyBorder="1" applyAlignment="1">
      <alignment vertical="top" wrapText="1"/>
    </xf>
    <xf numFmtId="49" fontId="26" fillId="9" borderId="5" xfId="4" applyNumberFormat="1" applyFont="1" applyFill="1" applyBorder="1" applyAlignment="1">
      <alignment vertical="top"/>
    </xf>
    <xf numFmtId="164" fontId="12" fillId="0" borderId="19" xfId="4" applyNumberFormat="1" applyFont="1" applyBorder="1" applyAlignment="1">
      <alignment horizontal="center" vertical="top"/>
    </xf>
    <xf numFmtId="2" fontId="12" fillId="0" borderId="19" xfId="4" applyNumberFormat="1" applyFont="1" applyBorder="1" applyAlignment="1">
      <alignment horizontal="center" vertical="top"/>
    </xf>
    <xf numFmtId="0" fontId="12" fillId="0" borderId="19" xfId="4" applyFont="1" applyBorder="1" applyAlignment="1">
      <alignment horizontal="center" vertical="top"/>
    </xf>
    <xf numFmtId="49" fontId="12" fillId="0" borderId="34" xfId="4" applyNumberFormat="1" applyFont="1" applyBorder="1" applyAlignment="1">
      <alignment vertical="top"/>
    </xf>
    <xf numFmtId="49" fontId="26" fillId="11" borderId="19" xfId="4" applyNumberFormat="1" applyFont="1" applyFill="1" applyBorder="1" applyAlignment="1">
      <alignment vertical="top" wrapText="1"/>
    </xf>
    <xf numFmtId="49" fontId="26" fillId="11" borderId="34" xfId="4" applyNumberFormat="1" applyFont="1" applyFill="1" applyBorder="1" applyAlignment="1">
      <alignment vertical="top" wrapText="1"/>
    </xf>
    <xf numFmtId="164" fontId="12" fillId="0" borderId="20" xfId="4" applyNumberFormat="1" applyFont="1" applyBorder="1" applyAlignment="1">
      <alignment horizontal="center" vertical="top"/>
    </xf>
    <xf numFmtId="0" fontId="32" fillId="0" borderId="25" xfId="4" applyFont="1" applyBorder="1"/>
    <xf numFmtId="0" fontId="37" fillId="11" borderId="1" xfId="7" applyFont="1" applyFill="1" applyBorder="1" applyAlignment="1">
      <alignment horizontal="center" vertical="center"/>
    </xf>
    <xf numFmtId="0" fontId="37" fillId="0" borderId="32" xfId="7" applyFont="1" applyBorder="1" applyAlignment="1">
      <alignment horizontal="center" vertical="center"/>
    </xf>
    <xf numFmtId="164" fontId="37" fillId="15" borderId="28" xfId="7" applyNumberFormat="1" applyFont="1" applyFill="1" applyBorder="1" applyAlignment="1">
      <alignment horizontal="center" vertical="center" wrapText="1"/>
    </xf>
    <xf numFmtId="0" fontId="37" fillId="0" borderId="24" xfId="7" applyFont="1" applyFill="1" applyBorder="1" applyAlignment="1">
      <alignment vertical="center" wrapText="1"/>
    </xf>
    <xf numFmtId="164" fontId="12" fillId="39" borderId="34" xfId="4" applyNumberFormat="1" applyFont="1" applyFill="1" applyBorder="1" applyAlignment="1">
      <alignment horizontal="center" vertical="top"/>
    </xf>
    <xf numFmtId="0" fontId="26" fillId="37" borderId="34" xfId="4" applyFont="1" applyFill="1" applyBorder="1" applyAlignment="1">
      <alignment horizontal="center" vertical="top"/>
    </xf>
    <xf numFmtId="0" fontId="17" fillId="0" borderId="1" xfId="4" applyFont="1" applyBorder="1" applyAlignment="1">
      <alignment horizontal="center" vertical="center" wrapText="1"/>
    </xf>
    <xf numFmtId="164" fontId="17" fillId="15" borderId="4" xfId="4" applyNumberFormat="1" applyFont="1" applyFill="1" applyBorder="1" applyAlignment="1">
      <alignment horizontal="center" vertical="center" wrapText="1"/>
    </xf>
    <xf numFmtId="0" fontId="17" fillId="0" borderId="74" xfId="4" applyFont="1" applyBorder="1" applyAlignment="1">
      <alignment vertical="center" wrapText="1"/>
    </xf>
    <xf numFmtId="164" fontId="12" fillId="0" borderId="1" xfId="4" applyNumberFormat="1" applyFont="1" applyBorder="1" applyAlignment="1">
      <alignment horizontal="center" vertical="top"/>
    </xf>
    <xf numFmtId="0" fontId="12" fillId="0" borderId="1" xfId="4" applyFont="1" applyBorder="1" applyAlignment="1">
      <alignment horizontal="center" vertical="top"/>
    </xf>
    <xf numFmtId="49" fontId="12" fillId="0" borderId="19" xfId="4" applyNumberFormat="1" applyFont="1" applyBorder="1" applyAlignment="1">
      <alignment horizontal="center" vertical="top"/>
    </xf>
    <xf numFmtId="0" fontId="12" fillId="0" borderId="10" xfId="4" applyFont="1" applyBorder="1" applyAlignment="1">
      <alignment horizontal="center" vertical="center" wrapText="1"/>
    </xf>
    <xf numFmtId="0" fontId="12" fillId="0" borderId="32" xfId="4" applyFont="1" applyBorder="1" applyAlignment="1">
      <alignment horizontal="center" vertical="center" wrapText="1"/>
    </xf>
    <xf numFmtId="164" fontId="12" fillId="15" borderId="70" xfId="4" applyNumberFormat="1" applyFont="1" applyFill="1" applyBorder="1" applyAlignment="1">
      <alignment horizontal="center" vertical="center" wrapText="1"/>
    </xf>
    <xf numFmtId="0" fontId="12" fillId="0" borderId="24" xfId="4" applyFont="1" applyBorder="1" applyAlignment="1">
      <alignment vertical="center" wrapText="1"/>
    </xf>
    <xf numFmtId="49" fontId="12" fillId="0" borderId="5" xfId="4" applyNumberFormat="1" applyFont="1" applyBorder="1" applyAlignment="1">
      <alignment horizontal="center" vertical="top"/>
    </xf>
    <xf numFmtId="0" fontId="4" fillId="0" borderId="0" xfId="4" applyFont="1" applyBorder="1" applyAlignment="1">
      <alignment vertical="top" wrapText="1"/>
    </xf>
    <xf numFmtId="0" fontId="12" fillId="0" borderId="55" xfId="4" applyFont="1" applyFill="1" applyBorder="1" applyAlignment="1">
      <alignment horizontal="center" vertical="center" wrapText="1"/>
    </xf>
    <xf numFmtId="0" fontId="4" fillId="0" borderId="55" xfId="4" applyFont="1" applyBorder="1" applyAlignment="1">
      <alignment horizontal="center" vertical="center"/>
    </xf>
    <xf numFmtId="164" fontId="4" fillId="15" borderId="0" xfId="4" applyNumberFormat="1" applyFont="1" applyFill="1" applyBorder="1" applyAlignment="1">
      <alignment horizontal="center" vertical="center" wrapText="1"/>
    </xf>
    <xf numFmtId="0" fontId="4" fillId="0" borderId="54" xfId="4" applyFont="1" applyBorder="1" applyAlignment="1">
      <alignment vertical="center" wrapText="1"/>
    </xf>
    <xf numFmtId="2" fontId="12" fillId="0" borderId="10" xfId="4" applyNumberFormat="1" applyFont="1" applyBorder="1" applyAlignment="1">
      <alignment horizontal="center" vertical="top"/>
    </xf>
    <xf numFmtId="0" fontId="12" fillId="0" borderId="10" xfId="4" applyFont="1" applyBorder="1" applyAlignment="1">
      <alignment horizontal="center" vertical="top"/>
    </xf>
    <xf numFmtId="49" fontId="12" fillId="0" borderId="34" xfId="4" applyNumberFormat="1" applyFont="1" applyBorder="1" applyAlignment="1">
      <alignment horizontal="center" vertical="top"/>
    </xf>
    <xf numFmtId="0" fontId="4" fillId="0" borderId="1" xfId="4" applyFont="1" applyBorder="1" applyAlignment="1">
      <alignment horizontal="center" vertical="center" wrapText="1"/>
    </xf>
    <xf numFmtId="164" fontId="4" fillId="15" borderId="4" xfId="4" applyNumberFormat="1" applyFont="1" applyFill="1" applyBorder="1" applyAlignment="1">
      <alignment horizontal="center" vertical="center" wrapText="1"/>
    </xf>
    <xf numFmtId="2" fontId="12" fillId="0" borderId="18" xfId="4" applyNumberFormat="1" applyFont="1" applyBorder="1" applyAlignment="1">
      <alignment horizontal="center" vertical="top"/>
    </xf>
    <xf numFmtId="0" fontId="12" fillId="0" borderId="1" xfId="7" applyFont="1" applyBorder="1" applyAlignment="1">
      <alignment horizontal="center" vertical="center" wrapText="1"/>
    </xf>
    <xf numFmtId="164" fontId="4" fillId="15" borderId="4" xfId="7" applyNumberFormat="1" applyFont="1" applyFill="1" applyBorder="1" applyAlignment="1">
      <alignment horizontal="center" vertical="center" wrapText="1"/>
    </xf>
    <xf numFmtId="0" fontId="4" fillId="0" borderId="74" xfId="7" applyFont="1" applyBorder="1" applyAlignment="1">
      <alignment vertical="center" wrapText="1"/>
    </xf>
    <xf numFmtId="0" fontId="4" fillId="13" borderId="5" xfId="10" applyFont="1" applyFill="1" applyBorder="1" applyAlignment="1">
      <alignment horizontal="left" vertical="top" wrapText="1"/>
    </xf>
    <xf numFmtId="0" fontId="4" fillId="11" borderId="10" xfId="4" applyFont="1" applyFill="1" applyBorder="1" applyAlignment="1">
      <alignment horizontal="center" vertical="center"/>
    </xf>
    <xf numFmtId="164" fontId="4" fillId="15" borderId="17" xfId="7" applyNumberFormat="1" applyFont="1" applyFill="1" applyBorder="1" applyAlignment="1">
      <alignment horizontal="center" vertical="center" wrapText="1"/>
    </xf>
    <xf numFmtId="0" fontId="4" fillId="0" borderId="26" xfId="7" applyFont="1" applyBorder="1" applyAlignment="1">
      <alignment vertical="center" wrapText="1"/>
    </xf>
    <xf numFmtId="0" fontId="4" fillId="13" borderId="34" xfId="10" applyFont="1" applyFill="1" applyBorder="1" applyAlignment="1">
      <alignment horizontal="left" vertical="top" wrapText="1"/>
    </xf>
    <xf numFmtId="0" fontId="4" fillId="0" borderId="43" xfId="4" applyFont="1" applyBorder="1" applyAlignment="1">
      <alignment vertical="center"/>
    </xf>
    <xf numFmtId="0" fontId="4" fillId="13" borderId="19" xfId="10" applyFont="1" applyFill="1" applyBorder="1" applyAlignment="1">
      <alignment horizontal="left" vertical="top" wrapText="1"/>
    </xf>
    <xf numFmtId="2" fontId="26" fillId="12" borderId="1" xfId="4" applyNumberFormat="1" applyFont="1" applyFill="1" applyBorder="1" applyAlignment="1">
      <alignment horizontal="center" vertical="top"/>
    </xf>
    <xf numFmtId="164" fontId="12" fillId="12" borderId="6" xfId="4" applyNumberFormat="1" applyFont="1" applyFill="1" applyBorder="1" applyAlignment="1">
      <alignment horizontal="center" vertical="top"/>
    </xf>
    <xf numFmtId="0" fontId="12" fillId="12" borderId="34" xfId="4" applyFont="1" applyFill="1" applyBorder="1" applyAlignment="1">
      <alignment horizontal="center" vertical="top"/>
    </xf>
    <xf numFmtId="0" fontId="12" fillId="12" borderId="10" xfId="4" applyFont="1" applyFill="1" applyBorder="1" applyAlignment="1">
      <alignment horizontal="center" vertical="top"/>
    </xf>
    <xf numFmtId="2" fontId="12" fillId="12" borderId="55" xfId="4" applyNumberFormat="1" applyFont="1" applyFill="1" applyBorder="1" applyAlignment="1">
      <alignment horizontal="center" vertical="top"/>
    </xf>
    <xf numFmtId="0" fontId="12" fillId="12" borderId="55" xfId="4" applyFont="1" applyFill="1" applyBorder="1" applyAlignment="1">
      <alignment horizontal="center" vertical="top"/>
    </xf>
    <xf numFmtId="0" fontId="12" fillId="12" borderId="18" xfId="4" applyFont="1" applyFill="1" applyBorder="1" applyAlignment="1">
      <alignment horizontal="center" vertical="top"/>
    </xf>
    <xf numFmtId="0" fontId="4" fillId="0" borderId="0" xfId="7" applyFont="1" applyBorder="1" applyAlignment="1">
      <alignment vertical="center" wrapText="1"/>
    </xf>
    <xf numFmtId="0" fontId="4" fillId="0" borderId="0" xfId="7" applyFont="1" applyBorder="1" applyAlignment="1">
      <alignment vertical="top" wrapText="1"/>
    </xf>
    <xf numFmtId="0" fontId="4" fillId="0" borderId="10" xfId="4" applyFont="1" applyFill="1" applyBorder="1" applyAlignment="1">
      <alignment horizontal="center" vertical="center" wrapText="1"/>
    </xf>
    <xf numFmtId="0" fontId="4" fillId="11" borderId="34" xfId="4" applyFont="1" applyFill="1" applyBorder="1" applyAlignment="1">
      <alignment horizontal="center" vertical="center" wrapText="1"/>
    </xf>
    <xf numFmtId="0" fontId="4" fillId="11" borderId="68" xfId="4" applyFont="1" applyFill="1" applyBorder="1" applyAlignment="1">
      <alignment horizontal="center" vertical="center" wrapText="1"/>
    </xf>
    <xf numFmtId="0" fontId="26" fillId="0" borderId="0" xfId="4" applyFont="1" applyAlignment="1">
      <alignment vertical="top"/>
    </xf>
    <xf numFmtId="0" fontId="26" fillId="0" borderId="21" xfId="4" applyFont="1" applyBorder="1" applyAlignment="1">
      <alignment vertical="top"/>
    </xf>
    <xf numFmtId="0" fontId="26" fillId="0" borderId="21" xfId="4" applyFont="1" applyBorder="1" applyAlignment="1">
      <alignment vertical="top" textRotation="90"/>
    </xf>
    <xf numFmtId="0" fontId="26" fillId="0" borderId="31" xfId="4" applyFont="1" applyBorder="1" applyAlignment="1">
      <alignment vertical="top"/>
    </xf>
    <xf numFmtId="0" fontId="26" fillId="0" borderId="0" xfId="4" applyFont="1" applyAlignment="1">
      <alignment vertical="top" textRotation="90"/>
    </xf>
    <xf numFmtId="0" fontId="26" fillId="0" borderId="6" xfId="4" applyFont="1" applyBorder="1" applyAlignment="1">
      <alignment vertical="top"/>
    </xf>
    <xf numFmtId="0" fontId="3" fillId="0" borderId="59" xfId="4" applyBorder="1"/>
    <xf numFmtId="1" fontId="12" fillId="0" borderId="71" xfId="4" applyNumberFormat="1" applyFont="1" applyBorder="1" applyAlignment="1">
      <alignment horizontal="center" vertical="center"/>
    </xf>
    <xf numFmtId="1" fontId="12" fillId="0" borderId="10" xfId="4" applyNumberFormat="1" applyFont="1" applyBorder="1" applyAlignment="1">
      <alignment horizontal="center" vertical="center"/>
    </xf>
    <xf numFmtId="164" fontId="12" fillId="15" borderId="13" xfId="4" applyNumberFormat="1" applyFont="1" applyFill="1" applyBorder="1" applyAlignment="1">
      <alignment horizontal="center" vertical="center" wrapText="1"/>
    </xf>
    <xf numFmtId="0" fontId="12" fillId="0" borderId="54" xfId="4" applyFont="1" applyBorder="1" applyAlignment="1">
      <alignment horizontal="justify" vertical="center"/>
    </xf>
    <xf numFmtId="164" fontId="12" fillId="39" borderId="3" xfId="4" applyNumberFormat="1" applyFont="1" applyFill="1" applyBorder="1" applyAlignment="1">
      <alignment horizontal="center" vertical="top"/>
    </xf>
    <xf numFmtId="49" fontId="26" fillId="12" borderId="0" xfId="4" applyNumberFormat="1" applyFont="1" applyFill="1" applyAlignment="1">
      <alignment vertical="top" wrapText="1"/>
    </xf>
    <xf numFmtId="0" fontId="4" fillId="0" borderId="14" xfId="4" applyFont="1" applyBorder="1" applyAlignment="1">
      <alignment horizontal="center" vertical="center"/>
    </xf>
    <xf numFmtId="0" fontId="4" fillId="0" borderId="17" xfId="4" applyFont="1" applyBorder="1" applyAlignment="1">
      <alignment horizontal="center" vertical="center" wrapText="1"/>
    </xf>
    <xf numFmtId="0" fontId="4" fillId="0" borderId="26" xfId="4" applyFont="1" applyBorder="1" applyAlignment="1">
      <alignment horizontal="justify" vertical="center"/>
    </xf>
    <xf numFmtId="164" fontId="12" fillId="0" borderId="0" xfId="4" applyNumberFormat="1" applyFont="1" applyAlignment="1">
      <alignment horizontal="center" vertical="top"/>
    </xf>
    <xf numFmtId="0" fontId="3" fillId="0" borderId="63" xfId="4" applyBorder="1"/>
    <xf numFmtId="1" fontId="42" fillId="0" borderId="11" xfId="4" applyNumberFormat="1" applyFont="1" applyBorder="1" applyAlignment="1">
      <alignment horizontal="center" vertical="center"/>
    </xf>
    <xf numFmtId="1" fontId="42" fillId="0" borderId="10" xfId="4" applyNumberFormat="1" applyFont="1" applyBorder="1" applyAlignment="1">
      <alignment horizontal="center" vertical="center"/>
    </xf>
    <xf numFmtId="164" fontId="42" fillId="15" borderId="13" xfId="4" applyNumberFormat="1" applyFont="1" applyFill="1" applyBorder="1" applyAlignment="1">
      <alignment horizontal="center" vertical="center" wrapText="1"/>
    </xf>
    <xf numFmtId="0" fontId="39" fillId="0" borderId="54" xfId="4" applyFont="1" applyBorder="1" applyAlignment="1">
      <alignment horizontal="justify" vertical="center"/>
    </xf>
    <xf numFmtId="164" fontId="12" fillId="39" borderId="4" xfId="4" applyNumberFormat="1" applyFont="1" applyFill="1" applyBorder="1" applyAlignment="1">
      <alignment horizontal="center" vertical="top"/>
    </xf>
    <xf numFmtId="1" fontId="17" fillId="0" borderId="15" xfId="4" applyNumberFormat="1" applyFont="1" applyBorder="1" applyAlignment="1">
      <alignment horizontal="center" vertical="center"/>
    </xf>
    <xf numFmtId="1" fontId="17" fillId="0" borderId="10" xfId="4" applyNumberFormat="1" applyFont="1" applyBorder="1" applyAlignment="1">
      <alignment horizontal="center" vertical="center"/>
    </xf>
    <xf numFmtId="164" fontId="17" fillId="15" borderId="13" xfId="4" applyNumberFormat="1" applyFont="1" applyFill="1" applyBorder="1" applyAlignment="1">
      <alignment horizontal="center" vertical="center" wrapText="1"/>
    </xf>
    <xf numFmtId="0" fontId="17" fillId="0" borderId="26" xfId="4" applyFont="1" applyBorder="1" applyAlignment="1">
      <alignment horizontal="justify" vertical="center"/>
    </xf>
    <xf numFmtId="164" fontId="12" fillId="0" borderId="34" xfId="4" applyNumberFormat="1" applyFont="1" applyBorder="1" applyAlignment="1">
      <alignment horizontal="center" vertical="top"/>
    </xf>
    <xf numFmtId="1" fontId="17" fillId="0" borderId="71" xfId="4" applyNumberFormat="1" applyFont="1" applyBorder="1" applyAlignment="1">
      <alignment horizontal="center" vertical="center"/>
    </xf>
    <xf numFmtId="0" fontId="17" fillId="0" borderId="15" xfId="4" applyFont="1" applyBorder="1" applyAlignment="1">
      <alignment horizontal="center" vertical="center"/>
    </xf>
    <xf numFmtId="0" fontId="17" fillId="0" borderId="14" xfId="4" applyFont="1" applyBorder="1" applyAlignment="1">
      <alignment horizontal="center" vertical="center"/>
    </xf>
    <xf numFmtId="0" fontId="17" fillId="0" borderId="71" xfId="4" applyFont="1" applyBorder="1" applyAlignment="1">
      <alignment horizontal="center" vertical="center"/>
    </xf>
    <xf numFmtId="0" fontId="17" fillId="0" borderId="26" xfId="4" applyFont="1" applyBorder="1" applyAlignment="1">
      <alignment wrapText="1"/>
    </xf>
    <xf numFmtId="1" fontId="37" fillId="0" borderId="11" xfId="4" applyNumberFormat="1" applyFont="1" applyBorder="1" applyAlignment="1">
      <alignment horizontal="center" vertical="center"/>
    </xf>
    <xf numFmtId="0" fontId="17" fillId="0" borderId="64" xfId="4" applyFont="1" applyBorder="1" applyAlignment="1">
      <alignment horizontal="justify" vertical="center"/>
    </xf>
    <xf numFmtId="1" fontId="37" fillId="0" borderId="10" xfId="4" applyNumberFormat="1" applyFont="1" applyBorder="1" applyAlignment="1">
      <alignment horizontal="center" vertical="center"/>
    </xf>
    <xf numFmtId="164" fontId="37" fillId="15" borderId="13" xfId="4" applyNumberFormat="1" applyFont="1" applyFill="1" applyBorder="1" applyAlignment="1">
      <alignment horizontal="center" vertical="center" wrapText="1"/>
    </xf>
    <xf numFmtId="1" fontId="42" fillId="0" borderId="15" xfId="4" applyNumberFormat="1" applyFont="1" applyBorder="1" applyAlignment="1">
      <alignment horizontal="center" vertical="center"/>
    </xf>
    <xf numFmtId="0" fontId="39" fillId="0" borderId="26" xfId="4" applyFont="1" applyBorder="1" applyAlignment="1">
      <alignment horizontal="justify" vertical="center"/>
    </xf>
    <xf numFmtId="0" fontId="4" fillId="0" borderId="0" xfId="4" applyFont="1" applyBorder="1" applyAlignment="1">
      <alignment horizontal="left" vertical="top" wrapText="1"/>
    </xf>
    <xf numFmtId="0" fontId="4" fillId="0" borderId="25" xfId="7" applyFont="1" applyBorder="1" applyAlignment="1">
      <alignment vertical="top" wrapText="1"/>
    </xf>
    <xf numFmtId="0" fontId="4" fillId="0" borderId="26" xfId="7" applyFont="1" applyBorder="1" applyAlignment="1">
      <alignment vertical="top" wrapText="1"/>
    </xf>
    <xf numFmtId="0" fontId="17" fillId="0" borderId="9" xfId="4" applyFont="1" applyBorder="1" applyAlignment="1">
      <alignment horizontal="center" vertical="center" wrapText="1"/>
    </xf>
    <xf numFmtId="0" fontId="17" fillId="0" borderId="34" xfId="4" applyFont="1" applyBorder="1" applyAlignment="1">
      <alignment horizontal="center" vertical="center" wrapText="1"/>
    </xf>
    <xf numFmtId="0" fontId="17" fillId="0" borderId="0" xfId="4" applyFont="1" applyBorder="1" applyAlignment="1">
      <alignment horizontal="center" vertical="center" wrapText="1"/>
    </xf>
    <xf numFmtId="0" fontId="17" fillId="0" borderId="60" xfId="4" applyFont="1" applyBorder="1" applyAlignment="1">
      <alignment vertical="center" wrapText="1"/>
    </xf>
    <xf numFmtId="0" fontId="12" fillId="0" borderId="0" xfId="4" applyFont="1" applyAlignment="1">
      <alignment horizontal="center" vertical="top"/>
    </xf>
    <xf numFmtId="1" fontId="42" fillId="0" borderId="14" xfId="4" applyNumberFormat="1" applyFont="1" applyBorder="1" applyAlignment="1">
      <alignment horizontal="center" vertical="center"/>
    </xf>
    <xf numFmtId="164" fontId="42" fillId="15" borderId="17" xfId="4" applyNumberFormat="1" applyFont="1" applyFill="1" applyBorder="1" applyAlignment="1">
      <alignment horizontal="center" vertical="center" wrapText="1"/>
    </xf>
    <xf numFmtId="0" fontId="39" fillId="0" borderId="60" xfId="4" applyFont="1" applyBorder="1" applyAlignment="1">
      <alignment horizontal="justify" vertical="center"/>
    </xf>
    <xf numFmtId="0" fontId="4" fillId="0" borderId="14" xfId="4" applyFont="1" applyFill="1" applyBorder="1" applyAlignment="1">
      <alignment horizontal="center" vertical="center"/>
    </xf>
    <xf numFmtId="0" fontId="17" fillId="0" borderId="8" xfId="4" applyFont="1" applyBorder="1" applyAlignment="1">
      <alignment horizontal="center" vertical="center"/>
    </xf>
    <xf numFmtId="0" fontId="17" fillId="0" borderId="60" xfId="4" applyFont="1" applyBorder="1" applyAlignment="1">
      <alignment wrapText="1"/>
    </xf>
    <xf numFmtId="1" fontId="42" fillId="0" borderId="18" xfId="4" applyNumberFormat="1" applyFont="1" applyBorder="1" applyAlignment="1">
      <alignment horizontal="center" vertical="center"/>
    </xf>
    <xf numFmtId="164" fontId="42" fillId="15" borderId="39" xfId="4" applyNumberFormat="1" applyFont="1" applyFill="1" applyBorder="1" applyAlignment="1">
      <alignment horizontal="center" vertical="center" wrapText="1"/>
    </xf>
    <xf numFmtId="0" fontId="39" fillId="0" borderId="43" xfId="4" applyFont="1" applyBorder="1" applyAlignment="1">
      <alignment horizontal="justify" vertical="center"/>
    </xf>
    <xf numFmtId="0" fontId="4" fillId="13" borderId="55" xfId="10" applyFont="1" applyFill="1" applyBorder="1" applyAlignment="1">
      <alignment horizontal="left" vertical="top" wrapText="1"/>
    </xf>
    <xf numFmtId="49" fontId="26" fillId="11" borderId="55" xfId="4" applyNumberFormat="1" applyFont="1" applyFill="1" applyBorder="1" applyAlignment="1">
      <alignment horizontal="center" vertical="top" wrapText="1"/>
    </xf>
    <xf numFmtId="49" fontId="26" fillId="13" borderId="55" xfId="4" applyNumberFormat="1" applyFont="1" applyFill="1" applyBorder="1" applyAlignment="1">
      <alignment horizontal="center" vertical="top" wrapText="1"/>
    </xf>
    <xf numFmtId="49" fontId="26" fillId="12" borderId="8" xfId="4" applyNumberFormat="1" applyFont="1" applyFill="1" applyBorder="1" applyAlignment="1">
      <alignment vertical="top" wrapText="1"/>
    </xf>
    <xf numFmtId="1" fontId="4" fillId="0" borderId="2" xfId="4" applyNumberFormat="1" applyFont="1" applyBorder="1" applyAlignment="1">
      <alignment horizontal="center" vertical="center"/>
    </xf>
    <xf numFmtId="1" fontId="4" fillId="0" borderId="1" xfId="4" applyNumberFormat="1" applyFont="1" applyBorder="1" applyAlignment="1">
      <alignment horizontal="center" vertical="center"/>
    </xf>
    <xf numFmtId="0" fontId="4" fillId="0" borderId="74" xfId="4" applyFont="1" applyBorder="1" applyAlignment="1">
      <alignment horizontal="justify" vertical="center"/>
    </xf>
    <xf numFmtId="164" fontId="12" fillId="0" borderId="22" xfId="4" applyNumberFormat="1" applyFont="1" applyBorder="1" applyAlignment="1">
      <alignment horizontal="center" vertical="top"/>
    </xf>
    <xf numFmtId="49" fontId="26" fillId="12" borderId="13" xfId="4" applyNumberFormat="1" applyFont="1" applyFill="1" applyBorder="1" applyAlignment="1">
      <alignment vertical="top" wrapText="1"/>
    </xf>
    <xf numFmtId="0" fontId="4" fillId="15" borderId="0" xfId="7" applyFont="1" applyFill="1" applyBorder="1" applyAlignment="1">
      <alignment horizontal="left" vertical="top" wrapText="1"/>
    </xf>
    <xf numFmtId="1" fontId="12" fillId="0" borderId="38" xfId="4" applyNumberFormat="1" applyFont="1" applyBorder="1" applyAlignment="1">
      <alignment horizontal="center" vertical="center"/>
    </xf>
    <xf numFmtId="1" fontId="12" fillId="0" borderId="32" xfId="4" applyNumberFormat="1" applyFont="1" applyBorder="1" applyAlignment="1">
      <alignment horizontal="center" vertical="center"/>
    </xf>
    <xf numFmtId="164" fontId="12" fillId="15" borderId="28" xfId="4" applyNumberFormat="1" applyFont="1" applyFill="1" applyBorder="1" applyAlignment="1">
      <alignment horizontal="center" vertical="center" wrapText="1"/>
    </xf>
    <xf numFmtId="0" fontId="12" fillId="0" borderId="48" xfId="4" applyFont="1" applyBorder="1" applyAlignment="1">
      <alignment horizontal="justify" vertical="center"/>
    </xf>
    <xf numFmtId="164" fontId="26" fillId="12" borderId="44" xfId="4" applyNumberFormat="1" applyFont="1" applyFill="1" applyBorder="1" applyAlignment="1">
      <alignment horizontal="center" vertical="top"/>
    </xf>
    <xf numFmtId="0" fontId="26" fillId="12" borderId="5" xfId="4" applyFont="1" applyFill="1" applyBorder="1" applyAlignment="1">
      <alignment horizontal="center" vertical="top"/>
    </xf>
    <xf numFmtId="0" fontId="4" fillId="0" borderId="0" xfId="7" applyFont="1" applyBorder="1" applyAlignment="1">
      <alignment horizontal="left" vertical="center" wrapText="1"/>
    </xf>
    <xf numFmtId="0" fontId="4" fillId="0" borderId="15" xfId="4" applyFont="1" applyBorder="1" applyAlignment="1">
      <alignment horizontal="center" vertical="center"/>
    </xf>
    <xf numFmtId="164" fontId="12" fillId="12" borderId="17" xfId="4" applyNumberFormat="1" applyFont="1" applyFill="1" applyBorder="1" applyAlignment="1">
      <alignment horizontal="center" vertical="top"/>
    </xf>
    <xf numFmtId="164" fontId="12" fillId="12" borderId="16" xfId="4" applyNumberFormat="1" applyFont="1" applyFill="1" applyBorder="1" applyAlignment="1">
      <alignment horizontal="center" vertical="top"/>
    </xf>
    <xf numFmtId="0" fontId="12" fillId="12" borderId="16" xfId="4" applyFont="1" applyFill="1" applyBorder="1" applyAlignment="1">
      <alignment horizontal="center" vertical="top"/>
    </xf>
    <xf numFmtId="0" fontId="12" fillId="12" borderId="14" xfId="4" applyFont="1" applyFill="1" applyBorder="1" applyAlignment="1">
      <alignment horizontal="center" vertical="top"/>
    </xf>
    <xf numFmtId="0" fontId="4" fillId="0" borderId="0" xfId="7" applyFont="1" applyBorder="1" applyAlignment="1">
      <alignment horizontal="left" vertical="top" wrapText="1"/>
    </xf>
    <xf numFmtId="0" fontId="4" fillId="0" borderId="17" xfId="4" applyFont="1" applyBorder="1" applyAlignment="1">
      <alignment horizontal="center" vertical="center"/>
    </xf>
    <xf numFmtId="0" fontId="4" fillId="0" borderId="42" xfId="4" applyFont="1" applyBorder="1" applyAlignment="1">
      <alignment horizontal="center" vertical="center" wrapText="1"/>
    </xf>
    <xf numFmtId="0" fontId="4" fillId="0" borderId="19" xfId="4" applyFont="1" applyBorder="1" applyAlignment="1">
      <alignment horizontal="center" vertical="center" wrapText="1"/>
    </xf>
    <xf numFmtId="0" fontId="4" fillId="0" borderId="22" xfId="4" applyFont="1" applyBorder="1" applyAlignment="1">
      <alignment horizontal="center" vertical="center" wrapText="1"/>
    </xf>
    <xf numFmtId="0" fontId="4" fillId="0" borderId="51" xfId="4" applyFont="1" applyBorder="1" applyAlignment="1">
      <alignment vertical="center" wrapText="1"/>
    </xf>
    <xf numFmtId="164" fontId="12" fillId="12" borderId="45" xfId="4" applyNumberFormat="1" applyFont="1" applyFill="1" applyBorder="1" applyAlignment="1">
      <alignment horizontal="center" vertical="top"/>
    </xf>
    <xf numFmtId="49" fontId="12" fillId="0" borderId="19" xfId="4" applyNumberFormat="1" applyFont="1" applyBorder="1" applyAlignment="1">
      <alignment vertical="top"/>
    </xf>
    <xf numFmtId="164" fontId="26" fillId="37" borderId="3" xfId="4" applyNumberFormat="1" applyFont="1" applyFill="1" applyBorder="1" applyAlignment="1">
      <alignment horizontal="center" vertical="top"/>
    </xf>
    <xf numFmtId="49" fontId="22" fillId="0" borderId="5" xfId="4" applyNumberFormat="1" applyFont="1" applyBorder="1" applyAlignment="1">
      <alignment horizontal="center" vertical="center" textRotation="90"/>
    </xf>
    <xf numFmtId="164" fontId="12" fillId="0" borderId="61" xfId="4" applyNumberFormat="1" applyFont="1" applyBorder="1" applyAlignment="1">
      <alignment horizontal="center" vertical="top"/>
    </xf>
    <xf numFmtId="0" fontId="12" fillId="0" borderId="61" xfId="4" applyFont="1" applyBorder="1" applyAlignment="1">
      <alignment horizontal="center" vertical="top"/>
    </xf>
    <xf numFmtId="49" fontId="22" fillId="0" borderId="34" xfId="4" applyNumberFormat="1" applyFont="1" applyBorder="1" applyAlignment="1">
      <alignment horizontal="center" vertical="center" textRotation="90"/>
    </xf>
    <xf numFmtId="0" fontId="34" fillId="11" borderId="0" xfId="4" applyFont="1" applyFill="1" applyAlignment="1">
      <alignment horizontal="center" vertical="top" wrapText="1"/>
    </xf>
    <xf numFmtId="164" fontId="12" fillId="0" borderId="45" xfId="4" applyNumberFormat="1" applyFont="1" applyFill="1" applyBorder="1" applyAlignment="1">
      <alignment horizontal="center" vertical="top"/>
    </xf>
    <xf numFmtId="164" fontId="12" fillId="0" borderId="45" xfId="4" applyNumberFormat="1" applyFont="1" applyBorder="1" applyAlignment="1">
      <alignment horizontal="center" vertical="top"/>
    </xf>
    <xf numFmtId="0" fontId="12" fillId="0" borderId="45" xfId="4" applyFont="1" applyBorder="1" applyAlignment="1">
      <alignment horizontal="center" vertical="top"/>
    </xf>
    <xf numFmtId="49" fontId="22" fillId="0" borderId="19" xfId="4" applyNumberFormat="1" applyFont="1" applyBorder="1" applyAlignment="1">
      <alignment horizontal="center" vertical="center" textRotation="90"/>
    </xf>
    <xf numFmtId="0" fontId="5" fillId="12" borderId="19" xfId="4" applyFont="1" applyFill="1" applyBorder="1" applyAlignment="1">
      <alignment horizontal="center" vertical="center" textRotation="90" wrapText="1"/>
    </xf>
    <xf numFmtId="0" fontId="34" fillId="11" borderId="22" xfId="4" applyFont="1" applyFill="1" applyBorder="1" applyAlignment="1">
      <alignment horizontal="center" vertical="top" wrapText="1"/>
    </xf>
    <xf numFmtId="9" fontId="12" fillId="0" borderId="14" xfId="4" applyNumberFormat="1" applyFont="1" applyBorder="1" applyAlignment="1">
      <alignment horizontal="left" vertical="top"/>
    </xf>
    <xf numFmtId="0" fontId="12" fillId="0" borderId="17" xfId="4" applyFont="1" applyBorder="1" applyAlignment="1">
      <alignment horizontal="left" vertical="top"/>
    </xf>
    <xf numFmtId="0" fontId="12" fillId="0" borderId="26" xfId="4" applyFont="1" applyBorder="1" applyAlignment="1">
      <alignment horizontal="left" vertical="top"/>
    </xf>
    <xf numFmtId="0" fontId="34" fillId="12" borderId="21" xfId="4" applyFont="1" applyFill="1" applyBorder="1" applyAlignment="1">
      <alignment vertical="top" wrapText="1"/>
    </xf>
    <xf numFmtId="0" fontId="4" fillId="0" borderId="16" xfId="4" applyFont="1" applyBorder="1" applyAlignment="1">
      <alignment horizontal="left" vertical="top" wrapText="1"/>
    </xf>
    <xf numFmtId="0" fontId="4" fillId="15" borderId="25" xfId="4" applyFont="1" applyFill="1" applyBorder="1" applyAlignment="1">
      <alignment horizontal="center" vertical="center" wrapText="1"/>
    </xf>
    <xf numFmtId="0" fontId="4" fillId="15" borderId="14" xfId="4" applyFont="1" applyFill="1" applyBorder="1" applyAlignment="1">
      <alignment horizontal="center" vertical="center" wrapText="1"/>
    </xf>
    <xf numFmtId="164" fontId="4" fillId="15" borderId="71" xfId="4" applyNumberFormat="1" applyFont="1" applyFill="1" applyBorder="1" applyAlignment="1">
      <alignment horizontal="center" vertical="center" wrapText="1"/>
    </xf>
    <xf numFmtId="0" fontId="4" fillId="0" borderId="45" xfId="4" applyFont="1" applyBorder="1" applyAlignment="1">
      <alignment horizontal="left" vertical="top" wrapText="1"/>
    </xf>
    <xf numFmtId="0" fontId="4" fillId="11" borderId="57" xfId="4" applyFont="1" applyFill="1" applyBorder="1" applyAlignment="1">
      <alignment horizontal="center" vertical="center" wrapText="1"/>
    </xf>
    <xf numFmtId="164" fontId="4" fillId="15" borderId="72" xfId="4" applyNumberFormat="1" applyFont="1" applyFill="1" applyBorder="1" applyAlignment="1">
      <alignment horizontal="center" vertical="center" wrapText="1"/>
    </xf>
    <xf numFmtId="49" fontId="26" fillId="10" borderId="6" xfId="4" applyNumberFormat="1" applyFont="1" applyFill="1" applyBorder="1" applyAlignment="1">
      <alignment horizontal="center" vertical="top"/>
    </xf>
    <xf numFmtId="164" fontId="26" fillId="0" borderId="19" xfId="4" applyNumberFormat="1" applyFont="1" applyBorder="1" applyAlignment="1">
      <alignment horizontal="center" vertical="top"/>
    </xf>
    <xf numFmtId="0" fontId="4" fillId="15" borderId="60" xfId="7" applyFont="1" applyFill="1" applyBorder="1" applyAlignment="1">
      <alignment horizontal="left" vertical="top" wrapText="1"/>
    </xf>
    <xf numFmtId="0" fontId="4" fillId="15" borderId="15" xfId="4" applyFont="1" applyFill="1" applyBorder="1" applyAlignment="1">
      <alignment horizontal="center" vertical="center" wrapText="1"/>
    </xf>
    <xf numFmtId="0" fontId="70" fillId="0" borderId="0" xfId="4" applyFont="1" applyAlignment="1">
      <alignment horizontal="left" vertical="center" indent="4"/>
    </xf>
    <xf numFmtId="0" fontId="3" fillId="0" borderId="7" xfId="4" applyBorder="1"/>
    <xf numFmtId="0" fontId="4" fillId="0" borderId="60" xfId="7" applyFont="1" applyBorder="1" applyAlignment="1">
      <alignment horizontal="left" vertical="center" wrapText="1"/>
    </xf>
    <xf numFmtId="0" fontId="3" fillId="0" borderId="45" xfId="4" applyBorder="1"/>
    <xf numFmtId="0" fontId="4" fillId="0" borderId="43" xfId="7" applyFont="1" applyBorder="1" applyAlignment="1">
      <alignment horizontal="left" vertical="top" wrapText="1"/>
    </xf>
    <xf numFmtId="0" fontId="4" fillId="15" borderId="9" xfId="4" applyFont="1" applyFill="1" applyBorder="1" applyAlignment="1">
      <alignment horizontal="center" vertical="center" wrapText="1"/>
    </xf>
    <xf numFmtId="0" fontId="4" fillId="15" borderId="55" xfId="4" applyFont="1" applyFill="1" applyBorder="1" applyAlignment="1">
      <alignment horizontal="center" vertical="center" wrapText="1"/>
    </xf>
    <xf numFmtId="164" fontId="4" fillId="15" borderId="76" xfId="4" applyNumberFormat="1" applyFont="1" applyFill="1" applyBorder="1" applyAlignment="1">
      <alignment horizontal="center" vertical="center" wrapText="1"/>
    </xf>
    <xf numFmtId="0" fontId="4" fillId="0" borderId="60" xfId="4" applyFont="1" applyBorder="1" applyAlignment="1">
      <alignment wrapText="1"/>
    </xf>
    <xf numFmtId="0" fontId="4" fillId="0" borderId="74" xfId="7" applyFont="1" applyBorder="1" applyAlignment="1">
      <alignment horizontal="left" vertical="top" wrapText="1"/>
    </xf>
    <xf numFmtId="0" fontId="4" fillId="11" borderId="1" xfId="7" applyFont="1" applyFill="1" applyBorder="1" applyAlignment="1">
      <alignment horizontal="center" vertical="center" wrapText="1"/>
    </xf>
    <xf numFmtId="0" fontId="4" fillId="11" borderId="79" xfId="7" applyFont="1" applyFill="1" applyBorder="1" applyAlignment="1">
      <alignment horizontal="center" vertical="center" wrapText="1"/>
    </xf>
    <xf numFmtId="0" fontId="4" fillId="11" borderId="74" xfId="7" applyFont="1" applyFill="1" applyBorder="1" applyAlignment="1">
      <alignment horizontal="justify" vertical="center"/>
    </xf>
    <xf numFmtId="0" fontId="3" fillId="0" borderId="12" xfId="4" applyBorder="1"/>
    <xf numFmtId="0" fontId="4" fillId="0" borderId="11" xfId="4" applyFont="1" applyFill="1" applyBorder="1" applyAlignment="1">
      <alignment horizontal="center" vertical="top" wrapText="1"/>
    </xf>
    <xf numFmtId="0" fontId="4" fillId="0" borderId="10" xfId="4" applyFont="1" applyFill="1" applyBorder="1" applyAlignment="1">
      <alignment horizontal="center" vertical="top" wrapText="1"/>
    </xf>
    <xf numFmtId="0" fontId="4" fillId="0" borderId="78" xfId="4" applyFont="1" applyFill="1" applyBorder="1" applyAlignment="1">
      <alignment horizontal="center" vertical="top" wrapText="1"/>
    </xf>
    <xf numFmtId="0" fontId="4" fillId="0" borderId="64" xfId="4" applyFont="1" applyFill="1" applyBorder="1" applyAlignment="1">
      <alignment horizontal="justify" vertical="top"/>
    </xf>
    <xf numFmtId="0" fontId="53" fillId="0" borderId="0" xfId="4" applyFont="1" applyAlignment="1">
      <alignment vertical="top" wrapText="1"/>
    </xf>
    <xf numFmtId="0" fontId="53" fillId="0" borderId="0" xfId="4" applyFont="1" applyAlignment="1">
      <alignment vertical="top" textRotation="90" wrapText="1"/>
    </xf>
    <xf numFmtId="49" fontId="26" fillId="0" borderId="0" xfId="4" applyNumberFormat="1" applyFont="1" applyAlignment="1">
      <alignment vertical="top" wrapText="1"/>
    </xf>
    <xf numFmtId="49" fontId="26" fillId="10" borderId="34" xfId="4" applyNumberFormat="1" applyFont="1" applyFill="1" applyBorder="1" applyAlignment="1">
      <alignment horizontal="center" vertical="top"/>
    </xf>
    <xf numFmtId="0" fontId="3" fillId="0" borderId="16" xfId="4" applyBorder="1"/>
    <xf numFmtId="0" fontId="4" fillId="0" borderId="15" xfId="4" applyFont="1" applyBorder="1" applyAlignment="1">
      <alignment horizontal="center" vertical="center" wrapText="1"/>
    </xf>
    <xf numFmtId="0" fontId="4" fillId="0" borderId="55" xfId="4" applyFont="1" applyBorder="1" applyAlignment="1">
      <alignment horizontal="center" vertical="center" wrapText="1"/>
    </xf>
    <xf numFmtId="0" fontId="4" fillId="0" borderId="76" xfId="4" applyFont="1" applyBorder="1" applyAlignment="1">
      <alignment horizontal="center" vertical="center"/>
    </xf>
    <xf numFmtId="0" fontId="4" fillId="0" borderId="9" xfId="4" applyFont="1" applyBorder="1" applyAlignment="1">
      <alignment horizontal="justify" vertical="center"/>
    </xf>
    <xf numFmtId="0" fontId="3" fillId="11" borderId="15" xfId="4" applyFill="1" applyBorder="1" applyAlignment="1">
      <alignment horizontal="center" vertical="center" wrapText="1"/>
    </xf>
    <xf numFmtId="0" fontId="3" fillId="11" borderId="18" xfId="4" applyFill="1" applyBorder="1" applyAlignment="1">
      <alignment horizontal="center" vertical="center" wrapText="1"/>
    </xf>
    <xf numFmtId="0" fontId="4" fillId="0" borderId="42" xfId="4" applyFont="1" applyBorder="1" applyAlignment="1">
      <alignment horizontal="justify" vertical="center"/>
    </xf>
    <xf numFmtId="0" fontId="53" fillId="0" borderId="22" xfId="4" applyFont="1" applyBorder="1" applyAlignment="1">
      <alignment vertical="top" wrapText="1"/>
    </xf>
    <xf numFmtId="0" fontId="53" fillId="0" borderId="22" xfId="4" applyFont="1" applyBorder="1" applyAlignment="1">
      <alignment vertical="top" textRotation="90" wrapText="1"/>
    </xf>
    <xf numFmtId="49" fontId="26" fillId="0" borderId="22" xfId="4" applyNumberFormat="1" applyFont="1" applyBorder="1" applyAlignment="1">
      <alignment vertical="top" wrapText="1"/>
    </xf>
    <xf numFmtId="0" fontId="26" fillId="0" borderId="22" xfId="4" applyFont="1" applyBorder="1" applyAlignment="1">
      <alignment vertical="top"/>
    </xf>
    <xf numFmtId="0" fontId="26" fillId="0" borderId="20" xfId="4" applyFont="1" applyBorder="1" applyAlignment="1">
      <alignment vertical="top"/>
    </xf>
    <xf numFmtId="0" fontId="26" fillId="9" borderId="15" xfId="4" applyFont="1" applyFill="1" applyBorder="1" applyAlignment="1">
      <alignment horizontal="left" vertical="top"/>
    </xf>
    <xf numFmtId="0" fontId="34" fillId="10" borderId="4" xfId="4" applyFont="1" applyFill="1" applyBorder="1"/>
    <xf numFmtId="0" fontId="26" fillId="10" borderId="4" xfId="4" applyFont="1" applyFill="1" applyBorder="1" applyAlignment="1">
      <alignment horizontal="left" vertical="top" textRotation="90"/>
    </xf>
    <xf numFmtId="0" fontId="26" fillId="10" borderId="4" xfId="4" applyFont="1" applyFill="1" applyBorder="1"/>
    <xf numFmtId="0" fontId="4" fillId="0" borderId="21" xfId="4" applyFont="1" applyBorder="1"/>
    <xf numFmtId="164" fontId="5" fillId="0" borderId="0" xfId="9" applyNumberFormat="1" applyFont="1" applyAlignment="1">
      <alignment vertical="top" wrapText="1"/>
    </xf>
    <xf numFmtId="164" fontId="5" fillId="39" borderId="1" xfId="9" applyNumberFormat="1" applyFont="1" applyFill="1" applyBorder="1" applyAlignment="1">
      <alignment horizontal="center" vertical="top" wrapText="1"/>
    </xf>
    <xf numFmtId="164" fontId="5" fillId="39" borderId="2" xfId="9" applyNumberFormat="1" applyFont="1" applyFill="1" applyBorder="1" applyAlignment="1">
      <alignment horizontal="center" vertical="top" wrapText="1"/>
    </xf>
    <xf numFmtId="164" fontId="4" fillId="0" borderId="0" xfId="9" applyNumberFormat="1" applyFont="1" applyAlignment="1">
      <alignment vertical="top" wrapText="1"/>
    </xf>
    <xf numFmtId="164" fontId="4" fillId="0" borderId="18" xfId="9" applyNumberFormat="1" applyFont="1" applyFill="1" applyBorder="1" applyAlignment="1">
      <alignment horizontal="center" vertical="top" wrapText="1"/>
    </xf>
    <xf numFmtId="164" fontId="4" fillId="0" borderId="42" xfId="9" applyNumberFormat="1" applyFont="1" applyBorder="1" applyAlignment="1">
      <alignment horizontal="center" vertical="top" wrapText="1"/>
    </xf>
    <xf numFmtId="164" fontId="5" fillId="6" borderId="1" xfId="9" applyNumberFormat="1" applyFont="1" applyFill="1" applyBorder="1" applyAlignment="1">
      <alignment horizontal="center" vertical="top" wrapText="1"/>
    </xf>
    <xf numFmtId="164" fontId="5" fillId="6" borderId="2" xfId="9" applyNumberFormat="1" applyFont="1" applyFill="1" applyBorder="1" applyAlignment="1">
      <alignment horizontal="center" vertical="top" wrapText="1"/>
    </xf>
    <xf numFmtId="164" fontId="4" fillId="0" borderId="32" xfId="9" applyNumberFormat="1" applyFont="1" applyBorder="1" applyAlignment="1">
      <alignment horizontal="center" vertical="top" wrapText="1"/>
    </xf>
    <xf numFmtId="164" fontId="4" fillId="0" borderId="38" xfId="9" applyNumberFormat="1" applyFont="1" applyBorder="1" applyAlignment="1">
      <alignment horizontal="center" vertical="top" wrapText="1"/>
    </xf>
    <xf numFmtId="164" fontId="4" fillId="0" borderId="10" xfId="9" applyNumberFormat="1" applyFont="1" applyBorder="1" applyAlignment="1">
      <alignment horizontal="center" vertical="top" wrapText="1"/>
    </xf>
    <xf numFmtId="164" fontId="4" fillId="0" borderId="11" xfId="9" applyNumberFormat="1" applyFont="1" applyBorder="1" applyAlignment="1">
      <alignment horizontal="center" vertical="top" wrapText="1"/>
    </xf>
    <xf numFmtId="164" fontId="14" fillId="0" borderId="0" xfId="9" applyNumberFormat="1" applyFont="1" applyAlignment="1">
      <alignment horizontal="right" vertical="top" wrapText="1"/>
    </xf>
    <xf numFmtId="164" fontId="4" fillId="0" borderId="14" xfId="9" applyNumberFormat="1" applyFont="1" applyBorder="1" applyAlignment="1">
      <alignment horizontal="center" vertical="top" wrapText="1"/>
    </xf>
    <xf numFmtId="164" fontId="4" fillId="0" borderId="15" xfId="9" applyNumberFormat="1" applyFont="1" applyBorder="1" applyAlignment="1">
      <alignment horizontal="center" vertical="top" wrapText="1"/>
    </xf>
    <xf numFmtId="164" fontId="4" fillId="0" borderId="0" xfId="3" applyNumberFormat="1" applyFont="1" applyAlignment="1">
      <alignment vertical="top" wrapText="1"/>
    </xf>
    <xf numFmtId="164" fontId="4" fillId="0" borderId="14" xfId="3" applyNumberFormat="1" applyFont="1" applyBorder="1" applyAlignment="1">
      <alignment horizontal="center" vertical="top" wrapText="1"/>
    </xf>
    <xf numFmtId="164" fontId="4" fillId="0" borderId="15" xfId="3" applyNumberFormat="1" applyFont="1" applyBorder="1" applyAlignment="1">
      <alignment horizontal="center" vertical="top" wrapText="1"/>
    </xf>
    <xf numFmtId="164" fontId="4" fillId="0" borderId="18" xfId="9" applyNumberFormat="1" applyFont="1" applyBorder="1" applyAlignment="1">
      <alignment horizontal="center" vertical="top" wrapText="1"/>
    </xf>
    <xf numFmtId="164" fontId="4" fillId="0" borderId="9" xfId="9" applyNumberFormat="1" applyFont="1" applyBorder="1" applyAlignment="1">
      <alignment horizontal="center" vertical="top" wrapText="1"/>
    </xf>
    <xf numFmtId="0" fontId="100" fillId="0" borderId="0" xfId="9" applyFont="1" applyAlignment="1">
      <alignment vertical="center" wrapText="1"/>
    </xf>
    <xf numFmtId="0" fontId="5" fillId="0" borderId="0" xfId="2" applyFont="1" applyAlignment="1">
      <alignment horizontal="center" vertical="center" wrapText="1"/>
    </xf>
    <xf numFmtId="165" fontId="5" fillId="0" borderId="18" xfId="9" applyNumberFormat="1" applyFont="1" applyBorder="1" applyAlignment="1">
      <alignment horizontal="center" vertical="center" wrapText="1"/>
    </xf>
    <xf numFmtId="0" fontId="3" fillId="0" borderId="4" xfId="9" applyFont="1" applyBorder="1"/>
    <xf numFmtId="0" fontId="5" fillId="0" borderId="4" xfId="9" applyFont="1" applyBorder="1" applyAlignment="1">
      <alignment vertical="center" wrapText="1"/>
    </xf>
    <xf numFmtId="0" fontId="5" fillId="0" borderId="2" xfId="9" applyFont="1" applyBorder="1" applyAlignment="1">
      <alignment vertical="center" wrapText="1"/>
    </xf>
    <xf numFmtId="49" fontId="25" fillId="0" borderId="0" xfId="9" applyNumberFormat="1" applyFont="1" applyAlignment="1">
      <alignment horizontal="center" vertical="top" wrapText="1"/>
    </xf>
    <xf numFmtId="49" fontId="11" fillId="9" borderId="51" xfId="9" applyNumberFormat="1" applyFont="1" applyFill="1" applyBorder="1" applyAlignment="1">
      <alignment horizontal="center" vertical="top" wrapText="1"/>
    </xf>
    <xf numFmtId="164" fontId="11" fillId="8" borderId="1" xfId="9" applyNumberFormat="1" applyFont="1" applyFill="1" applyBorder="1" applyAlignment="1">
      <alignment horizontal="center" vertical="top"/>
    </xf>
    <xf numFmtId="0" fontId="11" fillId="8" borderId="1" xfId="9" applyFont="1" applyFill="1" applyBorder="1" applyAlignment="1">
      <alignment horizontal="center" vertical="top"/>
    </xf>
    <xf numFmtId="49" fontId="11" fillId="14" borderId="1" xfId="9" applyNumberFormat="1" applyFont="1" applyFill="1" applyBorder="1" applyAlignment="1">
      <alignment horizontal="center" vertical="top"/>
    </xf>
    <xf numFmtId="49" fontId="11" fillId="9" borderId="2" xfId="9" applyNumberFormat="1" applyFont="1" applyFill="1" applyBorder="1" applyAlignment="1">
      <alignment horizontal="center" vertical="top"/>
    </xf>
    <xf numFmtId="49" fontId="10" fillId="15" borderId="10" xfId="9" applyNumberFormat="1" applyFont="1" applyFill="1" applyBorder="1" applyAlignment="1">
      <alignment horizontal="center" vertical="center" wrapText="1"/>
    </xf>
    <xf numFmtId="49" fontId="10" fillId="15" borderId="78" xfId="9" applyNumberFormat="1" applyFont="1" applyFill="1" applyBorder="1" applyAlignment="1">
      <alignment horizontal="center" vertical="center" wrapText="1"/>
    </xf>
    <xf numFmtId="0" fontId="4" fillId="11" borderId="64" xfId="9" applyFont="1" applyFill="1" applyBorder="1" applyAlignment="1">
      <alignment vertical="center" wrapText="1"/>
    </xf>
    <xf numFmtId="164" fontId="11" fillId="5" borderId="11" xfId="9" applyNumberFormat="1" applyFont="1" applyFill="1" applyBorder="1" applyAlignment="1">
      <alignment horizontal="center" vertical="top"/>
    </xf>
    <xf numFmtId="0" fontId="11" fillId="37" borderId="6" xfId="9" applyFont="1" applyFill="1" applyBorder="1" applyAlignment="1">
      <alignment horizontal="center" vertical="top"/>
    </xf>
    <xf numFmtId="49" fontId="6" fillId="0" borderId="34" xfId="9" applyNumberFormat="1" applyFont="1" applyBorder="1" applyAlignment="1">
      <alignment horizontal="center" vertical="top" wrapText="1"/>
    </xf>
    <xf numFmtId="0" fontId="32" fillId="0" borderId="37" xfId="9" applyFont="1" applyBorder="1"/>
    <xf numFmtId="0" fontId="10" fillId="0" borderId="14" xfId="9" applyFont="1" applyBorder="1" applyAlignment="1">
      <alignment horizontal="center" vertical="center"/>
    </xf>
    <xf numFmtId="0" fontId="10" fillId="0" borderId="78" xfId="9" applyFont="1" applyBorder="1" applyAlignment="1">
      <alignment horizontal="center" vertical="center"/>
    </xf>
    <xf numFmtId="0" fontId="4" fillId="0" borderId="33" xfId="9" applyFont="1" applyBorder="1" applyAlignment="1">
      <alignment horizontal="center" vertical="center"/>
    </xf>
    <xf numFmtId="0" fontId="4" fillId="0" borderId="64" xfId="9" applyFont="1" applyBorder="1" applyAlignment="1">
      <alignment vertical="center" wrapText="1"/>
    </xf>
    <xf numFmtId="164" fontId="10" fillId="0" borderId="6" xfId="9" applyNumberFormat="1" applyFont="1" applyBorder="1" applyAlignment="1">
      <alignment horizontal="center" vertical="top"/>
    </xf>
    <xf numFmtId="0" fontId="10" fillId="0" borderId="9" xfId="9" applyFont="1" applyBorder="1" applyAlignment="1">
      <alignment horizontal="center" vertical="top"/>
    </xf>
    <xf numFmtId="0" fontId="4" fillId="0" borderId="14" xfId="9" applyFont="1" applyFill="1" applyBorder="1" applyAlignment="1">
      <alignment horizontal="center" vertical="center"/>
    </xf>
    <xf numFmtId="0" fontId="4" fillId="0" borderId="78" xfId="9" applyFont="1" applyFill="1" applyBorder="1" applyAlignment="1">
      <alignment horizontal="center" vertical="center"/>
    </xf>
    <xf numFmtId="0" fontId="4" fillId="0" borderId="33" xfId="9" applyFont="1" applyFill="1" applyBorder="1" applyAlignment="1">
      <alignment horizontal="center" vertical="center"/>
    </xf>
    <xf numFmtId="0" fontId="4" fillId="0" borderId="64" xfId="9" applyFont="1" applyFill="1" applyBorder="1" applyAlignment="1">
      <alignment vertical="center" wrapText="1"/>
    </xf>
    <xf numFmtId="164" fontId="10" fillId="0" borderId="18" xfId="9" applyNumberFormat="1" applyFont="1" applyBorder="1" applyAlignment="1">
      <alignment horizontal="center" vertical="top"/>
    </xf>
    <xf numFmtId="164" fontId="10" fillId="0" borderId="42" xfId="9" applyNumberFormat="1" applyFont="1" applyBorder="1" applyAlignment="1">
      <alignment horizontal="center" vertical="top"/>
    </xf>
    <xf numFmtId="0" fontId="10" fillId="0" borderId="18" xfId="9" applyFont="1" applyBorder="1" applyAlignment="1">
      <alignment horizontal="center" vertical="top"/>
    </xf>
    <xf numFmtId="49" fontId="6" fillId="0" borderId="19" xfId="9" applyNumberFormat="1" applyFont="1" applyBorder="1" applyAlignment="1">
      <alignment horizontal="center" vertical="top" wrapText="1"/>
    </xf>
    <xf numFmtId="49" fontId="10" fillId="15" borderId="14" xfId="9" applyNumberFormat="1" applyFont="1" applyFill="1" applyBorder="1" applyAlignment="1">
      <alignment horizontal="center" vertical="center" wrapText="1"/>
    </xf>
    <xf numFmtId="49" fontId="10" fillId="15" borderId="71" xfId="9" applyNumberFormat="1" applyFont="1" applyFill="1" applyBorder="1" applyAlignment="1">
      <alignment horizontal="center" vertical="center" wrapText="1"/>
    </xf>
    <xf numFmtId="0" fontId="4" fillId="11" borderId="26" xfId="9" applyFont="1" applyFill="1" applyBorder="1" applyAlignment="1">
      <alignment vertical="center" wrapText="1"/>
    </xf>
    <xf numFmtId="164" fontId="11" fillId="5" borderId="38" xfId="9" applyNumberFormat="1" applyFont="1" applyFill="1" applyBorder="1" applyAlignment="1">
      <alignment horizontal="center" vertical="top"/>
    </xf>
    <xf numFmtId="0" fontId="11" fillId="37" borderId="31" xfId="9" applyFont="1" applyFill="1" applyBorder="1" applyAlignment="1">
      <alignment horizontal="center" vertical="top"/>
    </xf>
    <xf numFmtId="49" fontId="6" fillId="0" borderId="5" xfId="9" applyNumberFormat="1" applyFont="1" applyBorder="1" applyAlignment="1">
      <alignment horizontal="center" vertical="top" wrapText="1"/>
    </xf>
    <xf numFmtId="164" fontId="32" fillId="0" borderId="37" xfId="9" applyNumberFormat="1" applyFont="1" applyBorder="1"/>
    <xf numFmtId="0" fontId="10" fillId="0" borderId="76" xfId="9" applyFont="1" applyBorder="1" applyAlignment="1">
      <alignment horizontal="center" vertical="center"/>
    </xf>
    <xf numFmtId="0" fontId="4" fillId="0" borderId="62" xfId="9" applyFont="1" applyBorder="1" applyAlignment="1">
      <alignment horizontal="center" vertical="center"/>
    </xf>
    <xf numFmtId="164" fontId="10" fillId="0" borderId="15" xfId="9" applyNumberFormat="1" applyFont="1" applyBorder="1" applyAlignment="1">
      <alignment horizontal="center" vertical="top"/>
    </xf>
    <xf numFmtId="49" fontId="10" fillId="15" borderId="55" xfId="9" applyNumberFormat="1" applyFont="1" applyFill="1" applyBorder="1" applyAlignment="1">
      <alignment horizontal="center" vertical="center" wrapText="1"/>
    </xf>
    <xf numFmtId="49" fontId="10" fillId="15" borderId="76" xfId="9" applyNumberFormat="1" applyFont="1" applyFill="1" applyBorder="1" applyAlignment="1">
      <alignment horizontal="center" vertical="center" wrapText="1"/>
    </xf>
    <xf numFmtId="0" fontId="4" fillId="11" borderId="60" xfId="9" applyFont="1" applyFill="1" applyBorder="1" applyAlignment="1">
      <alignment vertical="center" wrapText="1"/>
    </xf>
    <xf numFmtId="164" fontId="10" fillId="0" borderId="0" xfId="9" applyNumberFormat="1" applyFont="1" applyAlignment="1">
      <alignment horizontal="center" vertical="top"/>
    </xf>
    <xf numFmtId="0" fontId="11" fillId="0" borderId="25" xfId="9" applyFont="1" applyBorder="1" applyAlignment="1">
      <alignment horizontal="center" vertical="top"/>
    </xf>
    <xf numFmtId="0" fontId="10" fillId="0" borderId="55" xfId="9" applyFont="1" applyBorder="1" applyAlignment="1">
      <alignment vertical="center"/>
    </xf>
    <xf numFmtId="0" fontId="10" fillId="0" borderId="76" xfId="9" applyFont="1" applyBorder="1" applyAlignment="1">
      <alignment vertical="center"/>
    </xf>
    <xf numFmtId="0" fontId="4" fillId="0" borderId="62" xfId="9" applyFont="1" applyBorder="1" applyAlignment="1">
      <alignment vertical="center"/>
    </xf>
    <xf numFmtId="164" fontId="11" fillId="12" borderId="5" xfId="9" applyNumberFormat="1" applyFont="1" applyFill="1" applyBorder="1" applyAlignment="1">
      <alignment horizontal="center" vertical="top"/>
    </xf>
    <xf numFmtId="0" fontId="11" fillId="12" borderId="38" xfId="9" applyFont="1" applyFill="1" applyBorder="1" applyAlignment="1">
      <alignment horizontal="center" vertical="top"/>
    </xf>
    <xf numFmtId="49" fontId="6" fillId="0" borderId="5" xfId="9" applyNumberFormat="1" applyFont="1" applyBorder="1" applyAlignment="1">
      <alignment vertical="top" wrapText="1"/>
    </xf>
    <xf numFmtId="49" fontId="11" fillId="12" borderId="0" xfId="9" applyNumberFormat="1" applyFont="1" applyFill="1" applyAlignment="1">
      <alignment vertical="top" wrapText="1"/>
    </xf>
    <xf numFmtId="0" fontId="10" fillId="0" borderId="25" xfId="9" applyFont="1" applyBorder="1" applyAlignment="1">
      <alignment horizontal="center" vertical="top"/>
    </xf>
    <xf numFmtId="0" fontId="10" fillId="0" borderId="14" xfId="9" applyFont="1" applyBorder="1" applyAlignment="1">
      <alignment vertical="center"/>
    </xf>
    <xf numFmtId="0" fontId="10" fillId="0" borderId="71" xfId="9" applyFont="1" applyBorder="1" applyAlignment="1">
      <alignment vertical="center"/>
    </xf>
    <xf numFmtId="0" fontId="4" fillId="0" borderId="36" xfId="9" applyFont="1" applyBorder="1" applyAlignment="1">
      <alignment vertical="center"/>
    </xf>
    <xf numFmtId="0" fontId="4" fillId="0" borderId="26" xfId="9" applyFont="1" applyBorder="1" applyAlignment="1">
      <alignment vertical="center" wrapText="1"/>
    </xf>
    <xf numFmtId="164" fontId="10" fillId="12" borderId="18" xfId="9" applyNumberFormat="1" applyFont="1" applyFill="1" applyBorder="1" applyAlignment="1">
      <alignment horizontal="center" vertical="top"/>
    </xf>
    <xf numFmtId="0" fontId="10" fillId="12" borderId="18" xfId="9" applyFont="1" applyFill="1" applyBorder="1" applyAlignment="1">
      <alignment horizontal="center" vertical="top"/>
    </xf>
    <xf numFmtId="49" fontId="6" fillId="0" borderId="19" xfId="9" applyNumberFormat="1" applyFont="1" applyBorder="1" applyAlignment="1">
      <alignment vertical="top" wrapText="1"/>
    </xf>
    <xf numFmtId="0" fontId="10" fillId="0" borderId="25" xfId="9" applyFont="1" applyBorder="1" applyAlignment="1">
      <alignment horizontal="center" vertical="center"/>
    </xf>
    <xf numFmtId="164" fontId="10" fillId="12" borderId="34" xfId="9" applyNumberFormat="1" applyFont="1" applyFill="1" applyBorder="1" applyAlignment="1">
      <alignment horizontal="center" vertical="top"/>
    </xf>
    <xf numFmtId="0" fontId="10" fillId="12" borderId="6" xfId="9" applyFont="1" applyFill="1" applyBorder="1" applyAlignment="1">
      <alignment horizontal="center" vertical="top"/>
    </xf>
    <xf numFmtId="49" fontId="6" fillId="0" borderId="34" xfId="9" applyNumberFormat="1" applyFont="1" applyBorder="1" applyAlignment="1">
      <alignment vertical="top" wrapText="1"/>
    </xf>
    <xf numFmtId="0" fontId="10" fillId="0" borderId="18" xfId="9" applyFont="1" applyBorder="1" applyAlignment="1">
      <alignment horizontal="center" vertical="center"/>
    </xf>
    <xf numFmtId="0" fontId="10" fillId="0" borderId="57" xfId="9" applyFont="1" applyBorder="1" applyAlignment="1">
      <alignment horizontal="center" vertical="center"/>
    </xf>
    <xf numFmtId="49" fontId="11" fillId="12" borderId="22" xfId="9" applyNumberFormat="1" applyFont="1" applyFill="1" applyBorder="1" applyAlignment="1">
      <alignment vertical="top" wrapText="1"/>
    </xf>
    <xf numFmtId="0" fontId="10" fillId="11" borderId="1" xfId="9" applyFont="1" applyFill="1" applyBorder="1" applyAlignment="1">
      <alignment horizontal="center" vertical="center" wrapText="1"/>
    </xf>
    <xf numFmtId="0" fontId="10" fillId="11" borderId="79" xfId="9" applyFont="1" applyFill="1" applyBorder="1" applyAlignment="1">
      <alignment horizontal="center" vertical="center" wrapText="1"/>
    </xf>
    <xf numFmtId="0" fontId="4" fillId="0" borderId="74" xfId="9" applyFont="1" applyBorder="1" applyAlignment="1">
      <alignment horizontal="justify" vertical="center"/>
    </xf>
    <xf numFmtId="0" fontId="58" fillId="0" borderId="4" xfId="9" applyFont="1" applyBorder="1" applyAlignment="1">
      <alignment vertical="top" wrapText="1"/>
    </xf>
    <xf numFmtId="49" fontId="5" fillId="0" borderId="4" xfId="9" applyNumberFormat="1" applyFont="1" applyBorder="1" applyAlignment="1">
      <alignment vertical="top" wrapText="1"/>
    </xf>
    <xf numFmtId="0" fontId="5" fillId="0" borderId="4" xfId="9" applyFont="1" applyBorder="1" applyAlignment="1">
      <alignment vertical="top"/>
    </xf>
    <xf numFmtId="0" fontId="5" fillId="0" borderId="2" xfId="9" applyFont="1" applyBorder="1" applyAlignment="1">
      <alignment vertical="top"/>
    </xf>
    <xf numFmtId="49" fontId="11" fillId="14" borderId="19" xfId="9" applyNumberFormat="1" applyFont="1" applyFill="1" applyBorder="1" applyAlignment="1">
      <alignment horizontal="center" vertical="top"/>
    </xf>
    <xf numFmtId="49" fontId="11" fillId="9" borderId="20" xfId="9" applyNumberFormat="1" applyFont="1" applyFill="1" applyBorder="1" applyAlignment="1">
      <alignment horizontal="center" vertical="top"/>
    </xf>
    <xf numFmtId="164" fontId="5" fillId="8" borderId="19" xfId="9" applyNumberFormat="1" applyFont="1" applyFill="1" applyBorder="1" applyAlignment="1">
      <alignment horizontal="center" vertical="top"/>
    </xf>
    <xf numFmtId="0" fontId="11" fillId="8" borderId="19" xfId="9" applyFont="1" applyFill="1" applyBorder="1" applyAlignment="1">
      <alignment horizontal="center" vertical="top"/>
    </xf>
    <xf numFmtId="0" fontId="10" fillId="0" borderId="46" xfId="9" applyFont="1" applyBorder="1" applyAlignment="1">
      <alignment horizontal="center" vertical="center"/>
    </xf>
    <xf numFmtId="0" fontId="10" fillId="0" borderId="48" xfId="9" applyFont="1" applyBorder="1" applyAlignment="1">
      <alignment vertical="center" wrapText="1"/>
    </xf>
    <xf numFmtId="164" fontId="5" fillId="37" borderId="1" xfId="9" applyNumberFormat="1" applyFont="1" applyFill="1" applyBorder="1" applyAlignment="1">
      <alignment horizontal="center" vertical="top"/>
    </xf>
    <xf numFmtId="0" fontId="11" fillId="37" borderId="32" xfId="9" applyFont="1" applyFill="1" applyBorder="1" applyAlignment="1">
      <alignment horizontal="center" vertical="top"/>
    </xf>
    <xf numFmtId="49" fontId="6" fillId="0" borderId="5" xfId="9" applyNumberFormat="1" applyFont="1" applyBorder="1" applyAlignment="1">
      <alignment horizontal="center" vertical="top"/>
    </xf>
    <xf numFmtId="49" fontId="11" fillId="11" borderId="34" xfId="9" applyNumberFormat="1" applyFont="1" applyFill="1" applyBorder="1" applyAlignment="1">
      <alignment horizontal="center" vertical="top" wrapText="1"/>
    </xf>
    <xf numFmtId="49" fontId="11" fillId="12" borderId="21" xfId="9" applyNumberFormat="1" applyFont="1" applyFill="1" applyBorder="1" applyAlignment="1">
      <alignment vertical="top" wrapText="1"/>
    </xf>
    <xf numFmtId="0" fontId="10" fillId="0" borderId="49" xfId="9" applyFont="1" applyBorder="1" applyAlignment="1">
      <alignment horizontal="center" vertical="center"/>
    </xf>
    <xf numFmtId="0" fontId="10" fillId="0" borderId="50" xfId="9" applyFont="1" applyBorder="1" applyAlignment="1">
      <alignment vertical="center" wrapText="1"/>
    </xf>
    <xf numFmtId="164" fontId="4" fillId="0" borderId="5" xfId="9" applyNumberFormat="1" applyFont="1" applyBorder="1" applyAlignment="1">
      <alignment horizontal="center" vertical="top"/>
    </xf>
    <xf numFmtId="164" fontId="4" fillId="0" borderId="34" xfId="9" applyNumberFormat="1" applyFont="1" applyBorder="1" applyAlignment="1">
      <alignment horizontal="center" vertical="top"/>
    </xf>
    <xf numFmtId="164" fontId="10" fillId="0" borderId="34" xfId="9" applyNumberFormat="1" applyFont="1" applyBorder="1" applyAlignment="1">
      <alignment horizontal="center" vertical="top"/>
    </xf>
    <xf numFmtId="49" fontId="6" fillId="0" borderId="34" xfId="9" applyNumberFormat="1" applyFont="1" applyBorder="1" applyAlignment="1">
      <alignment horizontal="center" vertical="top"/>
    </xf>
    <xf numFmtId="0" fontId="10" fillId="0" borderId="66" xfId="9" applyFont="1" applyBorder="1" applyAlignment="1">
      <alignment horizontal="center" vertical="center" wrapText="1"/>
    </xf>
    <xf numFmtId="0" fontId="10" fillId="0" borderId="47" xfId="9" applyFont="1" applyBorder="1" applyAlignment="1">
      <alignment vertical="center" wrapText="1"/>
    </xf>
    <xf numFmtId="0" fontId="10" fillId="0" borderId="68" xfId="9" applyFont="1" applyBorder="1" applyAlignment="1">
      <alignment horizontal="center" vertical="center" wrapText="1"/>
    </xf>
    <xf numFmtId="0" fontId="10" fillId="0" borderId="52" xfId="9" applyFont="1" applyBorder="1" applyAlignment="1">
      <alignment horizontal="center" vertical="center"/>
    </xf>
    <xf numFmtId="0" fontId="10" fillId="0" borderId="53" xfId="9" applyFont="1" applyBorder="1" applyAlignment="1">
      <alignment vertical="center" wrapText="1"/>
    </xf>
    <xf numFmtId="164" fontId="10" fillId="0" borderId="5" xfId="9" applyNumberFormat="1" applyFont="1" applyBorder="1" applyAlignment="1">
      <alignment horizontal="center" vertical="top"/>
    </xf>
    <xf numFmtId="0" fontId="10" fillId="0" borderId="15" xfId="9" applyFont="1" applyBorder="1" applyAlignment="1">
      <alignment horizontal="center" vertical="top"/>
    </xf>
    <xf numFmtId="0" fontId="10" fillId="0" borderId="80" xfId="9" applyFont="1" applyBorder="1" applyAlignment="1">
      <alignment horizontal="center" vertical="center" wrapText="1"/>
    </xf>
    <xf numFmtId="0" fontId="10" fillId="0" borderId="42" xfId="9" applyFont="1" applyBorder="1" applyAlignment="1">
      <alignment horizontal="center" vertical="top"/>
    </xf>
    <xf numFmtId="49" fontId="6" fillId="0" borderId="19" xfId="9" applyNumberFormat="1" applyFont="1" applyBorder="1" applyAlignment="1">
      <alignment horizontal="center" vertical="top"/>
    </xf>
    <xf numFmtId="0" fontId="10" fillId="0" borderId="14" xfId="9" applyFont="1" applyBorder="1" applyAlignment="1">
      <alignment vertical="center" wrapText="1"/>
    </xf>
    <xf numFmtId="0" fontId="10" fillId="0" borderId="79" xfId="9" applyFont="1" applyBorder="1" applyAlignment="1">
      <alignment vertical="center" wrapText="1"/>
    </xf>
    <xf numFmtId="164" fontId="10" fillId="15" borderId="74" xfId="9" applyNumberFormat="1" applyFont="1" applyFill="1" applyBorder="1" applyAlignment="1">
      <alignment vertical="center" wrapText="1"/>
    </xf>
    <xf numFmtId="0" fontId="10" fillId="0" borderId="3" xfId="9" applyFont="1" applyBorder="1" applyAlignment="1">
      <alignment vertical="top" wrapText="1"/>
    </xf>
    <xf numFmtId="0" fontId="11" fillId="37" borderId="4" xfId="9" applyFont="1" applyFill="1" applyBorder="1" applyAlignment="1">
      <alignment horizontal="center" vertical="top"/>
    </xf>
    <xf numFmtId="49" fontId="6" fillId="0" borderId="1" xfId="9" applyNumberFormat="1" applyFont="1" applyBorder="1" applyAlignment="1">
      <alignment horizontal="center" vertical="top"/>
    </xf>
    <xf numFmtId="0" fontId="32" fillId="0" borderId="37" xfId="9" applyFont="1" applyBorder="1" applyAlignment="1">
      <alignment horizontal="right"/>
    </xf>
    <xf numFmtId="0" fontId="10" fillId="0" borderId="47" xfId="9" applyFont="1" applyBorder="1" applyAlignment="1">
      <alignment vertical="top" wrapText="1"/>
    </xf>
    <xf numFmtId="0" fontId="10" fillId="0" borderId="32" xfId="9" applyFont="1" applyBorder="1" applyAlignment="1">
      <alignment horizontal="center" vertical="top"/>
    </xf>
    <xf numFmtId="0" fontId="10" fillId="0" borderId="53" xfId="9" applyFont="1" applyBorder="1" applyAlignment="1">
      <alignment vertical="top" wrapText="1"/>
    </xf>
    <xf numFmtId="164" fontId="4" fillId="0" borderId="55" xfId="9" applyNumberFormat="1" applyFont="1" applyBorder="1" applyAlignment="1">
      <alignment horizontal="center" vertical="top"/>
    </xf>
    <xf numFmtId="0" fontId="10" fillId="0" borderId="55" xfId="9" applyFont="1" applyBorder="1" applyAlignment="1">
      <alignment horizontal="center" vertical="top"/>
    </xf>
    <xf numFmtId="164" fontId="32" fillId="0" borderId="0" xfId="9" applyNumberFormat="1" applyFont="1"/>
    <xf numFmtId="0" fontId="10" fillId="0" borderId="50" xfId="9" applyFont="1" applyBorder="1" applyAlignment="1">
      <alignment vertical="top" wrapText="1"/>
    </xf>
    <xf numFmtId="164" fontId="11" fillId="0" borderId="0" xfId="9" applyNumberFormat="1" applyFont="1" applyAlignment="1">
      <alignment horizontal="center" vertical="top"/>
    </xf>
    <xf numFmtId="164" fontId="5" fillId="12" borderId="32" xfId="9" applyNumberFormat="1" applyFont="1" applyFill="1" applyBorder="1" applyAlignment="1">
      <alignment horizontal="center" vertical="top"/>
    </xf>
    <xf numFmtId="0" fontId="5" fillId="12" borderId="32" xfId="9" applyFont="1" applyFill="1" applyBorder="1" applyAlignment="1">
      <alignment horizontal="center" vertical="top"/>
    </xf>
    <xf numFmtId="49" fontId="8" fillId="0" borderId="5" xfId="9" applyNumberFormat="1" applyFont="1" applyBorder="1" applyAlignment="1">
      <alignment vertical="top" wrapText="1"/>
    </xf>
    <xf numFmtId="49" fontId="5" fillId="12" borderId="21" xfId="9" applyNumberFormat="1" applyFont="1" applyFill="1" applyBorder="1" applyAlignment="1">
      <alignment vertical="top" wrapText="1"/>
    </xf>
    <xf numFmtId="49" fontId="8" fillId="0" borderId="34" xfId="9" applyNumberFormat="1" applyFont="1" applyBorder="1" applyAlignment="1">
      <alignment vertical="top" wrapText="1"/>
    </xf>
    <xf numFmtId="49" fontId="8" fillId="0" borderId="19" xfId="9" applyNumberFormat="1" applyFont="1" applyBorder="1" applyAlignment="1">
      <alignment vertical="top" wrapText="1"/>
    </xf>
    <xf numFmtId="49" fontId="10" fillId="15" borderId="70" xfId="9" applyNumberFormat="1" applyFont="1" applyFill="1" applyBorder="1" applyAlignment="1">
      <alignment horizontal="center" vertical="center" wrapText="1"/>
    </xf>
    <xf numFmtId="0" fontId="10" fillId="11" borderId="29" xfId="9" applyFont="1" applyFill="1" applyBorder="1" applyAlignment="1">
      <alignment horizontal="center" vertical="center"/>
    </xf>
    <xf numFmtId="0" fontId="4" fillId="11" borderId="24" xfId="9" applyFont="1" applyFill="1" applyBorder="1" applyAlignment="1">
      <alignment vertical="center" wrapText="1"/>
    </xf>
    <xf numFmtId="164" fontId="5" fillId="5" borderId="1" xfId="9" applyNumberFormat="1" applyFont="1" applyFill="1" applyBorder="1" applyAlignment="1">
      <alignment horizontal="center" vertical="top"/>
    </xf>
    <xf numFmtId="164" fontId="5" fillId="5" borderId="2" xfId="9" applyNumberFormat="1" applyFont="1" applyFill="1" applyBorder="1" applyAlignment="1">
      <alignment horizontal="center" vertical="top"/>
    </xf>
    <xf numFmtId="0" fontId="5" fillId="37" borderId="31" xfId="9" applyFont="1" applyFill="1" applyBorder="1" applyAlignment="1">
      <alignment horizontal="center" vertical="top"/>
    </xf>
    <xf numFmtId="49" fontId="8" fillId="0" borderId="5" xfId="9" applyNumberFormat="1" applyFont="1" applyBorder="1" applyAlignment="1">
      <alignment horizontal="center" vertical="top" wrapText="1"/>
    </xf>
    <xf numFmtId="49" fontId="10" fillId="15" borderId="68" xfId="9" applyNumberFormat="1" applyFont="1" applyFill="1" applyBorder="1" applyAlignment="1">
      <alignment horizontal="center" vertical="center" wrapText="1"/>
    </xf>
    <xf numFmtId="0" fontId="10" fillId="11" borderId="52" xfId="9" applyFont="1" applyFill="1" applyBorder="1" applyAlignment="1">
      <alignment horizontal="center" vertical="center"/>
    </xf>
    <xf numFmtId="0" fontId="4" fillId="11" borderId="54" xfId="9" applyFont="1" applyFill="1" applyBorder="1" applyAlignment="1">
      <alignment vertical="center" wrapText="1"/>
    </xf>
    <xf numFmtId="164" fontId="4" fillId="0" borderId="19" xfId="9" applyNumberFormat="1" applyFont="1" applyBorder="1" applyAlignment="1">
      <alignment horizontal="center" vertical="top"/>
    </xf>
    <xf numFmtId="0" fontId="4" fillId="0" borderId="55" xfId="9" applyFont="1" applyBorder="1" applyAlignment="1">
      <alignment horizontal="center" vertical="top"/>
    </xf>
    <xf numFmtId="49" fontId="8" fillId="0" borderId="19" xfId="9" applyNumberFormat="1" applyFont="1" applyBorder="1" applyAlignment="1">
      <alignment horizontal="center" vertical="top" wrapText="1"/>
    </xf>
    <xf numFmtId="49" fontId="10" fillId="15" borderId="32" xfId="9" applyNumberFormat="1" applyFont="1" applyFill="1" applyBorder="1" applyAlignment="1">
      <alignment horizontal="center" vertical="center" wrapText="1"/>
    </xf>
    <xf numFmtId="0" fontId="10" fillId="11" borderId="24" xfId="9" applyFont="1" applyFill="1" applyBorder="1" applyAlignment="1">
      <alignment vertical="center" wrapText="1"/>
    </xf>
    <xf numFmtId="164" fontId="11" fillId="5" borderId="1" xfId="9" applyNumberFormat="1" applyFont="1" applyFill="1" applyBorder="1" applyAlignment="1">
      <alignment horizontal="center" vertical="top"/>
    </xf>
    <xf numFmtId="164" fontId="11" fillId="5" borderId="2" xfId="9" applyNumberFormat="1" applyFont="1" applyFill="1" applyBorder="1" applyAlignment="1">
      <alignment horizontal="center" vertical="top"/>
    </xf>
    <xf numFmtId="49" fontId="10" fillId="15" borderId="18" xfId="9" applyNumberFormat="1" applyFont="1" applyFill="1" applyBorder="1" applyAlignment="1">
      <alignment horizontal="center" vertical="center" wrapText="1"/>
    </xf>
    <xf numFmtId="49" fontId="10" fillId="15" borderId="80" xfId="9" applyNumberFormat="1" applyFont="1" applyFill="1" applyBorder="1" applyAlignment="1">
      <alignment horizontal="center" vertical="center" wrapText="1"/>
    </xf>
    <xf numFmtId="0" fontId="10" fillId="11" borderId="49" xfId="9" applyFont="1" applyFill="1" applyBorder="1" applyAlignment="1">
      <alignment horizontal="center" vertical="center"/>
    </xf>
    <xf numFmtId="0" fontId="10" fillId="11" borderId="51" xfId="9" applyFont="1" applyFill="1" applyBorder="1" applyAlignment="1">
      <alignment vertical="center" wrapText="1"/>
    </xf>
    <xf numFmtId="49" fontId="10" fillId="15" borderId="66" xfId="9" applyNumberFormat="1" applyFont="1" applyFill="1" applyBorder="1" applyAlignment="1">
      <alignment horizontal="center" vertical="center" wrapText="1"/>
    </xf>
    <xf numFmtId="0" fontId="10" fillId="11" borderId="46" xfId="9" applyFont="1" applyFill="1" applyBorder="1" applyAlignment="1">
      <alignment horizontal="center" vertical="center"/>
    </xf>
    <xf numFmtId="164" fontId="11" fillId="5" borderId="5" xfId="9" applyNumberFormat="1" applyFont="1" applyFill="1" applyBorder="1" applyAlignment="1">
      <alignment horizontal="center" vertical="top"/>
    </xf>
    <xf numFmtId="49" fontId="8" fillId="0" borderId="34" xfId="9" applyNumberFormat="1" applyFont="1" applyBorder="1" applyAlignment="1">
      <alignment horizontal="center" vertical="top" wrapText="1"/>
    </xf>
    <xf numFmtId="0" fontId="10" fillId="11" borderId="33" xfId="9" applyFont="1" applyFill="1" applyBorder="1" applyAlignment="1">
      <alignment horizontal="center" vertical="center"/>
    </xf>
    <xf numFmtId="0" fontId="10" fillId="11" borderId="62" xfId="9" applyFont="1" applyFill="1" applyBorder="1" applyAlignment="1">
      <alignment horizontal="center" vertical="center"/>
    </xf>
    <xf numFmtId="164" fontId="10" fillId="0" borderId="19" xfId="9" applyNumberFormat="1" applyFont="1" applyBorder="1" applyAlignment="1">
      <alignment horizontal="center" vertical="top"/>
    </xf>
    <xf numFmtId="0" fontId="16" fillId="11" borderId="34" xfId="9" applyFont="1" applyFill="1" applyBorder="1" applyAlignment="1">
      <alignment horizontal="center" vertical="top" wrapText="1"/>
    </xf>
    <xf numFmtId="0" fontId="16" fillId="11" borderId="5" xfId="9" applyFont="1" applyFill="1" applyBorder="1" applyAlignment="1">
      <alignment horizontal="center" vertical="top" wrapText="1"/>
    </xf>
    <xf numFmtId="0" fontId="16" fillId="11" borderId="19" xfId="9" applyFont="1" applyFill="1" applyBorder="1" applyAlignment="1">
      <alignment horizontal="center" vertical="top" wrapText="1"/>
    </xf>
    <xf numFmtId="0" fontId="10" fillId="11" borderId="36" xfId="9" applyFont="1" applyFill="1" applyBorder="1" applyAlignment="1">
      <alignment horizontal="center" vertical="center"/>
    </xf>
    <xf numFmtId="0" fontId="10" fillId="11" borderId="26" xfId="9" applyFont="1" applyFill="1" applyBorder="1" applyAlignment="1">
      <alignment vertical="center" wrapText="1"/>
    </xf>
    <xf numFmtId="164" fontId="10" fillId="0" borderId="11" xfId="9" applyNumberFormat="1" applyFont="1" applyBorder="1" applyAlignment="1">
      <alignment horizontal="center" vertical="top"/>
    </xf>
    <xf numFmtId="164" fontId="10" fillId="11" borderId="15" xfId="9" applyNumberFormat="1" applyFont="1" applyFill="1" applyBorder="1" applyAlignment="1">
      <alignment horizontal="center" vertical="top"/>
    </xf>
    <xf numFmtId="0" fontId="10" fillId="0" borderId="14" xfId="9" applyFont="1" applyBorder="1" applyAlignment="1">
      <alignment horizontal="center" vertical="top"/>
    </xf>
    <xf numFmtId="0" fontId="10" fillId="11" borderId="54" xfId="9" applyFont="1" applyFill="1" applyBorder="1" applyAlignment="1">
      <alignment vertical="center" wrapText="1"/>
    </xf>
    <xf numFmtId="164" fontId="10" fillId="0" borderId="9" xfId="9" applyNumberFormat="1" applyFont="1" applyBorder="1" applyAlignment="1">
      <alignment horizontal="center" vertical="top"/>
    </xf>
    <xf numFmtId="164" fontId="20" fillId="0" borderId="0" xfId="9" applyNumberFormat="1" applyFont="1" applyAlignment="1">
      <alignment horizontal="center" vertical="top"/>
    </xf>
    <xf numFmtId="164" fontId="11" fillId="12" borderId="32" xfId="9" applyNumberFormat="1" applyFont="1" applyFill="1" applyBorder="1" applyAlignment="1">
      <alignment horizontal="center" vertical="top"/>
    </xf>
    <xf numFmtId="49" fontId="11" fillId="12" borderId="5" xfId="9" applyNumberFormat="1" applyFont="1" applyFill="1" applyBorder="1" applyAlignment="1">
      <alignment vertical="top" wrapText="1"/>
    </xf>
    <xf numFmtId="49" fontId="11" fillId="12" borderId="34" xfId="9" applyNumberFormat="1" applyFont="1" applyFill="1" applyBorder="1" applyAlignment="1">
      <alignment vertical="top" wrapText="1"/>
    </xf>
    <xf numFmtId="0" fontId="10" fillId="11" borderId="55" xfId="9" applyFont="1" applyFill="1" applyBorder="1" applyAlignment="1">
      <alignment horizontal="center" vertical="center" wrapText="1"/>
    </xf>
    <xf numFmtId="0" fontId="10" fillId="11" borderId="76" xfId="9" applyFont="1" applyFill="1" applyBorder="1" applyAlignment="1">
      <alignment horizontal="center" vertical="center" wrapText="1"/>
    </xf>
    <xf numFmtId="164" fontId="10" fillId="15" borderId="62" xfId="9" applyNumberFormat="1" applyFont="1" applyFill="1" applyBorder="1" applyAlignment="1">
      <alignment horizontal="center" vertical="center" wrapText="1"/>
    </xf>
    <xf numFmtId="0" fontId="6" fillId="0" borderId="60" xfId="9" applyFont="1" applyBorder="1" applyAlignment="1">
      <alignment horizontal="justify" vertical="center"/>
    </xf>
    <xf numFmtId="164" fontId="13" fillId="0" borderId="0" xfId="9" applyNumberFormat="1" applyFont="1" applyAlignment="1">
      <alignment horizontal="center" vertical="top"/>
    </xf>
    <xf numFmtId="0" fontId="10" fillId="0" borderId="16" xfId="9" applyFont="1" applyBorder="1" applyAlignment="1">
      <alignment horizontal="center" vertical="top"/>
    </xf>
    <xf numFmtId="0" fontId="66" fillId="0" borderId="15" xfId="9" applyBorder="1"/>
    <xf numFmtId="0" fontId="6" fillId="0" borderId="74" xfId="9" applyFont="1" applyBorder="1" applyAlignment="1">
      <alignment horizontal="justify" vertical="center"/>
    </xf>
    <xf numFmtId="0" fontId="10" fillId="12" borderId="34" xfId="9" applyFont="1" applyFill="1" applyBorder="1" applyAlignment="1">
      <alignment horizontal="center" vertical="top"/>
    </xf>
    <xf numFmtId="164" fontId="10" fillId="12" borderId="1" xfId="9" applyNumberFormat="1" applyFont="1" applyFill="1" applyBorder="1" applyAlignment="1">
      <alignment horizontal="center" vertical="top"/>
    </xf>
    <xf numFmtId="0" fontId="10" fillId="12" borderId="1" xfId="9" applyFont="1" applyFill="1" applyBorder="1" applyAlignment="1">
      <alignment horizontal="center" vertical="top"/>
    </xf>
    <xf numFmtId="49" fontId="11" fillId="12" borderId="19" xfId="9" applyNumberFormat="1" applyFont="1" applyFill="1" applyBorder="1" applyAlignment="1">
      <alignment vertical="top" wrapText="1"/>
    </xf>
    <xf numFmtId="0" fontId="10" fillId="0" borderId="68" xfId="9" applyFont="1" applyBorder="1" applyAlignment="1">
      <alignment horizontal="left" vertical="top" wrapText="1"/>
    </xf>
    <xf numFmtId="0" fontId="10" fillId="0" borderId="54" xfId="9" applyFont="1" applyBorder="1" applyAlignment="1">
      <alignment vertical="center" wrapText="1"/>
    </xf>
    <xf numFmtId="164" fontId="11" fillId="39" borderId="1" xfId="9" applyNumberFormat="1" applyFont="1" applyFill="1" applyBorder="1" applyAlignment="1">
      <alignment horizontal="center" vertical="top"/>
    </xf>
    <xf numFmtId="164" fontId="11" fillId="39" borderId="34" xfId="9" applyNumberFormat="1" applyFont="1" applyFill="1" applyBorder="1" applyAlignment="1">
      <alignment horizontal="center" vertical="top"/>
    </xf>
    <xf numFmtId="0" fontId="11" fillId="39" borderId="31" xfId="9" applyFont="1" applyFill="1" applyBorder="1" applyAlignment="1">
      <alignment horizontal="center" vertical="top"/>
    </xf>
    <xf numFmtId="0" fontId="4" fillId="0" borderId="52" xfId="9" applyFont="1" applyBorder="1" applyAlignment="1">
      <alignment horizontal="center" vertical="center"/>
    </xf>
    <xf numFmtId="164" fontId="10" fillId="0" borderId="14" xfId="9" applyNumberFormat="1" applyFont="1" applyBorder="1" applyAlignment="1">
      <alignment horizontal="center" vertical="top"/>
    </xf>
    <xf numFmtId="0" fontId="11" fillId="12" borderId="32" xfId="9" applyFont="1" applyFill="1" applyBorder="1" applyAlignment="1">
      <alignment horizontal="center" vertical="top"/>
    </xf>
    <xf numFmtId="164" fontId="10" fillId="12" borderId="14" xfId="9" applyNumberFormat="1" applyFont="1" applyFill="1" applyBorder="1" applyAlignment="1">
      <alignment horizontal="center" vertical="top"/>
    </xf>
    <xf numFmtId="0" fontId="10" fillId="12" borderId="14" xfId="9" applyFont="1" applyFill="1" applyBorder="1" applyAlignment="1">
      <alignment horizontal="center" vertical="top"/>
    </xf>
    <xf numFmtId="0" fontId="10" fillId="12" borderId="55" xfId="9" applyFont="1" applyFill="1" applyBorder="1" applyAlignment="1">
      <alignment horizontal="center" vertical="top"/>
    </xf>
    <xf numFmtId="164" fontId="11" fillId="5" borderId="27" xfId="9" applyNumberFormat="1" applyFont="1" applyFill="1" applyBorder="1" applyAlignment="1">
      <alignment horizontal="center" vertical="top"/>
    </xf>
    <xf numFmtId="0" fontId="11" fillId="39" borderId="5" xfId="9" applyFont="1" applyFill="1" applyBorder="1" applyAlignment="1">
      <alignment horizontal="center" vertical="top"/>
    </xf>
    <xf numFmtId="164" fontId="10" fillId="0" borderId="44" xfId="9" applyNumberFormat="1" applyFont="1" applyBorder="1" applyAlignment="1">
      <alignment horizontal="center" vertical="top"/>
    </xf>
    <xf numFmtId="164" fontId="66" fillId="0" borderId="0" xfId="9" applyNumberFormat="1"/>
    <xf numFmtId="164" fontId="10" fillId="0" borderId="55" xfId="9" applyNumberFormat="1" applyFont="1" applyBorder="1" applyAlignment="1">
      <alignment horizontal="center" vertical="top"/>
    </xf>
    <xf numFmtId="164" fontId="10" fillId="0" borderId="7" xfId="9" applyNumberFormat="1" applyFont="1" applyBorder="1" applyAlignment="1">
      <alignment horizontal="center" vertical="top"/>
    </xf>
    <xf numFmtId="164" fontId="10" fillId="0" borderId="45" xfId="9" applyNumberFormat="1" applyFont="1" applyBorder="1" applyAlignment="1">
      <alignment horizontal="center" vertical="top"/>
    </xf>
    <xf numFmtId="164" fontId="11" fillId="5" borderId="32" xfId="9" applyNumberFormat="1" applyFont="1" applyFill="1" applyBorder="1" applyAlignment="1">
      <alignment horizontal="center" vertical="top"/>
    </xf>
    <xf numFmtId="164" fontId="10" fillId="0" borderId="16" xfId="9" applyNumberFormat="1" applyFont="1" applyBorder="1" applyAlignment="1">
      <alignment horizontal="center" vertical="top"/>
    </xf>
    <xf numFmtId="0" fontId="4" fillId="0" borderId="19" xfId="9" applyFont="1" applyBorder="1" applyAlignment="1">
      <alignment horizontal="center"/>
    </xf>
    <xf numFmtId="49" fontId="10" fillId="15" borderId="5" xfId="9" applyNumberFormat="1" applyFont="1" applyFill="1" applyBorder="1" applyAlignment="1">
      <alignment horizontal="center" vertical="center" wrapText="1"/>
    </xf>
    <xf numFmtId="49" fontId="10" fillId="15" borderId="34" xfId="9" applyNumberFormat="1" applyFont="1" applyFill="1" applyBorder="1" applyAlignment="1">
      <alignment horizontal="center" vertical="center" wrapText="1"/>
    </xf>
    <xf numFmtId="49" fontId="10" fillId="15" borderId="19" xfId="9" applyNumberFormat="1" applyFont="1" applyFill="1" applyBorder="1" applyAlignment="1">
      <alignment horizontal="center" vertical="center" wrapText="1"/>
    </xf>
    <xf numFmtId="164" fontId="14" fillId="12" borderId="5" xfId="9" applyNumberFormat="1" applyFont="1" applyFill="1" applyBorder="1" applyAlignment="1">
      <alignment horizontal="center" vertical="top"/>
    </xf>
    <xf numFmtId="0" fontId="11" fillId="12" borderId="1" xfId="9" applyFont="1" applyFill="1" applyBorder="1" applyAlignment="1">
      <alignment horizontal="center" vertical="top"/>
    </xf>
    <xf numFmtId="164" fontId="10" fillId="12" borderId="5" xfId="9" applyNumberFormat="1" applyFont="1" applyFill="1" applyBorder="1" applyAlignment="1">
      <alignment horizontal="center" vertical="top"/>
    </xf>
    <xf numFmtId="0" fontId="10" fillId="12" borderId="5" xfId="9" applyFont="1" applyFill="1" applyBorder="1" applyAlignment="1">
      <alignment horizontal="center" vertical="top"/>
    </xf>
    <xf numFmtId="49" fontId="10" fillId="11" borderId="61" xfId="9" applyNumberFormat="1" applyFont="1" applyFill="1" applyBorder="1" applyAlignment="1">
      <alignment horizontal="left" vertical="top" wrapText="1"/>
    </xf>
    <xf numFmtId="49" fontId="10" fillId="11" borderId="6" xfId="9" applyNumberFormat="1" applyFont="1" applyFill="1" applyBorder="1" applyAlignment="1">
      <alignment horizontal="left" vertical="top" wrapText="1"/>
    </xf>
    <xf numFmtId="49" fontId="10" fillId="11" borderId="10" xfId="9" applyNumberFormat="1" applyFont="1" applyFill="1" applyBorder="1" applyAlignment="1">
      <alignment horizontal="center" vertical="center" wrapText="1"/>
    </xf>
    <xf numFmtId="49" fontId="10" fillId="11" borderId="78" xfId="9" applyNumberFormat="1" applyFont="1" applyFill="1" applyBorder="1" applyAlignment="1">
      <alignment horizontal="center" vertical="center" wrapText="1"/>
    </xf>
    <xf numFmtId="0" fontId="10" fillId="0" borderId="33" xfId="9" applyFont="1" applyBorder="1" applyAlignment="1">
      <alignment horizontal="center" vertical="center"/>
    </xf>
    <xf numFmtId="0" fontId="10" fillId="0" borderId="77" xfId="9" applyFont="1" applyBorder="1" applyAlignment="1">
      <alignment horizontal="left" vertical="center" wrapText="1"/>
    </xf>
    <xf numFmtId="49" fontId="10" fillId="11" borderId="63" xfId="9" applyNumberFormat="1" applyFont="1" applyFill="1" applyBorder="1" applyAlignment="1">
      <alignment horizontal="center" vertical="center" wrapText="1"/>
    </xf>
    <xf numFmtId="0" fontId="10" fillId="0" borderId="64" xfId="9" applyFont="1" applyBorder="1" applyAlignment="1">
      <alignment horizontal="left" vertical="center" wrapText="1"/>
    </xf>
    <xf numFmtId="164" fontId="10" fillId="12" borderId="55" xfId="9" applyNumberFormat="1" applyFont="1" applyFill="1" applyBorder="1" applyAlignment="1">
      <alignment horizontal="center" vertical="top"/>
    </xf>
    <xf numFmtId="0" fontId="10" fillId="0" borderId="62" xfId="9" applyFont="1" applyBorder="1" applyAlignment="1">
      <alignment horizontal="center" vertical="center"/>
    </xf>
    <xf numFmtId="0" fontId="10" fillId="0" borderId="56" xfId="9" applyFont="1" applyBorder="1" applyAlignment="1">
      <alignment vertical="center" wrapText="1"/>
    </xf>
    <xf numFmtId="164" fontId="4" fillId="0" borderId="0" xfId="9" applyNumberFormat="1" applyFont="1" applyAlignment="1">
      <alignment vertical="center" textRotation="90"/>
    </xf>
    <xf numFmtId="49" fontId="10" fillId="0" borderId="66" xfId="9" applyNumberFormat="1" applyFont="1" applyBorder="1" applyAlignment="1">
      <alignment vertical="center" wrapText="1"/>
    </xf>
    <xf numFmtId="0" fontId="4" fillId="0" borderId="46" xfId="9" applyFont="1" applyBorder="1" applyAlignment="1">
      <alignment vertical="center"/>
    </xf>
    <xf numFmtId="164" fontId="11" fillId="5" borderId="10" xfId="9" applyNumberFormat="1" applyFont="1" applyFill="1" applyBorder="1" applyAlignment="1">
      <alignment horizontal="center" vertical="top"/>
    </xf>
    <xf numFmtId="0" fontId="103" fillId="0" borderId="0" xfId="9" applyFont="1" applyAlignment="1">
      <alignment vertical="center"/>
    </xf>
    <xf numFmtId="49" fontId="10" fillId="0" borderId="68" xfId="9" applyNumberFormat="1" applyFont="1" applyBorder="1" applyAlignment="1">
      <alignment vertical="center" wrapText="1"/>
    </xf>
    <xf numFmtId="0" fontId="4" fillId="0" borderId="52" xfId="9" applyFont="1" applyBorder="1" applyAlignment="1">
      <alignment vertical="center"/>
    </xf>
    <xf numFmtId="49" fontId="10" fillId="0" borderId="80" xfId="9" applyNumberFormat="1" applyFont="1" applyBorder="1" applyAlignment="1">
      <alignment horizontal="center" vertical="center" wrapText="1"/>
    </xf>
    <xf numFmtId="0" fontId="4" fillId="0" borderId="49" xfId="9" applyFont="1" applyBorder="1" applyAlignment="1">
      <alignment vertical="center"/>
    </xf>
    <xf numFmtId="0" fontId="4" fillId="0" borderId="51" xfId="9" applyFont="1" applyBorder="1" applyAlignment="1">
      <alignment vertical="center" wrapText="1"/>
    </xf>
    <xf numFmtId="0" fontId="4" fillId="0" borderId="34" xfId="9" applyFont="1" applyBorder="1" applyAlignment="1">
      <alignment horizontal="center"/>
    </xf>
    <xf numFmtId="164" fontId="10" fillId="11" borderId="18" xfId="9" applyNumberFormat="1" applyFont="1" applyFill="1" applyBorder="1" applyAlignment="1">
      <alignment horizontal="center" vertical="top"/>
    </xf>
    <xf numFmtId="164" fontId="10" fillId="11" borderId="55" xfId="9" applyNumberFormat="1" applyFont="1" applyFill="1" applyBorder="1" applyAlignment="1">
      <alignment horizontal="center" vertical="top"/>
    </xf>
    <xf numFmtId="0" fontId="10" fillId="0" borderId="34" xfId="9" applyFont="1" applyBorder="1" applyAlignment="1">
      <alignment horizontal="center" vertical="top"/>
    </xf>
    <xf numFmtId="0" fontId="3" fillId="0" borderId="59" xfId="9" applyFont="1" applyBorder="1" applyAlignment="1">
      <alignment horizontal="center"/>
    </xf>
    <xf numFmtId="0" fontId="32" fillId="0" borderId="56" xfId="9" applyFont="1" applyBorder="1"/>
    <xf numFmtId="0" fontId="11" fillId="12" borderId="31" xfId="9" applyFont="1" applyFill="1" applyBorder="1" applyAlignment="1">
      <alignment horizontal="center" vertical="top"/>
    </xf>
    <xf numFmtId="0" fontId="10" fillId="12" borderId="32" xfId="9" applyFont="1" applyFill="1" applyBorder="1" applyAlignment="1">
      <alignment horizontal="center" vertical="top"/>
    </xf>
    <xf numFmtId="0" fontId="66" fillId="0" borderId="23" xfId="9" applyBorder="1"/>
    <xf numFmtId="0" fontId="66" fillId="0" borderId="30" xfId="9" applyBorder="1"/>
    <xf numFmtId="49" fontId="10" fillId="15" borderId="66" xfId="9" applyNumberFormat="1" applyFont="1" applyFill="1" applyBorder="1" applyAlignment="1">
      <alignment vertical="center" wrapText="1"/>
    </xf>
    <xf numFmtId="0" fontId="10" fillId="11" borderId="46" xfId="9" applyFont="1" applyFill="1" applyBorder="1" applyAlignment="1">
      <alignment vertical="center"/>
    </xf>
    <xf numFmtId="0" fontId="16" fillId="11" borderId="6" xfId="9" applyFont="1" applyFill="1" applyBorder="1" applyAlignment="1">
      <alignment horizontal="center" vertical="top" wrapText="1"/>
    </xf>
    <xf numFmtId="49" fontId="10" fillId="15" borderId="68" xfId="9" applyNumberFormat="1" applyFont="1" applyFill="1" applyBorder="1" applyAlignment="1">
      <alignment vertical="center" wrapText="1"/>
    </xf>
    <xf numFmtId="0" fontId="10" fillId="11" borderId="52" xfId="9" applyFont="1" applyFill="1" applyBorder="1" applyAlignment="1">
      <alignment vertical="center"/>
    </xf>
    <xf numFmtId="164" fontId="10" fillId="0" borderId="61" xfId="9" applyNumberFormat="1" applyFont="1" applyBorder="1" applyAlignment="1">
      <alignment horizontal="center" vertical="top"/>
    </xf>
    <xf numFmtId="0" fontId="10" fillId="11" borderId="61" xfId="9" applyFont="1" applyFill="1" applyBorder="1" applyAlignment="1">
      <alignment horizontal="center" vertical="top"/>
    </xf>
    <xf numFmtId="0" fontId="10" fillId="11" borderId="55" xfId="9" applyFont="1" applyFill="1" applyBorder="1" applyAlignment="1">
      <alignment horizontal="center" vertical="top"/>
    </xf>
    <xf numFmtId="49" fontId="6" fillId="0" borderId="6" xfId="9" applyNumberFormat="1" applyFont="1" applyBorder="1" applyAlignment="1">
      <alignment horizontal="center" vertical="top" wrapText="1"/>
    </xf>
    <xf numFmtId="0" fontId="10" fillId="11" borderId="18" xfId="9" applyFont="1" applyFill="1" applyBorder="1" applyAlignment="1">
      <alignment horizontal="center" vertical="top"/>
    </xf>
    <xf numFmtId="0" fontId="16" fillId="11" borderId="20" xfId="9" applyFont="1" applyFill="1" applyBorder="1" applyAlignment="1">
      <alignment horizontal="center" vertical="top" wrapText="1"/>
    </xf>
    <xf numFmtId="0" fontId="10" fillId="11" borderId="42" xfId="9" applyFont="1" applyFill="1" applyBorder="1" applyAlignment="1">
      <alignment horizontal="center" vertical="top"/>
    </xf>
    <xf numFmtId="164" fontId="10" fillId="0" borderId="20" xfId="9" applyNumberFormat="1" applyFont="1" applyBorder="1" applyAlignment="1">
      <alignment horizontal="center" vertical="top"/>
    </xf>
    <xf numFmtId="0" fontId="10" fillId="11" borderId="9" xfId="9" applyFont="1" applyFill="1" applyBorder="1" applyAlignment="1">
      <alignment horizontal="center" vertical="top"/>
    </xf>
    <xf numFmtId="2" fontId="10" fillId="15" borderId="0" xfId="9" applyNumberFormat="1" applyFont="1" applyFill="1" applyAlignment="1">
      <alignment vertical="center" wrapText="1"/>
    </xf>
    <xf numFmtId="0" fontId="11" fillId="37" borderId="5" xfId="9" applyFont="1" applyFill="1" applyBorder="1" applyAlignment="1">
      <alignment horizontal="center" vertical="top"/>
    </xf>
    <xf numFmtId="164" fontId="10" fillId="11" borderId="5" xfId="9" applyNumberFormat="1" applyFont="1" applyFill="1" applyBorder="1" applyAlignment="1">
      <alignment horizontal="center" vertical="top"/>
    </xf>
    <xf numFmtId="164" fontId="10" fillId="11" borderId="34" xfId="9" applyNumberFormat="1" applyFont="1" applyFill="1" applyBorder="1" applyAlignment="1">
      <alignment horizontal="center" vertical="top"/>
    </xf>
    <xf numFmtId="164" fontId="4" fillId="11" borderId="13" xfId="9" applyNumberFormat="1" applyFont="1" applyFill="1" applyBorder="1" applyAlignment="1">
      <alignment horizontal="center" vertical="top"/>
    </xf>
    <xf numFmtId="164" fontId="10" fillId="0" borderId="22" xfId="9" applyNumberFormat="1" applyFont="1" applyBorder="1" applyAlignment="1">
      <alignment horizontal="center" vertical="top"/>
    </xf>
    <xf numFmtId="49" fontId="6" fillId="0" borderId="20" xfId="9" applyNumberFormat="1" applyFont="1" applyBorder="1" applyAlignment="1">
      <alignment horizontal="center" vertical="top" wrapText="1"/>
    </xf>
    <xf numFmtId="0" fontId="10" fillId="0" borderId="38" xfId="9" applyFont="1" applyBorder="1" applyAlignment="1">
      <alignment horizontal="center" vertical="top"/>
    </xf>
    <xf numFmtId="0" fontId="16" fillId="11" borderId="31" xfId="9" applyFont="1" applyFill="1" applyBorder="1" applyAlignment="1">
      <alignment horizontal="center" vertical="top" wrapText="1"/>
    </xf>
    <xf numFmtId="164" fontId="10" fillId="0" borderId="20" xfId="9" applyNumberFormat="1" applyFont="1" applyFill="1" applyBorder="1" applyAlignment="1">
      <alignment horizontal="center" vertical="top"/>
    </xf>
    <xf numFmtId="0" fontId="10" fillId="11" borderId="15" xfId="9" applyFont="1" applyFill="1" applyBorder="1" applyAlignment="1">
      <alignment horizontal="center" vertical="top"/>
    </xf>
    <xf numFmtId="164" fontId="11" fillId="0" borderId="32" xfId="9" applyNumberFormat="1" applyFont="1" applyFill="1" applyBorder="1" applyAlignment="1">
      <alignment horizontal="center" vertical="top"/>
    </xf>
    <xf numFmtId="0" fontId="10" fillId="11" borderId="48" xfId="9" applyFont="1" applyFill="1" applyBorder="1" applyAlignment="1">
      <alignment vertical="center" wrapText="1"/>
    </xf>
    <xf numFmtId="164" fontId="10" fillId="11" borderId="9" xfId="9" applyNumberFormat="1" applyFont="1" applyFill="1" applyBorder="1" applyAlignment="1">
      <alignment horizontal="center" vertical="top"/>
    </xf>
    <xf numFmtId="164" fontId="10" fillId="0" borderId="6" xfId="9" applyNumberFormat="1" applyFont="1" applyFill="1" applyBorder="1" applyAlignment="1">
      <alignment horizontal="center" vertical="top"/>
    </xf>
    <xf numFmtId="164" fontId="11" fillId="12" borderId="34" xfId="9" applyNumberFormat="1" applyFont="1" applyFill="1" applyBorder="1" applyAlignment="1">
      <alignment horizontal="center" vertical="top"/>
    </xf>
    <xf numFmtId="0" fontId="11" fillId="12" borderId="5" xfId="9" applyFont="1" applyFill="1" applyBorder="1" applyAlignment="1">
      <alignment horizontal="center" vertical="top"/>
    </xf>
    <xf numFmtId="0" fontId="16" fillId="12" borderId="0" xfId="9" applyFont="1" applyFill="1" applyAlignment="1">
      <alignment vertical="top" wrapText="1"/>
    </xf>
    <xf numFmtId="0" fontId="10" fillId="11" borderId="5" xfId="9" applyFont="1" applyFill="1" applyBorder="1" applyAlignment="1">
      <alignment horizontal="center" vertical="center" wrapText="1"/>
    </xf>
    <xf numFmtId="0" fontId="10" fillId="11" borderId="21" xfId="9" applyFont="1" applyFill="1" applyBorder="1" applyAlignment="1">
      <alignment horizontal="center" vertical="center" wrapText="1"/>
    </xf>
    <xf numFmtId="0" fontId="10" fillId="0" borderId="5" xfId="9" applyFont="1" applyBorder="1" applyAlignment="1">
      <alignment horizontal="center" vertical="center"/>
    </xf>
    <xf numFmtId="0" fontId="10" fillId="0" borderId="5" xfId="9" applyFont="1" applyBorder="1" applyAlignment="1">
      <alignment vertical="center" wrapText="1"/>
    </xf>
    <xf numFmtId="0" fontId="11" fillId="0" borderId="21" xfId="9" applyFont="1" applyBorder="1" applyAlignment="1">
      <alignment vertical="center"/>
    </xf>
    <xf numFmtId="0" fontId="11" fillId="0" borderId="31" xfId="9" applyFont="1" applyBorder="1" applyAlignment="1">
      <alignment vertical="center"/>
    </xf>
    <xf numFmtId="49" fontId="11" fillId="8" borderId="34" xfId="9" applyNumberFormat="1" applyFont="1" applyFill="1" applyBorder="1" applyAlignment="1">
      <alignment horizontal="center" vertical="top"/>
    </xf>
    <xf numFmtId="49" fontId="11" fillId="9" borderId="5" xfId="9" applyNumberFormat="1" applyFont="1" applyFill="1" applyBorder="1" applyAlignment="1">
      <alignment horizontal="center" vertical="top"/>
    </xf>
    <xf numFmtId="49" fontId="11" fillId="8" borderId="5" xfId="9" applyNumberFormat="1" applyFont="1" applyFill="1" applyBorder="1" applyAlignment="1">
      <alignment horizontal="center" vertical="top"/>
    </xf>
    <xf numFmtId="0" fontId="66" fillId="0" borderId="69" xfId="9" applyBorder="1"/>
    <xf numFmtId="0" fontId="66" fillId="0" borderId="53" xfId="9" applyBorder="1"/>
    <xf numFmtId="0" fontId="10" fillId="11" borderId="34" xfId="9" applyFont="1" applyFill="1" applyBorder="1" applyAlignment="1">
      <alignment horizontal="center" vertical="top"/>
    </xf>
    <xf numFmtId="0" fontId="10" fillId="11" borderId="20" xfId="9" applyFont="1" applyFill="1" applyBorder="1" applyAlignment="1">
      <alignment horizontal="center" vertical="top"/>
    </xf>
    <xf numFmtId="0" fontId="10" fillId="0" borderId="0" xfId="9" applyFont="1" applyAlignment="1">
      <alignment horizontal="center" vertical="center"/>
    </xf>
    <xf numFmtId="0" fontId="10" fillId="0" borderId="19" xfId="9" applyFont="1" applyBorder="1" applyAlignment="1">
      <alignment horizontal="justify" vertical="center"/>
    </xf>
    <xf numFmtId="0" fontId="11" fillId="0" borderId="22" xfId="9" applyFont="1" applyBorder="1" applyAlignment="1">
      <alignment horizontal="left" vertical="top"/>
    </xf>
    <xf numFmtId="0" fontId="23" fillId="0" borderId="22" xfId="9" applyFont="1" applyBorder="1" applyAlignment="1">
      <alignment horizontal="left" vertical="top"/>
    </xf>
    <xf numFmtId="0" fontId="24" fillId="0" borderId="22" xfId="9" applyFont="1" applyBorder="1" applyAlignment="1">
      <alignment horizontal="left" vertical="top"/>
    </xf>
    <xf numFmtId="0" fontId="23" fillId="0" borderId="2" xfId="9" applyFont="1" applyBorder="1" applyAlignment="1">
      <alignment vertical="top"/>
    </xf>
    <xf numFmtId="49" fontId="11" fillId="10" borderId="5" xfId="9" applyNumberFormat="1" applyFont="1" applyFill="1" applyBorder="1" applyAlignment="1">
      <alignment horizontal="center" vertical="top" wrapText="1"/>
    </xf>
    <xf numFmtId="0" fontId="11" fillId="9" borderId="4" xfId="9" applyFont="1" applyFill="1" applyBorder="1" applyAlignment="1">
      <alignment horizontal="left" vertical="top"/>
    </xf>
    <xf numFmtId="0" fontId="3" fillId="10" borderId="4" xfId="9" applyFont="1" applyFill="1" applyBorder="1"/>
    <xf numFmtId="0" fontId="28" fillId="10" borderId="4" xfId="9" applyFont="1" applyFill="1" applyBorder="1"/>
    <xf numFmtId="0" fontId="25" fillId="9" borderId="22" xfId="9" applyFont="1" applyFill="1" applyBorder="1" applyAlignment="1">
      <alignment horizontal="left" vertical="top"/>
    </xf>
    <xf numFmtId="0" fontId="26" fillId="10" borderId="22" xfId="9" applyFont="1" applyFill="1" applyBorder="1"/>
    <xf numFmtId="0" fontId="5" fillId="0" borderId="0" xfId="9" applyFont="1" applyAlignment="1">
      <alignment horizontal="center" vertical="center"/>
    </xf>
    <xf numFmtId="164" fontId="65" fillId="2" borderId="3" xfId="9" applyNumberFormat="1" applyFont="1" applyFill="1" applyBorder="1" applyAlignment="1">
      <alignment horizontal="center" vertical="center"/>
    </xf>
    <xf numFmtId="0" fontId="66" fillId="2" borderId="3" xfId="9" applyFill="1" applyBorder="1" applyAlignment="1">
      <alignment horizontal="right"/>
    </xf>
    <xf numFmtId="0" fontId="66" fillId="2" borderId="4" xfId="9" applyFill="1" applyBorder="1" applyAlignment="1">
      <alignment horizontal="center" vertical="top"/>
    </xf>
    <xf numFmtId="0" fontId="66" fillId="2" borderId="4" xfId="9" applyFill="1" applyBorder="1" applyAlignment="1">
      <alignment textRotation="90"/>
    </xf>
    <xf numFmtId="0" fontId="66" fillId="2" borderId="4" xfId="9" applyFill="1" applyBorder="1"/>
    <xf numFmtId="0" fontId="66" fillId="2" borderId="2" xfId="9" applyFill="1" applyBorder="1"/>
    <xf numFmtId="2" fontId="59" fillId="0" borderId="19" xfId="9" applyNumberFormat="1" applyFont="1" applyBorder="1" applyAlignment="1">
      <alignment vertical="top" wrapText="1"/>
    </xf>
    <xf numFmtId="164" fontId="60" fillId="6" borderId="1" xfId="9" applyNumberFormat="1" applyFont="1" applyFill="1" applyBorder="1" applyAlignment="1">
      <alignment horizontal="center" vertical="center" wrapText="1"/>
    </xf>
    <xf numFmtId="164" fontId="15" fillId="0" borderId="0" xfId="9" applyNumberFormat="1" applyFont="1" applyAlignment="1">
      <alignment vertical="top"/>
    </xf>
    <xf numFmtId="164" fontId="59" fillId="0" borderId="32" xfId="9" applyNumberFormat="1" applyFont="1" applyBorder="1" applyAlignment="1">
      <alignment horizontal="center" vertical="top" wrapText="1"/>
    </xf>
    <xf numFmtId="2" fontId="59" fillId="0" borderId="10" xfId="9" applyNumberFormat="1" applyFont="1" applyBorder="1" applyAlignment="1">
      <alignment horizontal="center" vertical="top" wrapText="1"/>
    </xf>
    <xf numFmtId="164" fontId="59" fillId="0" borderId="14" xfId="9" applyNumberFormat="1" applyFont="1" applyBorder="1" applyAlignment="1">
      <alignment horizontal="center" vertical="top" wrapText="1"/>
    </xf>
    <xf numFmtId="2" fontId="59" fillId="0" borderId="14" xfId="9" applyNumberFormat="1" applyFont="1" applyBorder="1" applyAlignment="1">
      <alignment horizontal="center" vertical="top" wrapText="1"/>
    </xf>
    <xf numFmtId="0" fontId="8" fillId="0" borderId="0" xfId="9" applyFont="1" applyBorder="1"/>
    <xf numFmtId="164" fontId="62" fillId="0" borderId="0" xfId="9" applyNumberFormat="1" applyFont="1" applyAlignment="1">
      <alignment vertical="top"/>
    </xf>
    <xf numFmtId="164" fontId="59" fillId="0" borderId="14" xfId="9" applyNumberFormat="1" applyFont="1" applyFill="1" applyBorder="1" applyAlignment="1">
      <alignment horizontal="center" vertical="top" wrapText="1"/>
    </xf>
    <xf numFmtId="164" fontId="59" fillId="0" borderId="18" xfId="9" applyNumberFormat="1" applyFont="1" applyBorder="1" applyAlignment="1">
      <alignment horizontal="center" vertical="top" wrapText="1"/>
    </xf>
    <xf numFmtId="2" fontId="60" fillId="6" borderId="1" xfId="9" applyNumberFormat="1" applyFont="1" applyFill="1" applyBorder="1" applyAlignment="1">
      <alignment horizontal="center" vertical="top" wrapText="1"/>
    </xf>
    <xf numFmtId="49" fontId="64" fillId="0" borderId="0" xfId="9" applyNumberFormat="1" applyFont="1" applyBorder="1" applyAlignment="1">
      <alignment horizontal="center" vertical="top" wrapText="1"/>
    </xf>
    <xf numFmtId="49" fontId="10" fillId="0" borderId="0" xfId="9" applyNumberFormat="1" applyFont="1" applyAlignment="1">
      <alignment vertical="top" textRotation="90"/>
    </xf>
    <xf numFmtId="49" fontId="10" fillId="0" borderId="0" xfId="9" applyNumberFormat="1" applyFont="1" applyBorder="1" applyAlignment="1">
      <alignment vertical="top"/>
    </xf>
    <xf numFmtId="49" fontId="10" fillId="0" borderId="22" xfId="9" applyNumberFormat="1" applyFont="1" applyBorder="1" applyAlignment="1">
      <alignment vertical="top" textRotation="90"/>
    </xf>
    <xf numFmtId="0" fontId="66" fillId="0" borderId="27" xfId="9" applyBorder="1"/>
    <xf numFmtId="0" fontId="66" fillId="0" borderId="31" xfId="9" applyBorder="1"/>
    <xf numFmtId="164" fontId="5" fillId="3" borderId="1" xfId="9" applyNumberFormat="1" applyFont="1" applyFill="1" applyBorder="1" applyAlignment="1">
      <alignment horizontal="center" vertical="top"/>
    </xf>
    <xf numFmtId="0" fontId="66" fillId="0" borderId="3" xfId="9" applyBorder="1"/>
    <xf numFmtId="0" fontId="66" fillId="0" borderId="2" xfId="9" applyBorder="1"/>
    <xf numFmtId="164" fontId="5" fillId="10" borderId="1" xfId="7" applyNumberFormat="1" applyFont="1" applyFill="1" applyBorder="1" applyAlignment="1">
      <alignment horizontal="center" vertical="top"/>
    </xf>
    <xf numFmtId="49" fontId="14" fillId="9" borderId="74" xfId="9" applyNumberFormat="1" applyFont="1" applyFill="1" applyBorder="1" applyAlignment="1">
      <alignment horizontal="center" vertical="top" wrapText="1"/>
    </xf>
    <xf numFmtId="164" fontId="5" fillId="8" borderId="5" xfId="9" applyNumberFormat="1" applyFont="1" applyFill="1" applyBorder="1" applyAlignment="1">
      <alignment horizontal="center" vertical="top"/>
    </xf>
    <xf numFmtId="0" fontId="11" fillId="8" borderId="5" xfId="9" applyFont="1" applyFill="1" applyBorder="1" applyAlignment="1">
      <alignment horizontal="center" vertical="top"/>
    </xf>
    <xf numFmtId="9" fontId="4" fillId="0" borderId="78" xfId="9" applyNumberFormat="1" applyFont="1" applyBorder="1" applyAlignment="1">
      <alignment horizontal="center" vertical="top"/>
    </xf>
    <xf numFmtId="0" fontId="4" fillId="0" borderId="33" xfId="9" applyFont="1" applyBorder="1" applyAlignment="1">
      <alignment horizontal="left" vertical="top"/>
    </xf>
    <xf numFmtId="49" fontId="4" fillId="0" borderId="77" xfId="9" applyNumberFormat="1" applyFont="1" applyBorder="1" applyAlignment="1">
      <alignment horizontal="left" vertical="top" wrapText="1" shrinkToFit="1"/>
    </xf>
    <xf numFmtId="49" fontId="10" fillId="0" borderId="5" xfId="9" applyNumberFormat="1" applyFont="1" applyBorder="1" applyAlignment="1">
      <alignment vertical="top"/>
    </xf>
    <xf numFmtId="49" fontId="11" fillId="11" borderId="5" xfId="9" applyNumberFormat="1" applyFont="1" applyFill="1" applyBorder="1" applyAlignment="1">
      <alignment vertical="top" wrapText="1"/>
    </xf>
    <xf numFmtId="9" fontId="4" fillId="0" borderId="71" xfId="9" applyNumberFormat="1" applyFont="1" applyBorder="1" applyAlignment="1">
      <alignment horizontal="center" vertical="top"/>
    </xf>
    <xf numFmtId="0" fontId="4" fillId="0" borderId="36" xfId="9" applyFont="1" applyBorder="1" applyAlignment="1">
      <alignment horizontal="left" vertical="top"/>
    </xf>
    <xf numFmtId="49" fontId="4" fillId="0" borderId="37" xfId="9" applyNumberFormat="1" applyFont="1" applyBorder="1" applyAlignment="1">
      <alignment horizontal="left" vertical="top" wrapText="1" shrinkToFit="1"/>
    </xf>
    <xf numFmtId="164" fontId="4" fillId="0" borderId="34" xfId="9" applyNumberFormat="1" applyFont="1" applyFill="1" applyBorder="1" applyAlignment="1">
      <alignment horizontal="center" vertical="top"/>
    </xf>
    <xf numFmtId="49" fontId="10" fillId="0" borderId="34" xfId="9" applyNumberFormat="1" applyFont="1" applyBorder="1" applyAlignment="1">
      <alignment vertical="top"/>
    </xf>
    <xf numFmtId="49" fontId="11" fillId="11" borderId="34" xfId="9" applyNumberFormat="1" applyFont="1" applyFill="1" applyBorder="1" applyAlignment="1">
      <alignment vertical="top" wrapText="1"/>
    </xf>
    <xf numFmtId="164" fontId="4" fillId="0" borderId="55" xfId="9" applyNumberFormat="1" applyFont="1" applyFill="1" applyBorder="1" applyAlignment="1">
      <alignment horizontal="center" vertical="top"/>
    </xf>
    <xf numFmtId="164" fontId="4" fillId="0" borderId="14" xfId="9" applyNumberFormat="1" applyFont="1" applyFill="1" applyBorder="1" applyAlignment="1">
      <alignment horizontal="center" vertical="top"/>
    </xf>
    <xf numFmtId="9" fontId="4" fillId="0" borderId="76" xfId="9" applyNumberFormat="1" applyFont="1" applyBorder="1" applyAlignment="1">
      <alignment horizontal="center" vertical="top"/>
    </xf>
    <xf numFmtId="0" fontId="4" fillId="0" borderId="62" xfId="9" applyFont="1" applyBorder="1" applyAlignment="1">
      <alignment horizontal="left" vertical="top"/>
    </xf>
    <xf numFmtId="49" fontId="4" fillId="0" borderId="56" xfId="9" applyNumberFormat="1" applyFont="1" applyBorder="1" applyAlignment="1">
      <alignment horizontal="left" vertical="top" wrapText="1" shrinkToFit="1"/>
    </xf>
    <xf numFmtId="164" fontId="4" fillId="0" borderId="18" xfId="9" applyNumberFormat="1" applyFont="1" applyFill="1" applyBorder="1" applyAlignment="1">
      <alignment horizontal="center" vertical="top"/>
    </xf>
    <xf numFmtId="49" fontId="10" fillId="0" borderId="19" xfId="9" applyNumberFormat="1" applyFont="1" applyBorder="1" applyAlignment="1">
      <alignment vertical="top"/>
    </xf>
    <xf numFmtId="49" fontId="11" fillId="11" borderId="19" xfId="9" applyNumberFormat="1" applyFont="1" applyFill="1" applyBorder="1" applyAlignment="1">
      <alignment vertical="top" wrapText="1"/>
    </xf>
    <xf numFmtId="9" fontId="4" fillId="0" borderId="23" xfId="9" applyNumberFormat="1" applyFont="1" applyBorder="1" applyAlignment="1">
      <alignment horizontal="center" vertical="top"/>
    </xf>
    <xf numFmtId="9" fontId="4" fillId="0" borderId="70" xfId="9" applyNumberFormat="1" applyFont="1" applyBorder="1" applyAlignment="1">
      <alignment horizontal="center" vertical="top"/>
    </xf>
    <xf numFmtId="0" fontId="4" fillId="0" borderId="29" xfId="9" applyFont="1" applyBorder="1" applyAlignment="1">
      <alignment horizontal="left" vertical="top"/>
    </xf>
    <xf numFmtId="49" fontId="4" fillId="0" borderId="38" xfId="9" applyNumberFormat="1" applyFont="1" applyBorder="1" applyAlignment="1">
      <alignment horizontal="left" vertical="top" wrapText="1" shrinkToFit="1"/>
    </xf>
    <xf numFmtId="0" fontId="16" fillId="13" borderId="0" xfId="9" applyFont="1" applyFill="1" applyBorder="1" applyAlignment="1">
      <alignment horizontal="center" vertical="top" wrapText="1"/>
    </xf>
    <xf numFmtId="0" fontId="3" fillId="0" borderId="59" xfId="9" applyFont="1" applyBorder="1"/>
    <xf numFmtId="0" fontId="3" fillId="0" borderId="76" xfId="9" applyFont="1" applyBorder="1"/>
    <xf numFmtId="0" fontId="3" fillId="0" borderId="62" xfId="9" applyFont="1" applyBorder="1"/>
    <xf numFmtId="0" fontId="3" fillId="0" borderId="60" xfId="9" applyFont="1" applyBorder="1"/>
    <xf numFmtId="2" fontId="5" fillId="12" borderId="18" xfId="9" applyNumberFormat="1" applyFont="1" applyFill="1" applyBorder="1" applyAlignment="1">
      <alignment horizontal="center" vertical="top"/>
    </xf>
    <xf numFmtId="49" fontId="11" fillId="13" borderId="0" xfId="9" applyNumberFormat="1" applyFont="1" applyFill="1" applyBorder="1" applyAlignment="1">
      <alignment horizontal="center" vertical="top" wrapText="1"/>
    </xf>
    <xf numFmtId="0" fontId="32" fillId="0" borderId="0" xfId="9" applyFont="1" applyBorder="1" applyAlignment="1">
      <alignment vertical="center" wrapText="1"/>
    </xf>
    <xf numFmtId="0" fontId="32" fillId="0" borderId="25" xfId="9" applyFont="1" applyBorder="1" applyAlignment="1">
      <alignment vertical="center" wrapText="1"/>
    </xf>
    <xf numFmtId="0" fontId="4" fillId="0" borderId="37" xfId="9" applyFont="1" applyBorder="1" applyAlignment="1">
      <alignment vertical="top" wrapText="1"/>
    </xf>
    <xf numFmtId="0" fontId="10" fillId="0" borderId="59" xfId="9" applyFont="1" applyBorder="1" applyAlignment="1">
      <alignment horizontal="center" vertical="top" wrapText="1"/>
    </xf>
    <xf numFmtId="0" fontId="39" fillId="0" borderId="71" xfId="9" applyFont="1" applyBorder="1" applyAlignment="1">
      <alignment horizontal="center" vertical="top"/>
    </xf>
    <xf numFmtId="0" fontId="4" fillId="0" borderId="36" xfId="9" applyFont="1" applyBorder="1" applyAlignment="1">
      <alignment horizontal="center" vertical="top" wrapText="1"/>
    </xf>
    <xf numFmtId="49" fontId="4" fillId="0" borderId="15" xfId="9" applyNumberFormat="1" applyFont="1" applyBorder="1" applyAlignment="1">
      <alignment horizontal="center" vertical="top" wrapText="1" shrinkToFit="1"/>
    </xf>
    <xf numFmtId="0" fontId="39" fillId="0" borderId="25" xfId="9" applyFont="1" applyBorder="1" applyAlignment="1">
      <alignment horizontal="center" vertical="top" wrapText="1"/>
    </xf>
    <xf numFmtId="0" fontId="39" fillId="0" borderId="71" xfId="9" applyFont="1" applyBorder="1" applyAlignment="1">
      <alignment horizontal="center" vertical="top" wrapText="1"/>
    </xf>
    <xf numFmtId="164" fontId="4" fillId="15" borderId="36" xfId="9" applyNumberFormat="1" applyFont="1" applyFill="1" applyBorder="1" applyAlignment="1">
      <alignment horizontal="center" vertical="center" wrapText="1"/>
    </xf>
    <xf numFmtId="49" fontId="4" fillId="0" borderId="15" xfId="9" applyNumberFormat="1" applyFont="1" applyBorder="1" applyAlignment="1">
      <alignment horizontal="left" vertical="top" wrapText="1" shrinkToFit="1"/>
    </xf>
    <xf numFmtId="164" fontId="5" fillId="12" borderId="14" xfId="9" applyNumberFormat="1" applyFont="1" applyFill="1" applyBorder="1" applyAlignment="1">
      <alignment horizontal="center" vertical="top"/>
    </xf>
    <xf numFmtId="0" fontId="32" fillId="0" borderId="37" xfId="9" applyFont="1" applyBorder="1" applyAlignment="1">
      <alignment vertical="center" wrapText="1"/>
    </xf>
    <xf numFmtId="0" fontId="17" fillId="0" borderId="57" xfId="9" applyFont="1" applyBorder="1" applyAlignment="1">
      <alignment horizontal="center" vertical="center" wrapText="1"/>
    </xf>
    <xf numFmtId="0" fontId="39" fillId="0" borderId="72" xfId="9" applyFont="1" applyBorder="1" applyAlignment="1">
      <alignment horizontal="center" vertical="center" wrapText="1"/>
    </xf>
    <xf numFmtId="49" fontId="4" fillId="0" borderId="42" xfId="9" applyNumberFormat="1" applyFont="1" applyBorder="1" applyAlignment="1">
      <alignment horizontal="left" wrapText="1" shrinkToFit="1"/>
    </xf>
    <xf numFmtId="164" fontId="5" fillId="12" borderId="18" xfId="9" applyNumberFormat="1" applyFont="1" applyFill="1" applyBorder="1" applyAlignment="1">
      <alignment horizontal="center" vertical="top"/>
    </xf>
    <xf numFmtId="0" fontId="10" fillId="0" borderId="78" xfId="9" applyFont="1" applyBorder="1" applyAlignment="1">
      <alignment horizontal="center" vertical="center" wrapText="1"/>
    </xf>
    <xf numFmtId="164" fontId="4" fillId="15" borderId="52" xfId="9" applyNumberFormat="1" applyFont="1" applyFill="1" applyBorder="1" applyAlignment="1">
      <alignment horizontal="center" vertical="center" wrapText="1"/>
    </xf>
    <xf numFmtId="0" fontId="4" fillId="0" borderId="0" xfId="9" applyFont="1" applyBorder="1" applyAlignment="1">
      <alignment horizontal="justify" vertical="center"/>
    </xf>
    <xf numFmtId="0" fontId="10" fillId="0" borderId="71" xfId="9" applyFont="1" applyBorder="1" applyAlignment="1">
      <alignment horizontal="center" vertical="center" wrapText="1"/>
    </xf>
    <xf numFmtId="0" fontId="4" fillId="0" borderId="17" xfId="9" applyFont="1" applyBorder="1" applyAlignment="1">
      <alignment horizontal="justify" vertical="center"/>
    </xf>
    <xf numFmtId="164" fontId="5" fillId="0" borderId="34" xfId="9" applyNumberFormat="1" applyFont="1" applyFill="1" applyBorder="1" applyAlignment="1">
      <alignment horizontal="center" vertical="top"/>
    </xf>
    <xf numFmtId="0" fontId="4" fillId="0" borderId="18" xfId="9" applyFont="1" applyBorder="1" applyAlignment="1">
      <alignment horizontal="center" vertical="top"/>
    </xf>
    <xf numFmtId="0" fontId="4" fillId="0" borderId="37" xfId="9" applyFont="1" applyBorder="1" applyAlignment="1">
      <alignment horizontal="justify" vertical="center"/>
    </xf>
    <xf numFmtId="0" fontId="105" fillId="13" borderId="27" xfId="9" applyFont="1" applyFill="1" applyBorder="1" applyAlignment="1">
      <alignment horizontal="center" vertical="top" wrapText="1"/>
    </xf>
    <xf numFmtId="0" fontId="4" fillId="0" borderId="36" xfId="9" applyFont="1" applyBorder="1" applyAlignment="1">
      <alignment vertical="top" wrapText="1"/>
    </xf>
    <xf numFmtId="0" fontId="4" fillId="0" borderId="36" xfId="9" applyFont="1" applyFill="1" applyBorder="1" applyAlignment="1">
      <alignment vertical="top" wrapText="1"/>
    </xf>
    <xf numFmtId="0" fontId="10" fillId="0" borderId="76" xfId="9" applyFont="1" applyFill="1" applyBorder="1" applyAlignment="1">
      <alignment horizontal="center" vertical="top" wrapText="1"/>
    </xf>
    <xf numFmtId="0" fontId="10" fillId="0" borderId="76" xfId="9" applyFont="1" applyBorder="1" applyAlignment="1">
      <alignment horizontal="center" vertical="top" wrapText="1"/>
    </xf>
    <xf numFmtId="164" fontId="10" fillId="15" borderId="62" xfId="9" applyNumberFormat="1" applyFont="1" applyFill="1" applyBorder="1" applyAlignment="1">
      <alignment horizontal="center" vertical="top" wrapText="1"/>
    </xf>
    <xf numFmtId="0" fontId="10" fillId="0" borderId="56" xfId="9" applyFont="1" applyBorder="1" applyAlignment="1">
      <alignment horizontal="justify" vertical="top"/>
    </xf>
    <xf numFmtId="164" fontId="5" fillId="12" borderId="19" xfId="9" applyNumberFormat="1" applyFont="1" applyFill="1" applyBorder="1" applyAlignment="1">
      <alignment horizontal="center" vertical="top"/>
    </xf>
    <xf numFmtId="49" fontId="106" fillId="13" borderId="35" xfId="9" applyNumberFormat="1" applyFont="1" applyFill="1" applyBorder="1" applyAlignment="1">
      <alignment horizontal="center" vertical="top" wrapText="1"/>
    </xf>
    <xf numFmtId="0" fontId="4" fillId="0" borderId="71" xfId="9" applyFont="1" applyBorder="1" applyAlignment="1">
      <alignment horizontal="center" vertical="top" wrapText="1"/>
    </xf>
    <xf numFmtId="0" fontId="4" fillId="0" borderId="36" xfId="9" applyFont="1" applyBorder="1" applyAlignment="1">
      <alignment horizontal="center" vertical="top"/>
    </xf>
    <xf numFmtId="0" fontId="4" fillId="0" borderId="15" xfId="9" applyFont="1" applyBorder="1" applyAlignment="1">
      <alignment vertical="top" wrapText="1"/>
    </xf>
    <xf numFmtId="0" fontId="5" fillId="0" borderId="0" xfId="9" applyFont="1" applyBorder="1" applyAlignment="1">
      <alignment vertical="center"/>
    </xf>
    <xf numFmtId="0" fontId="5" fillId="0" borderId="0" xfId="9" applyFont="1" applyBorder="1" applyAlignment="1">
      <alignment vertical="center" textRotation="90"/>
    </xf>
    <xf numFmtId="0" fontId="5" fillId="0" borderId="6" xfId="9" applyFont="1" applyBorder="1" applyAlignment="1">
      <alignment vertical="center"/>
    </xf>
    <xf numFmtId="0" fontId="17" fillId="0" borderId="6" xfId="9" applyFont="1" applyBorder="1" applyAlignment="1">
      <alignment vertical="top" wrapText="1"/>
    </xf>
    <xf numFmtId="0" fontId="4" fillId="0" borderId="57" xfId="9" applyFont="1" applyBorder="1" applyAlignment="1">
      <alignment horizontal="center" vertical="top" wrapText="1"/>
    </xf>
    <xf numFmtId="0" fontId="4" fillId="0" borderId="72" xfId="9" applyFont="1" applyBorder="1" applyAlignment="1">
      <alignment horizontal="center" vertical="top" wrapText="1"/>
    </xf>
    <xf numFmtId="0" fontId="4" fillId="0" borderId="40" xfId="9" applyFont="1" applyBorder="1" applyAlignment="1">
      <alignment horizontal="center" vertical="top" wrapText="1"/>
    </xf>
    <xf numFmtId="0" fontId="4" fillId="0" borderId="42" xfId="9" applyFont="1" applyBorder="1" applyAlignment="1">
      <alignment vertical="top" wrapText="1"/>
    </xf>
    <xf numFmtId="0" fontId="16" fillId="8" borderId="73" xfId="9" applyFont="1" applyFill="1" applyBorder="1" applyAlignment="1">
      <alignment vertical="top" wrapText="1"/>
    </xf>
    <xf numFmtId="0" fontId="16" fillId="8" borderId="4" xfId="9" applyFont="1" applyFill="1" applyBorder="1" applyAlignment="1">
      <alignment vertical="top" wrapText="1"/>
    </xf>
    <xf numFmtId="0" fontId="16" fillId="8" borderId="4" xfId="9" applyFont="1" applyFill="1" applyBorder="1" applyAlignment="1">
      <alignment vertical="top" textRotation="90" wrapText="1"/>
    </xf>
    <xf numFmtId="0" fontId="4" fillId="8" borderId="4" xfId="9" applyFont="1" applyFill="1" applyBorder="1" applyAlignment="1">
      <alignment vertical="top" wrapText="1"/>
    </xf>
    <xf numFmtId="0" fontId="12" fillId="8" borderId="4" xfId="9" applyFont="1" applyFill="1" applyBorder="1" applyAlignment="1">
      <alignment vertical="top" wrapText="1"/>
    </xf>
    <xf numFmtId="49" fontId="26" fillId="8" borderId="4" xfId="9" applyNumberFormat="1" applyFont="1" applyFill="1" applyBorder="1" applyAlignment="1">
      <alignment vertical="top" wrapText="1"/>
    </xf>
    <xf numFmtId="0" fontId="4" fillId="0" borderId="6" xfId="9" applyFont="1" applyBorder="1" applyAlignment="1">
      <alignment vertical="top" wrapText="1"/>
    </xf>
    <xf numFmtId="0" fontId="4" fillId="0" borderId="78" xfId="9" applyFont="1" applyBorder="1" applyAlignment="1">
      <alignment horizontal="center" vertical="top"/>
    </xf>
    <xf numFmtId="0" fontId="4" fillId="0" borderId="52" xfId="9" applyFont="1" applyBorder="1" applyAlignment="1">
      <alignment horizontal="center" vertical="top"/>
    </xf>
    <xf numFmtId="0" fontId="11" fillId="0" borderId="0" xfId="9" applyFont="1" applyBorder="1" applyAlignment="1">
      <alignment horizontal="left" vertical="top"/>
    </xf>
    <xf numFmtId="0" fontId="23" fillId="0" borderId="0" xfId="9" applyFont="1" applyBorder="1" applyAlignment="1">
      <alignment horizontal="left" vertical="top"/>
    </xf>
    <xf numFmtId="0" fontId="23" fillId="0" borderId="0" xfId="9" applyFont="1" applyBorder="1" applyAlignment="1">
      <alignment horizontal="left" vertical="top" textRotation="90"/>
    </xf>
    <xf numFmtId="0" fontId="24" fillId="0" borderId="0" xfId="9" applyFont="1" applyBorder="1" applyAlignment="1">
      <alignment horizontal="left" vertical="top"/>
    </xf>
    <xf numFmtId="0" fontId="23" fillId="0" borderId="31" xfId="9" applyFont="1" applyBorder="1" applyAlignment="1">
      <alignment vertical="top"/>
    </xf>
    <xf numFmtId="0" fontId="108" fillId="0" borderId="36" xfId="9" applyFont="1" applyBorder="1" applyAlignment="1">
      <alignment horizontal="center" vertical="top"/>
    </xf>
    <xf numFmtId="0" fontId="4" fillId="0" borderId="76" xfId="9" applyFont="1" applyBorder="1" applyAlignment="1">
      <alignment horizontal="center" vertical="top"/>
    </xf>
    <xf numFmtId="0" fontId="4" fillId="0" borderId="62" xfId="9" applyFont="1" applyBorder="1" applyAlignment="1">
      <alignment horizontal="center" vertical="top"/>
    </xf>
    <xf numFmtId="0" fontId="4" fillId="0" borderId="60" xfId="9" applyFont="1" applyBorder="1" applyAlignment="1">
      <alignment vertical="top" wrapText="1"/>
    </xf>
    <xf numFmtId="0" fontId="23" fillId="0" borderId="6" xfId="9" applyFont="1" applyBorder="1" applyAlignment="1">
      <alignment vertical="top"/>
    </xf>
    <xf numFmtId="0" fontId="66" fillId="0" borderId="57" xfId="9" applyBorder="1"/>
    <xf numFmtId="0" fontId="66" fillId="0" borderId="43" xfId="9" applyBorder="1"/>
    <xf numFmtId="0" fontId="11" fillId="9" borderId="73" xfId="9" applyFont="1" applyFill="1" applyBorder="1" applyAlignment="1">
      <alignment horizontal="left" vertical="top"/>
    </xf>
    <xf numFmtId="0" fontId="25" fillId="9" borderId="4" xfId="9" applyFont="1" applyFill="1" applyBorder="1" applyAlignment="1">
      <alignment horizontal="left" vertical="top"/>
    </xf>
    <xf numFmtId="0" fontId="26" fillId="9" borderId="4" xfId="9" applyFont="1" applyFill="1" applyBorder="1" applyAlignment="1">
      <alignment horizontal="left" vertical="top"/>
    </xf>
    <xf numFmtId="0" fontId="26" fillId="9" borderId="4" xfId="9" applyFont="1" applyFill="1" applyBorder="1" applyAlignment="1">
      <alignment horizontal="left" vertical="top" textRotation="90"/>
    </xf>
    <xf numFmtId="0" fontId="26" fillId="10" borderId="4" xfId="9" applyFont="1" applyFill="1" applyBorder="1" applyAlignment="1">
      <alignment horizontal="left" vertical="top"/>
    </xf>
    <xf numFmtId="0" fontId="26" fillId="10" borderId="2" xfId="9" applyFont="1" applyFill="1" applyBorder="1" applyAlignment="1">
      <alignment vertical="top"/>
    </xf>
    <xf numFmtId="0" fontId="4" fillId="0" borderId="0" xfId="9" applyFont="1" applyBorder="1" applyAlignment="1"/>
    <xf numFmtId="0" fontId="25" fillId="0" borderId="0" xfId="9" applyFont="1" applyBorder="1" applyAlignment="1">
      <alignment horizontal="center" vertical="center"/>
    </xf>
    <xf numFmtId="0" fontId="28" fillId="0" borderId="0" xfId="9" applyFont="1" applyAlignment="1">
      <alignment horizontal="left" vertical="top" wrapText="1"/>
    </xf>
    <xf numFmtId="0" fontId="28" fillId="0" borderId="27" xfId="10" applyFont="1" applyBorder="1" applyAlignment="1">
      <alignment vertical="top" wrapText="1"/>
    </xf>
    <xf numFmtId="0" fontId="25" fillId="0" borderId="5" xfId="10" applyFont="1" applyBorder="1" applyAlignment="1">
      <alignment horizontal="center" vertical="top" wrapText="1"/>
    </xf>
    <xf numFmtId="0" fontId="28" fillId="0" borderId="61" xfId="10" applyFont="1" applyBorder="1" applyAlignment="1">
      <alignment vertical="top" wrapText="1"/>
    </xf>
    <xf numFmtId="0" fontId="25" fillId="0" borderId="34" xfId="10" applyFont="1" applyBorder="1" applyAlignment="1">
      <alignment horizontal="center" vertical="top" wrapText="1"/>
    </xf>
    <xf numFmtId="0" fontId="28" fillId="0" borderId="35" xfId="10" applyFont="1" applyBorder="1" applyAlignment="1">
      <alignment vertical="top" wrapText="1"/>
    </xf>
    <xf numFmtId="0" fontId="25" fillId="0" borderId="19" xfId="10" applyFont="1" applyBorder="1" applyAlignment="1">
      <alignment horizontal="center" vertical="top" wrapText="1"/>
    </xf>
    <xf numFmtId="0" fontId="25" fillId="0" borderId="3" xfId="10" applyFont="1" applyBorder="1" applyAlignment="1">
      <alignment vertical="top" wrapText="1"/>
    </xf>
    <xf numFmtId="0" fontId="5" fillId="0" borderId="1" xfId="10" applyFont="1" applyBorder="1" applyAlignment="1">
      <alignment horizontal="center" vertical="top" wrapText="1"/>
    </xf>
    <xf numFmtId="49" fontId="26" fillId="9" borderId="5" xfId="4" applyNumberFormat="1" applyFont="1" applyFill="1" applyBorder="1" applyAlignment="1">
      <alignment horizontal="center" vertical="top"/>
    </xf>
    <xf numFmtId="49" fontId="26" fillId="14" borderId="19" xfId="4" applyNumberFormat="1" applyFont="1" applyFill="1" applyBorder="1" applyAlignment="1">
      <alignment horizontal="center" vertical="top"/>
    </xf>
    <xf numFmtId="49" fontId="26" fillId="14" borderId="34" xfId="4" applyNumberFormat="1" applyFont="1" applyFill="1" applyBorder="1" applyAlignment="1">
      <alignment horizontal="center" vertical="top"/>
    </xf>
    <xf numFmtId="49" fontId="26" fillId="14" borderId="5" xfId="4" applyNumberFormat="1" applyFont="1" applyFill="1" applyBorder="1" applyAlignment="1">
      <alignment horizontal="center" vertical="top"/>
    </xf>
    <xf numFmtId="49" fontId="26" fillId="8" borderId="5" xfId="4" applyNumberFormat="1" applyFont="1" applyFill="1" applyBorder="1" applyAlignment="1">
      <alignment horizontal="center" vertical="top"/>
    </xf>
    <xf numFmtId="0" fontId="34" fillId="11" borderId="19" xfId="4" applyFont="1" applyFill="1" applyBorder="1" applyAlignment="1">
      <alignment horizontal="center" vertical="top" wrapText="1"/>
    </xf>
    <xf numFmtId="0" fontId="34" fillId="11" borderId="34" xfId="4" applyFont="1" applyFill="1" applyBorder="1" applyAlignment="1">
      <alignment horizontal="center" vertical="top" wrapText="1"/>
    </xf>
    <xf numFmtId="0" fontId="34" fillId="11" borderId="5" xfId="4" applyFont="1" applyFill="1" applyBorder="1" applyAlignment="1">
      <alignment horizontal="center" vertical="top" wrapText="1"/>
    </xf>
    <xf numFmtId="49" fontId="26" fillId="9" borderId="42" xfId="4" applyNumberFormat="1" applyFont="1" applyFill="1" applyBorder="1" applyAlignment="1">
      <alignment horizontal="center" vertical="top"/>
    </xf>
    <xf numFmtId="49" fontId="26" fillId="9" borderId="6" xfId="4" applyNumberFormat="1" applyFont="1" applyFill="1" applyBorder="1" applyAlignment="1">
      <alignment horizontal="center" vertical="top"/>
    </xf>
    <xf numFmtId="49" fontId="26" fillId="9" borderId="38" xfId="4" applyNumberFormat="1" applyFont="1" applyFill="1" applyBorder="1" applyAlignment="1">
      <alignment horizontal="center" vertical="top"/>
    </xf>
    <xf numFmtId="49" fontId="26" fillId="14" borderId="18" xfId="4" applyNumberFormat="1" applyFont="1" applyFill="1" applyBorder="1" applyAlignment="1">
      <alignment horizontal="center" vertical="top"/>
    </xf>
    <xf numFmtId="49" fontId="26" fillId="14" borderId="32" xfId="4" applyNumberFormat="1" applyFont="1" applyFill="1" applyBorder="1" applyAlignment="1">
      <alignment horizontal="center" vertical="top"/>
    </xf>
    <xf numFmtId="0" fontId="5" fillId="12" borderId="20" xfId="4" applyFont="1" applyFill="1" applyBorder="1" applyAlignment="1">
      <alignment horizontal="center" vertical="center" textRotation="90" wrapText="1"/>
    </xf>
    <xf numFmtId="0" fontId="5" fillId="12" borderId="6" xfId="4" applyFont="1" applyFill="1" applyBorder="1" applyAlignment="1">
      <alignment horizontal="center" vertical="center" textRotation="90" wrapText="1"/>
    </xf>
    <xf numFmtId="0" fontId="5" fillId="12" borderId="31" xfId="4" applyFont="1" applyFill="1" applyBorder="1" applyAlignment="1">
      <alignment horizontal="center" vertical="center" textRotation="90" wrapText="1"/>
    </xf>
    <xf numFmtId="49" fontId="12" fillId="0" borderId="19" xfId="4" applyNumberFormat="1" applyFont="1" applyBorder="1" applyAlignment="1">
      <alignment horizontal="center" vertical="top"/>
    </xf>
    <xf numFmtId="49" fontId="12" fillId="0" borderId="34" xfId="4" applyNumberFormat="1" applyFont="1" applyBorder="1" applyAlignment="1">
      <alignment horizontal="center" vertical="top"/>
    </xf>
    <xf numFmtId="49" fontId="12" fillId="0" borderId="5" xfId="4" applyNumberFormat="1" applyFont="1" applyBorder="1" applyAlignment="1">
      <alignment horizontal="center" vertical="top"/>
    </xf>
    <xf numFmtId="0" fontId="34" fillId="12" borderId="21" xfId="4" applyFont="1" applyFill="1" applyBorder="1" applyAlignment="1">
      <alignment horizontal="center" vertical="top" wrapText="1"/>
    </xf>
    <xf numFmtId="0" fontId="12" fillId="0" borderId="61" xfId="4" applyFont="1" applyBorder="1" applyAlignment="1">
      <alignment horizontal="center" vertical="top"/>
    </xf>
    <xf numFmtId="0" fontId="63" fillId="0" borderId="14" xfId="3" applyFont="1" applyBorder="1" applyAlignment="1">
      <alignment vertical="top" wrapText="1"/>
    </xf>
    <xf numFmtId="0" fontId="63" fillId="0" borderId="15" xfId="3" applyFont="1" applyBorder="1" applyAlignment="1">
      <alignment vertical="top" wrapText="1"/>
    </xf>
    <xf numFmtId="43" fontId="4" fillId="15" borderId="62" xfId="13" applyFont="1" applyFill="1" applyBorder="1" applyAlignment="1">
      <alignment horizontal="center" vertical="center" wrapText="1"/>
    </xf>
    <xf numFmtId="43" fontId="4" fillId="0" borderId="26" xfId="13" applyFont="1" applyFill="1" applyBorder="1" applyAlignment="1">
      <alignment vertical="top" wrapText="1"/>
    </xf>
    <xf numFmtId="0" fontId="28" fillId="0" borderId="0" xfId="14" applyFont="1" applyAlignment="1">
      <alignment vertical="top" wrapText="1"/>
    </xf>
    <xf numFmtId="0" fontId="3" fillId="0" borderId="0" xfId="4" applyAlignment="1">
      <alignment horizontal="center" vertical="center"/>
    </xf>
    <xf numFmtId="2" fontId="59" fillId="0" borderId="6" xfId="4" applyNumberFormat="1" applyFont="1" applyBorder="1" applyAlignment="1">
      <alignment vertical="top" wrapText="1"/>
    </xf>
    <xf numFmtId="0" fontId="61" fillId="0" borderId="0" xfId="4" applyFont="1" applyAlignment="1">
      <alignment horizontal="center" vertical="center"/>
    </xf>
    <xf numFmtId="2" fontId="59" fillId="0" borderId="15" xfId="4" applyNumberFormat="1" applyFont="1" applyBorder="1" applyAlignment="1">
      <alignment vertical="top" wrapText="1"/>
    </xf>
    <xf numFmtId="2" fontId="59" fillId="0" borderId="11" xfId="4" applyNumberFormat="1" applyFont="1" applyBorder="1" applyAlignment="1">
      <alignment vertical="top" wrapText="1"/>
    </xf>
    <xf numFmtId="0" fontId="14" fillId="0" borderId="0" xfId="4" applyFont="1" applyAlignment="1">
      <alignment horizontal="center" vertical="center" wrapText="1"/>
    </xf>
    <xf numFmtId="2" fontId="15" fillId="0" borderId="0" xfId="4" applyNumberFormat="1" applyFont="1" applyAlignment="1">
      <alignment vertical="top"/>
    </xf>
    <xf numFmtId="0" fontId="13" fillId="0" borderId="0" xfId="4" applyFont="1" applyAlignment="1">
      <alignment horizontal="center" vertical="center"/>
    </xf>
    <xf numFmtId="0" fontId="12" fillId="3" borderId="4" xfId="4" applyFont="1" applyFill="1" applyBorder="1" applyAlignment="1">
      <alignment horizontal="center" vertical="center"/>
    </xf>
    <xf numFmtId="0" fontId="12" fillId="3" borderId="4" xfId="4" applyFont="1" applyFill="1" applyBorder="1" applyAlignment="1">
      <alignment vertical="top"/>
    </xf>
    <xf numFmtId="0" fontId="12" fillId="3" borderId="2" xfId="4" applyFont="1" applyFill="1" applyBorder="1" applyAlignment="1">
      <alignment vertical="top"/>
    </xf>
    <xf numFmtId="0" fontId="42" fillId="10" borderId="21" xfId="4" applyFont="1" applyFill="1" applyBorder="1" applyAlignment="1">
      <alignment horizontal="center" vertical="center"/>
    </xf>
    <xf numFmtId="0" fontId="42" fillId="10" borderId="21" xfId="4" applyFont="1" applyFill="1" applyBorder="1" applyAlignment="1">
      <alignment horizontal="center" vertical="top"/>
    </xf>
    <xf numFmtId="164" fontId="26" fillId="10" borderId="5" xfId="4" applyNumberFormat="1" applyFont="1" applyFill="1" applyBorder="1" applyAlignment="1">
      <alignment horizontal="center" vertical="top"/>
    </xf>
    <xf numFmtId="0" fontId="26" fillId="10" borderId="5" xfId="4" applyFont="1" applyFill="1" applyBorder="1" applyAlignment="1">
      <alignment horizontal="center" vertical="top"/>
    </xf>
    <xf numFmtId="0" fontId="26" fillId="8" borderId="21" xfId="4" applyFont="1" applyFill="1" applyBorder="1" applyAlignment="1">
      <alignment horizontal="center" vertical="center" wrapText="1"/>
    </xf>
    <xf numFmtId="0" fontId="26" fillId="8" borderId="21" xfId="4" applyFont="1" applyFill="1" applyBorder="1" applyAlignment="1">
      <alignment horizontal="left" vertical="top" wrapText="1"/>
    </xf>
    <xf numFmtId="0" fontId="26" fillId="8" borderId="5" xfId="4" applyFont="1" applyFill="1" applyBorder="1" applyAlignment="1">
      <alignment horizontal="center" vertical="top"/>
    </xf>
    <xf numFmtId="43" fontId="4" fillId="0" borderId="27" xfId="1" applyFont="1" applyBorder="1" applyAlignment="1">
      <alignment horizontal="center" vertical="center"/>
    </xf>
    <xf numFmtId="43" fontId="4" fillId="0" borderId="47" xfId="1" applyFont="1" applyBorder="1" applyAlignment="1">
      <alignment horizontal="center" vertical="center"/>
    </xf>
    <xf numFmtId="43" fontId="4" fillId="0" borderId="29" xfId="1" applyFont="1" applyBorder="1" applyAlignment="1">
      <alignment horizontal="left" vertical="top"/>
    </xf>
    <xf numFmtId="43" fontId="4" fillId="0" borderId="31" xfId="1" applyFont="1" applyBorder="1" applyAlignment="1">
      <alignment horizontal="left" vertical="top"/>
    </xf>
    <xf numFmtId="43" fontId="4" fillId="0" borderId="16" xfId="1" applyFont="1" applyBorder="1" applyAlignment="1">
      <alignment horizontal="center" vertical="center"/>
    </xf>
    <xf numFmtId="43" fontId="4" fillId="0" borderId="36" xfId="1" applyFont="1" applyBorder="1" applyAlignment="1">
      <alignment horizontal="center" vertical="center"/>
    </xf>
    <xf numFmtId="43" fontId="4" fillId="0" borderId="36" xfId="1" applyFont="1" applyBorder="1" applyAlignment="1">
      <alignment horizontal="left" vertical="top"/>
    </xf>
    <xf numFmtId="43" fontId="4" fillId="0" borderId="26" xfId="1" applyFont="1" applyBorder="1" applyAlignment="1">
      <alignment horizontal="left" vertical="top"/>
    </xf>
    <xf numFmtId="164" fontId="26" fillId="0" borderId="32" xfId="4" applyNumberFormat="1" applyFont="1" applyBorder="1" applyAlignment="1">
      <alignment horizontal="center" vertical="top"/>
    </xf>
    <xf numFmtId="164" fontId="26" fillId="0" borderId="10" xfId="4" applyNumberFormat="1" applyFont="1" applyBorder="1" applyAlignment="1">
      <alignment horizontal="center" vertical="top"/>
    </xf>
    <xf numFmtId="0" fontId="3" fillId="0" borderId="34" xfId="4" applyBorder="1"/>
    <xf numFmtId="43" fontId="4" fillId="0" borderId="0" xfId="13" applyFont="1" applyFill="1" applyBorder="1" applyAlignment="1">
      <alignment vertical="top" wrapText="1"/>
    </xf>
    <xf numFmtId="0" fontId="4" fillId="0" borderId="12" xfId="1" applyNumberFormat="1" applyFont="1" applyFill="1" applyBorder="1" applyAlignment="1">
      <alignment horizontal="center" vertical="center" wrapText="1"/>
    </xf>
    <xf numFmtId="0" fontId="4" fillId="0" borderId="33" xfId="1" applyNumberFormat="1" applyFont="1" applyFill="1" applyBorder="1" applyAlignment="1">
      <alignment horizontal="center" vertical="center" wrapText="1"/>
    </xf>
    <xf numFmtId="43" fontId="4" fillId="0" borderId="77" xfId="1" applyFont="1" applyFill="1" applyBorder="1" applyAlignment="1">
      <alignment horizontal="center" vertical="center" wrapText="1"/>
    </xf>
    <xf numFmtId="43" fontId="4" fillId="0" borderId="64" xfId="1" applyFont="1" applyFill="1" applyBorder="1" applyAlignment="1">
      <alignment horizontal="left" vertical="top" wrapText="1"/>
    </xf>
    <xf numFmtId="43" fontId="4" fillId="0" borderId="60" xfId="1" applyFont="1" applyBorder="1" applyAlignment="1">
      <alignment wrapText="1"/>
    </xf>
    <xf numFmtId="0" fontId="4" fillId="0" borderId="7" xfId="1" applyNumberFormat="1" applyFont="1" applyFill="1" applyBorder="1" applyAlignment="1">
      <alignment horizontal="center" vertical="center" wrapText="1"/>
    </xf>
    <xf numFmtId="0" fontId="4" fillId="0" borderId="36" xfId="1" applyNumberFormat="1" applyFont="1" applyFill="1" applyBorder="1" applyAlignment="1">
      <alignment horizontal="center" vertical="center" wrapText="1"/>
    </xf>
    <xf numFmtId="0" fontId="4" fillId="11" borderId="25" xfId="1" applyNumberFormat="1" applyFont="1" applyFill="1" applyBorder="1" applyAlignment="1">
      <alignment horizontal="center" vertical="center" wrapText="1"/>
    </xf>
    <xf numFmtId="43" fontId="4" fillId="0" borderId="62" xfId="1" applyFont="1" applyBorder="1" applyAlignment="1">
      <alignment horizontal="center" vertical="center"/>
    </xf>
    <xf numFmtId="43" fontId="4" fillId="0" borderId="62" xfId="1" applyFont="1" applyBorder="1" applyAlignment="1">
      <alignment horizontal="left" vertical="top"/>
    </xf>
    <xf numFmtId="43" fontId="4" fillId="0" borderId="60" xfId="1" applyFont="1" applyBorder="1" applyAlignment="1">
      <alignment horizontal="left" vertical="top"/>
    </xf>
    <xf numFmtId="0" fontId="26" fillId="37" borderId="5" xfId="4" applyFont="1" applyFill="1" applyBorder="1" applyAlignment="1">
      <alignment horizontal="center" vertical="top"/>
    </xf>
    <xf numFmtId="0" fontId="4" fillId="11" borderId="61" xfId="1" applyNumberFormat="1" applyFont="1" applyFill="1" applyBorder="1" applyAlignment="1">
      <alignment horizontal="center" vertical="center" wrapText="1"/>
    </xf>
    <xf numFmtId="0" fontId="3" fillId="0" borderId="55" xfId="4" applyBorder="1"/>
    <xf numFmtId="0" fontId="4" fillId="11" borderId="45" xfId="1" applyNumberFormat="1" applyFont="1" applyFill="1" applyBorder="1" applyAlignment="1">
      <alignment horizontal="center" vertical="center" wrapText="1"/>
    </xf>
    <xf numFmtId="0" fontId="4" fillId="11" borderId="40" xfId="1" applyNumberFormat="1" applyFont="1" applyFill="1" applyBorder="1" applyAlignment="1">
      <alignment horizontal="center" vertical="center" wrapText="1"/>
    </xf>
    <xf numFmtId="43" fontId="4" fillId="15" borderId="40" xfId="1" applyFont="1" applyFill="1" applyBorder="1" applyAlignment="1">
      <alignment horizontal="center" vertical="center" wrapText="1"/>
    </xf>
    <xf numFmtId="43" fontId="4" fillId="0" borderId="43" xfId="1" applyFont="1" applyBorder="1" applyAlignment="1">
      <alignment vertical="center" wrapText="1"/>
    </xf>
    <xf numFmtId="0" fontId="4" fillId="0" borderId="21" xfId="1" applyNumberFormat="1" applyFont="1" applyBorder="1" applyAlignment="1">
      <alignment horizontal="center" vertical="center"/>
    </xf>
    <xf numFmtId="0" fontId="4" fillId="0" borderId="46" xfId="1" applyNumberFormat="1" applyFont="1" applyBorder="1" applyAlignment="1">
      <alignment horizontal="center" vertical="center"/>
    </xf>
    <xf numFmtId="43" fontId="4" fillId="0" borderId="47" xfId="1" applyFont="1" applyBorder="1" applyAlignment="1">
      <alignment horizontal="left" vertical="top"/>
    </xf>
    <xf numFmtId="164" fontId="26" fillId="12" borderId="1" xfId="4" applyNumberFormat="1" applyFont="1" applyFill="1" applyBorder="1" applyAlignment="1">
      <alignment horizontal="center" vertical="top"/>
    </xf>
    <xf numFmtId="0" fontId="26" fillId="12" borderId="1" xfId="4" applyFont="1" applyFill="1" applyBorder="1" applyAlignment="1">
      <alignment horizontal="center" vertical="top"/>
    </xf>
    <xf numFmtId="0" fontId="4" fillId="0" borderId="17" xfId="1" applyNumberFormat="1" applyFont="1" applyBorder="1" applyAlignment="1">
      <alignment horizontal="center" vertical="center" wrapText="1"/>
    </xf>
    <xf numFmtId="0" fontId="4" fillId="0" borderId="36" xfId="1" applyNumberFormat="1" applyFont="1" applyBorder="1" applyAlignment="1">
      <alignment horizontal="center" vertical="center" wrapText="1"/>
    </xf>
    <xf numFmtId="43" fontId="4" fillId="15" borderId="37" xfId="1" applyFont="1" applyFill="1" applyBorder="1" applyAlignment="1">
      <alignment horizontal="left" vertical="center" wrapText="1"/>
    </xf>
    <xf numFmtId="43" fontId="4" fillId="15" borderId="26" xfId="1" applyFont="1" applyFill="1" applyBorder="1" applyAlignment="1">
      <alignment horizontal="left" vertical="top" wrapText="1"/>
    </xf>
    <xf numFmtId="0" fontId="4" fillId="11" borderId="17" xfId="1" applyNumberFormat="1" applyFont="1" applyFill="1" applyBorder="1" applyAlignment="1">
      <alignment horizontal="center" vertical="center" wrapText="1"/>
    </xf>
    <xf numFmtId="0" fontId="4" fillId="11" borderId="36" xfId="1" applyNumberFormat="1" applyFont="1" applyFill="1" applyBorder="1" applyAlignment="1">
      <alignment horizontal="center" vertical="center" wrapText="1"/>
    </xf>
    <xf numFmtId="43" fontId="4" fillId="15" borderId="62" xfId="1" applyFont="1" applyFill="1" applyBorder="1" applyAlignment="1">
      <alignment horizontal="center" vertical="center" wrapText="1"/>
    </xf>
    <xf numFmtId="43" fontId="4" fillId="0" borderId="0" xfId="1" applyFont="1" applyBorder="1" applyAlignment="1">
      <alignment wrapText="1"/>
    </xf>
    <xf numFmtId="0" fontId="4" fillId="11" borderId="39" xfId="1" applyNumberFormat="1" applyFont="1" applyFill="1" applyBorder="1" applyAlignment="1">
      <alignment horizontal="center" vertical="center" wrapText="1"/>
    </xf>
    <xf numFmtId="43" fontId="4" fillId="0" borderId="41" xfId="1" applyFont="1" applyBorder="1" applyAlignment="1">
      <alignment vertical="center" wrapText="1"/>
    </xf>
    <xf numFmtId="43" fontId="0" fillId="0" borderId="48" xfId="1" applyFont="1" applyBorder="1" applyAlignment="1">
      <alignment vertical="top" wrapText="1"/>
    </xf>
    <xf numFmtId="49" fontId="26" fillId="9" borderId="31" xfId="4" applyNumberFormat="1" applyFont="1" applyFill="1" applyBorder="1" applyAlignment="1">
      <alignment horizontal="center" vertical="top"/>
    </xf>
    <xf numFmtId="0" fontId="4" fillId="0" borderId="0" xfId="1" applyNumberFormat="1" applyFont="1" applyBorder="1" applyAlignment="1">
      <alignment horizontal="center" vertical="center"/>
    </xf>
    <xf numFmtId="0" fontId="4" fillId="0" borderId="52" xfId="1" applyNumberFormat="1" applyFont="1" applyBorder="1" applyAlignment="1">
      <alignment horizontal="center" vertical="center"/>
    </xf>
    <xf numFmtId="43" fontId="4" fillId="0" borderId="53" xfId="1" applyFont="1" applyBorder="1" applyAlignment="1">
      <alignment horizontal="left" vertical="top"/>
    </xf>
    <xf numFmtId="43" fontId="0" fillId="0" borderId="54" xfId="1" applyFont="1" applyBorder="1" applyAlignment="1">
      <alignment vertical="top" wrapText="1"/>
    </xf>
    <xf numFmtId="164" fontId="12" fillId="0" borderId="42" xfId="4" applyNumberFormat="1" applyFont="1" applyBorder="1" applyAlignment="1">
      <alignment horizontal="center" vertical="top"/>
    </xf>
    <xf numFmtId="0" fontId="4" fillId="0" borderId="28" xfId="1" applyNumberFormat="1" applyFont="1" applyBorder="1" applyAlignment="1">
      <alignment horizontal="center" vertical="center"/>
    </xf>
    <xf numFmtId="0" fontId="4" fillId="0" borderId="29" xfId="1" applyNumberFormat="1" applyFont="1" applyBorder="1" applyAlignment="1">
      <alignment horizontal="center" vertical="center"/>
    </xf>
    <xf numFmtId="43" fontId="4" fillId="0" borderId="30" xfId="1" applyFont="1" applyBorder="1" applyAlignment="1">
      <alignment horizontal="left" vertical="top"/>
    </xf>
    <xf numFmtId="0" fontId="4" fillId="11" borderId="0" xfId="1" applyNumberFormat="1" applyFont="1" applyFill="1" applyBorder="1" applyAlignment="1">
      <alignment horizontal="center" vertical="center" wrapText="1"/>
    </xf>
    <xf numFmtId="0" fontId="4" fillId="11" borderId="52" xfId="1" applyNumberFormat="1" applyFont="1" applyFill="1" applyBorder="1" applyAlignment="1">
      <alignment vertical="center" wrapText="1"/>
    </xf>
    <xf numFmtId="43" fontId="4" fillId="15" borderId="53" xfId="1" applyFont="1" applyFill="1" applyBorder="1" applyAlignment="1">
      <alignment horizontal="center" vertical="center" wrapText="1"/>
    </xf>
    <xf numFmtId="1" fontId="4" fillId="11" borderId="39" xfId="1" applyNumberFormat="1" applyFont="1" applyFill="1" applyBorder="1" applyAlignment="1">
      <alignment horizontal="center" vertical="center" wrapText="1"/>
    </xf>
    <xf numFmtId="43" fontId="4" fillId="0" borderId="21" xfId="1" applyFont="1" applyBorder="1" applyAlignment="1">
      <alignment horizontal="center" vertical="center"/>
    </xf>
    <xf numFmtId="43" fontId="4" fillId="0" borderId="46" xfId="1" applyFont="1" applyBorder="1" applyAlignment="1">
      <alignment horizontal="center" vertical="center"/>
    </xf>
    <xf numFmtId="43" fontId="4" fillId="0" borderId="46" xfId="1" applyFont="1" applyBorder="1" applyAlignment="1">
      <alignment horizontal="left" vertical="top"/>
    </xf>
    <xf numFmtId="43" fontId="4" fillId="0" borderId="31" xfId="1" applyFont="1" applyBorder="1" applyAlignment="1">
      <alignment horizontal="left" vertical="top" wrapText="1"/>
    </xf>
    <xf numFmtId="49" fontId="26" fillId="13" borderId="5" xfId="4" applyNumberFormat="1" applyFont="1" applyFill="1" applyBorder="1" applyAlignment="1">
      <alignment vertical="top"/>
    </xf>
    <xf numFmtId="43" fontId="4" fillId="0" borderId="0" xfId="1" applyFont="1" applyBorder="1" applyAlignment="1">
      <alignment horizontal="center" vertical="center"/>
    </xf>
    <xf numFmtId="43" fontId="4" fillId="0" borderId="52" xfId="1" applyFont="1" applyBorder="1" applyAlignment="1">
      <alignment horizontal="center" vertical="center"/>
    </xf>
    <xf numFmtId="43" fontId="4" fillId="0" borderId="52" xfId="1" applyFont="1" applyBorder="1" applyAlignment="1">
      <alignment horizontal="left" vertical="top"/>
    </xf>
    <xf numFmtId="43" fontId="4" fillId="0" borderId="6" xfId="1" applyFont="1" applyBorder="1" applyAlignment="1">
      <alignment horizontal="left" vertical="top" wrapText="1"/>
    </xf>
    <xf numFmtId="49" fontId="26" fillId="13" borderId="34" xfId="4" applyNumberFormat="1" applyFont="1" applyFill="1" applyBorder="1" applyAlignment="1">
      <alignment vertical="top"/>
    </xf>
    <xf numFmtId="43" fontId="4" fillId="0" borderId="22" xfId="1" applyFont="1" applyBorder="1" applyAlignment="1">
      <alignment horizontal="center" vertical="center"/>
    </xf>
    <xf numFmtId="43" fontId="4" fillId="0" borderId="49" xfId="1" applyFont="1" applyBorder="1" applyAlignment="1">
      <alignment horizontal="center" vertical="center"/>
    </xf>
    <xf numFmtId="43" fontId="4" fillId="0" borderId="49" xfId="1" applyFont="1" applyBorder="1" applyAlignment="1">
      <alignment horizontal="left" vertical="top"/>
    </xf>
    <xf numFmtId="43" fontId="4" fillId="0" borderId="20" xfId="1" applyFont="1" applyBorder="1" applyAlignment="1">
      <alignment horizontal="left" vertical="top" wrapText="1"/>
    </xf>
    <xf numFmtId="49" fontId="26" fillId="13" borderId="19" xfId="4" applyNumberFormat="1" applyFont="1" applyFill="1" applyBorder="1" applyAlignment="1">
      <alignment vertical="top"/>
    </xf>
    <xf numFmtId="43" fontId="4" fillId="0" borderId="13" xfId="1" applyFont="1" applyBorder="1" applyAlignment="1">
      <alignment horizontal="center" vertical="center"/>
    </xf>
    <xf numFmtId="43" fontId="4" fillId="0" borderId="33" xfId="1" applyFont="1" applyBorder="1" applyAlignment="1">
      <alignment horizontal="center" vertical="center"/>
    </xf>
    <xf numFmtId="43" fontId="4" fillId="0" borderId="33" xfId="1" applyFont="1" applyBorder="1" applyAlignment="1">
      <alignment horizontal="left" vertical="top"/>
    </xf>
    <xf numFmtId="43" fontId="4" fillId="0" borderId="13" xfId="1" applyFont="1" applyBorder="1" applyAlignment="1">
      <alignment horizontal="left" vertical="top" wrapText="1"/>
    </xf>
    <xf numFmtId="43" fontId="4" fillId="11" borderId="17" xfId="1" applyFont="1" applyFill="1" applyBorder="1" applyAlignment="1">
      <alignment horizontal="center" vertical="center" wrapText="1"/>
    </xf>
    <xf numFmtId="43" fontId="4" fillId="11" borderId="36" xfId="1" applyFont="1" applyFill="1" applyBorder="1" applyAlignment="1">
      <alignment horizontal="center" vertical="center" wrapText="1"/>
    </xf>
    <xf numFmtId="43" fontId="4" fillId="0" borderId="37" xfId="1" applyFont="1" applyBorder="1" applyAlignment="1">
      <alignment wrapText="1"/>
    </xf>
    <xf numFmtId="43" fontId="4" fillId="11" borderId="39" xfId="1" applyFont="1" applyFill="1" applyBorder="1" applyAlignment="1">
      <alignment horizontal="center" vertical="center" wrapText="1"/>
    </xf>
    <xf numFmtId="43" fontId="4" fillId="11" borderId="40" xfId="1" applyFont="1" applyFill="1" applyBorder="1" applyAlignment="1">
      <alignment horizontal="center" vertical="center" wrapText="1"/>
    </xf>
    <xf numFmtId="43" fontId="4" fillId="0" borderId="65" xfId="1" applyFont="1" applyFill="1" applyBorder="1" applyAlignment="1">
      <alignment horizontal="center" vertical="center" wrapText="1"/>
    </xf>
    <xf numFmtId="43" fontId="4" fillId="0" borderId="65" xfId="1" applyFont="1" applyBorder="1" applyAlignment="1">
      <alignment horizontal="center" vertical="center" wrapText="1"/>
    </xf>
    <xf numFmtId="43" fontId="4" fillId="0" borderId="2" xfId="1" applyFont="1" applyBorder="1" applyAlignment="1">
      <alignment vertical="top" wrapText="1"/>
    </xf>
    <xf numFmtId="0" fontId="53" fillId="0" borderId="4" xfId="4" applyFont="1" applyBorder="1" applyAlignment="1">
      <alignment vertical="top" wrapText="1"/>
    </xf>
    <xf numFmtId="0" fontId="53" fillId="0" borderId="4" xfId="4" applyFont="1" applyBorder="1" applyAlignment="1">
      <alignment vertical="top" textRotation="90" wrapText="1"/>
    </xf>
    <xf numFmtId="49" fontId="26" fillId="0" borderId="4" xfId="4" applyNumberFormat="1" applyFont="1" applyBorder="1" applyAlignment="1">
      <alignment vertical="top" wrapText="1"/>
    </xf>
    <xf numFmtId="0" fontId="26" fillId="0" borderId="4" xfId="4" applyFont="1" applyBorder="1"/>
    <xf numFmtId="0" fontId="26" fillId="0" borderId="2" xfId="4" applyFont="1" applyBorder="1"/>
    <xf numFmtId="43" fontId="110" fillId="8" borderId="4" xfId="1" applyFont="1" applyFill="1" applyBorder="1" applyAlignment="1">
      <alignment horizontal="center" vertical="center" wrapText="1"/>
    </xf>
    <xf numFmtId="43" fontId="110" fillId="8" borderId="58" xfId="1" applyFont="1" applyFill="1" applyBorder="1" applyAlignment="1">
      <alignment horizontal="center" vertical="center" wrapText="1"/>
    </xf>
    <xf numFmtId="43" fontId="65" fillId="8" borderId="4" xfId="1" applyFont="1" applyFill="1" applyBorder="1" applyAlignment="1">
      <alignment vertical="top" wrapText="1"/>
    </xf>
    <xf numFmtId="0" fontId="53" fillId="8" borderId="4" xfId="4" applyFont="1" applyFill="1" applyBorder="1" applyAlignment="1">
      <alignment vertical="top" wrapText="1"/>
    </xf>
    <xf numFmtId="0" fontId="53" fillId="8" borderId="4" xfId="4" applyFont="1" applyFill="1" applyBorder="1" applyAlignment="1">
      <alignment vertical="top" textRotation="90" wrapText="1"/>
    </xf>
    <xf numFmtId="49" fontId="26" fillId="8" borderId="4" xfId="4" applyNumberFormat="1" applyFont="1" applyFill="1" applyBorder="1" applyAlignment="1">
      <alignment vertical="top" wrapText="1"/>
    </xf>
    <xf numFmtId="0" fontId="26" fillId="8" borderId="4" xfId="4" applyFont="1" applyFill="1" applyBorder="1"/>
    <xf numFmtId="43" fontId="39" fillId="8" borderId="4" xfId="1" applyFont="1" applyFill="1" applyBorder="1" applyAlignment="1">
      <alignment horizontal="center" vertical="center"/>
    </xf>
    <xf numFmtId="43" fontId="39" fillId="8" borderId="58" xfId="1" applyFont="1" applyFill="1" applyBorder="1" applyAlignment="1">
      <alignment horizontal="center" vertical="center"/>
    </xf>
    <xf numFmtId="43" fontId="4" fillId="8" borderId="4" xfId="1" applyFont="1" applyFill="1" applyBorder="1" applyAlignment="1">
      <alignment vertical="top"/>
    </xf>
    <xf numFmtId="43" fontId="4" fillId="8" borderId="2" xfId="1" applyFont="1" applyFill="1" applyBorder="1" applyAlignment="1">
      <alignment vertical="top"/>
    </xf>
    <xf numFmtId="43" fontId="39" fillId="0" borderId="21" xfId="1" applyFont="1" applyBorder="1" applyAlignment="1">
      <alignment horizontal="center" vertical="center"/>
    </xf>
    <xf numFmtId="43" fontId="39" fillId="0" borderId="47" xfId="1" applyFont="1" applyBorder="1" applyAlignment="1">
      <alignment horizontal="center" vertical="center"/>
    </xf>
    <xf numFmtId="43" fontId="4" fillId="0" borderId="46" xfId="1" applyFont="1" applyBorder="1" applyAlignment="1">
      <alignment horizontal="center" vertical="top"/>
    </xf>
    <xf numFmtId="49" fontId="8" fillId="0" borderId="5" xfId="4" applyNumberFormat="1" applyFont="1" applyBorder="1" applyAlignment="1">
      <alignment horizontal="center" vertical="center" textRotation="90"/>
    </xf>
    <xf numFmtId="0" fontId="4" fillId="13" borderId="5" xfId="4" applyFont="1" applyFill="1" applyBorder="1" applyAlignment="1">
      <alignment horizontal="left" vertical="top"/>
    </xf>
    <xf numFmtId="49" fontId="26" fillId="13" borderId="5" xfId="4" applyNumberFormat="1" applyFont="1" applyFill="1" applyBorder="1" applyAlignment="1">
      <alignment horizontal="center" vertical="top"/>
    </xf>
    <xf numFmtId="0" fontId="28" fillId="0" borderId="0" xfId="4" applyFont="1" applyAlignment="1">
      <alignment vertical="center"/>
    </xf>
    <xf numFmtId="49" fontId="8" fillId="0" borderId="34" xfId="4" applyNumberFormat="1" applyFont="1" applyBorder="1" applyAlignment="1">
      <alignment horizontal="center" vertical="center" textRotation="90"/>
    </xf>
    <xf numFmtId="0" fontId="4" fillId="13" borderId="19" xfId="4" applyFont="1" applyFill="1" applyBorder="1" applyAlignment="1">
      <alignment horizontal="left" vertical="top"/>
    </xf>
    <xf numFmtId="43" fontId="39" fillId="0" borderId="17" xfId="1" applyFont="1" applyBorder="1" applyAlignment="1">
      <alignment horizontal="center" vertical="center"/>
    </xf>
    <xf numFmtId="43" fontId="39" fillId="0" borderId="37" xfId="1" applyFont="1" applyBorder="1" applyAlignment="1">
      <alignment horizontal="center" vertical="center"/>
    </xf>
    <xf numFmtId="43" fontId="4" fillId="0" borderId="36" xfId="1" applyFont="1" applyBorder="1" applyAlignment="1">
      <alignment horizontal="center" vertical="top"/>
    </xf>
    <xf numFmtId="43" fontId="4" fillId="0" borderId="17" xfId="1" applyFont="1" applyBorder="1" applyAlignment="1">
      <alignment horizontal="left" vertical="top"/>
    </xf>
    <xf numFmtId="0" fontId="26" fillId="12" borderId="27" xfId="4" applyFont="1" applyFill="1" applyBorder="1" applyAlignment="1">
      <alignment horizontal="center" vertical="top"/>
    </xf>
    <xf numFmtId="0" fontId="26" fillId="12" borderId="21" xfId="4" applyFont="1" applyFill="1" applyBorder="1" applyAlignment="1">
      <alignment horizontal="center" vertical="top"/>
    </xf>
    <xf numFmtId="0" fontId="26" fillId="12" borderId="31" xfId="4" applyFont="1" applyFill="1" applyBorder="1" applyAlignment="1">
      <alignment horizontal="center" vertical="top"/>
    </xf>
    <xf numFmtId="0" fontId="4" fillId="0" borderId="0" xfId="4" applyFont="1" applyAlignment="1">
      <alignment horizontal="justify" vertical="center" wrapText="1"/>
    </xf>
    <xf numFmtId="0" fontId="4" fillId="11" borderId="41" xfId="1" applyNumberFormat="1" applyFont="1" applyFill="1" applyBorder="1" applyAlignment="1">
      <alignment horizontal="center" vertical="center" wrapText="1"/>
    </xf>
    <xf numFmtId="43" fontId="4" fillId="0" borderId="0" xfId="1" applyFont="1" applyBorder="1" applyAlignment="1">
      <alignment vertical="top" wrapText="1"/>
    </xf>
    <xf numFmtId="164" fontId="4" fillId="12" borderId="19" xfId="4" applyNumberFormat="1" applyFont="1" applyFill="1" applyBorder="1" applyAlignment="1">
      <alignment horizontal="center" vertical="top" wrapText="1"/>
    </xf>
    <xf numFmtId="0" fontId="4" fillId="12" borderId="19" xfId="4" applyFont="1" applyFill="1" applyBorder="1" applyAlignment="1">
      <alignment horizontal="center" vertical="top" wrapText="1"/>
    </xf>
    <xf numFmtId="49" fontId="8" fillId="0" borderId="19" xfId="4" applyNumberFormat="1" applyFont="1" applyBorder="1" applyAlignment="1">
      <alignment horizontal="center" vertical="center" textRotation="90"/>
    </xf>
    <xf numFmtId="0" fontId="26" fillId="12" borderId="35" xfId="4" applyFont="1" applyFill="1" applyBorder="1" applyAlignment="1">
      <alignment horizontal="center" vertical="top"/>
    </xf>
    <xf numFmtId="0" fontId="26" fillId="12" borderId="22" xfId="4" applyFont="1" applyFill="1" applyBorder="1" applyAlignment="1">
      <alignment horizontal="center" vertical="top"/>
    </xf>
    <xf numFmtId="0" fontId="26" fillId="12" borderId="20" xfId="4" applyFont="1" applyFill="1" applyBorder="1" applyAlignment="1">
      <alignment horizontal="center" vertical="top"/>
    </xf>
    <xf numFmtId="0" fontId="4" fillId="0" borderId="47" xfId="1" applyNumberFormat="1" applyFont="1" applyBorder="1" applyAlignment="1">
      <alignment horizontal="center" vertical="center"/>
    </xf>
    <xf numFmtId="43" fontId="4" fillId="0" borderId="21" xfId="1" applyFont="1" applyBorder="1" applyAlignment="1">
      <alignment horizontal="left" vertical="top"/>
    </xf>
    <xf numFmtId="164" fontId="26" fillId="37" borderId="27" xfId="4" applyNumberFormat="1" applyFont="1" applyFill="1" applyBorder="1" applyAlignment="1">
      <alignment horizontal="center" vertical="top"/>
    </xf>
    <xf numFmtId="0" fontId="4" fillId="11" borderId="16" xfId="1" applyNumberFormat="1" applyFont="1" applyFill="1" applyBorder="1" applyAlignment="1">
      <alignment horizontal="center" vertical="center"/>
    </xf>
    <xf numFmtId="0" fontId="4" fillId="11" borderId="37" xfId="1" applyNumberFormat="1" applyFont="1" applyFill="1" applyBorder="1" applyAlignment="1">
      <alignment horizontal="center" vertical="center"/>
    </xf>
    <xf numFmtId="43" fontId="4" fillId="0" borderId="36" xfId="1" applyFont="1" applyBorder="1" applyAlignment="1">
      <alignment horizontal="center" vertical="center" wrapText="1"/>
    </xf>
    <xf numFmtId="43" fontId="4" fillId="0" borderId="9" xfId="1" applyFont="1" applyBorder="1" applyAlignment="1">
      <alignment horizontal="left" vertical="top" wrapText="1"/>
    </xf>
    <xf numFmtId="164" fontId="12" fillId="11" borderId="27" xfId="4" applyNumberFormat="1" applyFont="1" applyFill="1" applyBorder="1" applyAlignment="1">
      <alignment horizontal="center" vertical="top"/>
    </xf>
    <xf numFmtId="0" fontId="12" fillId="0" borderId="35" xfId="4" applyFont="1" applyBorder="1" applyAlignment="1">
      <alignment horizontal="center" vertical="top"/>
    </xf>
    <xf numFmtId="0" fontId="4" fillId="0" borderId="17" xfId="1" applyNumberFormat="1" applyFont="1" applyBorder="1" applyAlignment="1">
      <alignment horizontal="center" vertical="center"/>
    </xf>
    <xf numFmtId="43" fontId="4" fillId="0" borderId="37" xfId="1" applyFont="1" applyBorder="1" applyAlignment="1">
      <alignment horizontal="left" vertical="top"/>
    </xf>
    <xf numFmtId="0" fontId="4" fillId="11" borderId="8" xfId="1" applyNumberFormat="1" applyFont="1" applyFill="1" applyBorder="1" applyAlignment="1">
      <alignment horizontal="center" vertical="center"/>
    </xf>
    <xf numFmtId="0" fontId="4" fillId="11" borderId="56" xfId="1" applyNumberFormat="1" applyFont="1" applyFill="1" applyBorder="1" applyAlignment="1">
      <alignment horizontal="center" vertical="center"/>
    </xf>
    <xf numFmtId="43" fontId="4" fillId="0" borderId="62" xfId="1" applyFont="1" applyBorder="1" applyAlignment="1">
      <alignment horizontal="center" vertical="center" wrapText="1"/>
    </xf>
    <xf numFmtId="43" fontId="4" fillId="0" borderId="8" xfId="1" applyFont="1" applyBorder="1" applyAlignment="1">
      <alignment horizontal="left" vertical="top" wrapText="1"/>
    </xf>
    <xf numFmtId="0" fontId="3" fillId="0" borderId="17" xfId="1" applyNumberFormat="1" applyFont="1" applyBorder="1" applyAlignment="1">
      <alignment horizontal="center" vertical="center"/>
    </xf>
    <xf numFmtId="0" fontId="3" fillId="0" borderId="37" xfId="1" applyNumberFormat="1" applyFont="1" applyBorder="1" applyAlignment="1">
      <alignment horizontal="center" vertical="center"/>
    </xf>
    <xf numFmtId="43" fontId="0" fillId="0" borderId="8" xfId="1" applyFont="1" applyBorder="1"/>
    <xf numFmtId="0" fontId="4" fillId="11" borderId="17" xfId="1" applyNumberFormat="1" applyFont="1" applyFill="1" applyBorder="1" applyAlignment="1">
      <alignment horizontal="center" vertical="center"/>
    </xf>
    <xf numFmtId="43" fontId="4" fillId="0" borderId="17" xfId="1" applyFont="1" applyBorder="1" applyAlignment="1">
      <alignment horizontal="left" vertical="top" wrapText="1"/>
    </xf>
    <xf numFmtId="0" fontId="4" fillId="11" borderId="39" xfId="1" applyNumberFormat="1" applyFont="1" applyFill="1" applyBorder="1" applyAlignment="1">
      <alignment horizontal="center" vertical="center"/>
    </xf>
    <xf numFmtId="0" fontId="4" fillId="11" borderId="41" xfId="1" applyNumberFormat="1" applyFont="1" applyFill="1" applyBorder="1" applyAlignment="1">
      <alignment horizontal="center" vertical="center"/>
    </xf>
    <xf numFmtId="43" fontId="4" fillId="0" borderId="40" xfId="1" applyFont="1" applyBorder="1" applyAlignment="1">
      <alignment horizontal="center" vertical="center" wrapText="1"/>
    </xf>
    <xf numFmtId="0" fontId="4" fillId="0" borderId="4" xfId="1" applyNumberFormat="1" applyFont="1" applyBorder="1" applyAlignment="1">
      <alignment horizontal="center" vertical="center" wrapText="1"/>
    </xf>
    <xf numFmtId="0" fontId="4" fillId="0" borderId="65" xfId="1" applyNumberFormat="1" applyFont="1" applyBorder="1" applyAlignment="1">
      <alignment horizontal="center" vertical="center" wrapText="1"/>
    </xf>
    <xf numFmtId="43" fontId="4" fillId="0" borderId="65" xfId="1" applyFont="1" applyBorder="1" applyAlignment="1">
      <alignment horizontal="center" vertical="center"/>
    </xf>
    <xf numFmtId="0" fontId="26" fillId="0" borderId="4" xfId="4" applyFont="1" applyBorder="1" applyAlignment="1">
      <alignment vertical="top"/>
    </xf>
    <xf numFmtId="164" fontId="26" fillId="8" borderId="5" xfId="4" applyNumberFormat="1" applyFont="1" applyFill="1" applyBorder="1" applyAlignment="1">
      <alignment horizontal="center" vertical="top"/>
    </xf>
    <xf numFmtId="0" fontId="34" fillId="8" borderId="21" xfId="4" applyFont="1" applyFill="1" applyBorder="1" applyAlignment="1">
      <alignment horizontal="center" vertical="top" wrapText="1"/>
    </xf>
    <xf numFmtId="0" fontId="34" fillId="8" borderId="31" xfId="4" applyFont="1" applyFill="1" applyBorder="1" applyAlignment="1">
      <alignment horizontal="center" vertical="top" wrapText="1"/>
    </xf>
    <xf numFmtId="41" fontId="4" fillId="11" borderId="17" xfId="1" applyNumberFormat="1" applyFont="1" applyFill="1" applyBorder="1" applyAlignment="1">
      <alignment horizontal="center" vertical="center" wrapText="1"/>
    </xf>
    <xf numFmtId="43" fontId="4" fillId="11" borderId="37" xfId="1" applyFont="1" applyFill="1" applyBorder="1" applyAlignment="1">
      <alignment horizontal="center" vertical="center" wrapText="1"/>
    </xf>
    <xf numFmtId="43" fontId="4" fillId="15" borderId="36" xfId="1" applyFont="1" applyFill="1" applyBorder="1" applyAlignment="1">
      <alignment horizontal="center" vertical="center" wrapText="1"/>
    </xf>
    <xf numFmtId="43" fontId="4" fillId="0" borderId="17" xfId="1" applyFont="1" applyBorder="1" applyAlignment="1">
      <alignment vertical="top" wrapText="1"/>
    </xf>
    <xf numFmtId="0" fontId="4" fillId="11" borderId="39" xfId="1" applyNumberFormat="1" applyFont="1" applyFill="1" applyBorder="1" applyAlignment="1">
      <alignment horizontal="center" vertical="top" wrapText="1"/>
    </xf>
    <xf numFmtId="0" fontId="4" fillId="11" borderId="41" xfId="1" applyNumberFormat="1" applyFont="1" applyFill="1" applyBorder="1" applyAlignment="1">
      <alignment horizontal="center" vertical="top" wrapText="1"/>
    </xf>
    <xf numFmtId="43" fontId="4" fillId="15" borderId="40" xfId="1" applyFont="1" applyFill="1" applyBorder="1" applyAlignment="1">
      <alignment horizontal="center" vertical="top" wrapText="1"/>
    </xf>
    <xf numFmtId="43" fontId="4" fillId="0" borderId="39" xfId="1" applyFont="1" applyBorder="1" applyAlignment="1">
      <alignment vertical="top" wrapText="1"/>
    </xf>
    <xf numFmtId="164" fontId="12" fillId="11" borderId="19" xfId="4" applyNumberFormat="1" applyFont="1" applyFill="1" applyBorder="1" applyAlignment="1">
      <alignment horizontal="center" vertical="top"/>
    </xf>
    <xf numFmtId="164" fontId="12" fillId="11" borderId="3" xfId="4" applyNumberFormat="1" applyFont="1" applyFill="1" applyBorder="1" applyAlignment="1">
      <alignment horizontal="center" vertical="top"/>
    </xf>
    <xf numFmtId="41" fontId="4" fillId="11" borderId="39" xfId="1" applyNumberFormat="1" applyFont="1" applyFill="1" applyBorder="1" applyAlignment="1">
      <alignment horizontal="center" vertical="top" wrapText="1"/>
    </xf>
    <xf numFmtId="43" fontId="4" fillId="11" borderId="40" xfId="1" applyFont="1" applyFill="1" applyBorder="1" applyAlignment="1">
      <alignment horizontal="center" vertical="top" wrapText="1"/>
    </xf>
    <xf numFmtId="43" fontId="4" fillId="0" borderId="41" xfId="1" applyFont="1" applyBorder="1" applyAlignment="1">
      <alignment vertical="top" wrapText="1"/>
    </xf>
    <xf numFmtId="43" fontId="39" fillId="0" borderId="28" xfId="1" applyFont="1" applyBorder="1" applyAlignment="1">
      <alignment horizontal="center" vertical="center"/>
    </xf>
    <xf numFmtId="164" fontId="26" fillId="12" borderId="27" xfId="4" applyNumberFormat="1" applyFont="1" applyFill="1" applyBorder="1" applyAlignment="1">
      <alignment horizontal="center" vertical="top"/>
    </xf>
    <xf numFmtId="43" fontId="39" fillId="11" borderId="17" xfId="1" applyFont="1" applyFill="1" applyBorder="1" applyAlignment="1">
      <alignment horizontal="center" vertical="center" wrapText="1"/>
    </xf>
    <xf numFmtId="164" fontId="12" fillId="12" borderId="7" xfId="4" applyNumberFormat="1" applyFont="1" applyFill="1" applyBorder="1" applyAlignment="1">
      <alignment horizontal="center" vertical="top"/>
    </xf>
    <xf numFmtId="43" fontId="39" fillId="11" borderId="39" xfId="1" applyFont="1" applyFill="1" applyBorder="1" applyAlignment="1">
      <alignment horizontal="center" vertical="center" wrapText="1"/>
    </xf>
    <xf numFmtId="43" fontId="39" fillId="0" borderId="0" xfId="1" applyFont="1" applyBorder="1" applyAlignment="1">
      <alignment horizontal="center" vertical="center"/>
    </xf>
    <xf numFmtId="0" fontId="5" fillId="12" borderId="34" xfId="4" applyFont="1" applyFill="1" applyBorder="1" applyAlignment="1">
      <alignment horizontal="center" textRotation="90" wrapText="1"/>
    </xf>
    <xf numFmtId="0" fontId="34" fillId="11" borderId="6" xfId="4" applyFont="1" applyFill="1" applyBorder="1" applyAlignment="1">
      <alignment horizontal="center" vertical="top" wrapText="1"/>
    </xf>
    <xf numFmtId="43" fontId="4" fillId="0" borderId="17" xfId="1" applyFont="1" applyBorder="1" applyAlignment="1">
      <alignment horizontal="center" vertical="center"/>
    </xf>
    <xf numFmtId="164" fontId="26" fillId="12" borderId="3" xfId="4" applyNumberFormat="1" applyFont="1" applyFill="1" applyBorder="1" applyAlignment="1">
      <alignment horizontal="center" vertical="top"/>
    </xf>
    <xf numFmtId="0" fontId="4" fillId="15" borderId="39" xfId="1" applyNumberFormat="1" applyFont="1" applyFill="1" applyBorder="1" applyAlignment="1">
      <alignment horizontal="center" vertical="center" wrapText="1"/>
    </xf>
    <xf numFmtId="0" fontId="4" fillId="15" borderId="40" xfId="1" applyNumberFormat="1" applyFont="1" applyFill="1" applyBorder="1" applyAlignment="1">
      <alignment horizontal="center" vertical="center" wrapText="1"/>
    </xf>
    <xf numFmtId="43" fontId="4" fillId="0" borderId="41" xfId="1" applyFont="1" applyBorder="1" applyAlignment="1">
      <alignment horizontal="left" vertical="top" wrapText="1"/>
    </xf>
    <xf numFmtId="164" fontId="12" fillId="12" borderId="35" xfId="4" applyNumberFormat="1" applyFont="1" applyFill="1" applyBorder="1" applyAlignment="1">
      <alignment horizontal="center" vertical="top"/>
    </xf>
    <xf numFmtId="0" fontId="12" fillId="12" borderId="19" xfId="4" applyFont="1" applyFill="1" applyBorder="1" applyAlignment="1">
      <alignment horizontal="center" vertical="top"/>
    </xf>
    <xf numFmtId="0" fontId="4" fillId="11" borderId="8" xfId="1" applyNumberFormat="1" applyFont="1" applyFill="1" applyBorder="1" applyAlignment="1">
      <alignment horizontal="center" vertical="center" wrapText="1"/>
    </xf>
    <xf numFmtId="0" fontId="4" fillId="11" borderId="62" xfId="1" applyNumberFormat="1" applyFont="1" applyFill="1" applyBorder="1" applyAlignment="1">
      <alignment horizontal="center" vertical="center" wrapText="1"/>
    </xf>
    <xf numFmtId="43" fontId="3" fillId="8" borderId="4" xfId="1" applyFont="1" applyFill="1" applyBorder="1" applyAlignment="1">
      <alignment horizontal="center" vertical="center" wrapText="1"/>
    </xf>
    <xf numFmtId="43" fontId="3" fillId="8" borderId="58" xfId="1" applyFont="1" applyFill="1" applyBorder="1" applyAlignment="1">
      <alignment horizontal="center" vertical="top" wrapText="1"/>
    </xf>
    <xf numFmtId="43" fontId="0" fillId="8" borderId="4" xfId="1" applyFont="1" applyFill="1" applyBorder="1" applyAlignment="1">
      <alignment vertical="top" wrapText="1"/>
    </xf>
    <xf numFmtId="0" fontId="34" fillId="8" borderId="4" xfId="4" applyFont="1" applyFill="1" applyBorder="1" applyAlignment="1">
      <alignment vertical="top" wrapText="1"/>
    </xf>
    <xf numFmtId="0" fontId="34" fillId="8" borderId="4" xfId="4" applyFont="1" applyFill="1" applyBorder="1" applyAlignment="1">
      <alignment vertical="top" textRotation="90" wrapText="1"/>
    </xf>
    <xf numFmtId="43" fontId="4" fillId="0" borderId="70" xfId="1" applyFont="1" applyBorder="1" applyAlignment="1">
      <alignment horizontal="center" vertical="center"/>
    </xf>
    <xf numFmtId="43" fontId="4" fillId="0" borderId="29" xfId="1" applyFont="1" applyBorder="1" applyAlignment="1">
      <alignment horizontal="center" vertical="center"/>
    </xf>
    <xf numFmtId="43" fontId="4" fillId="0" borderId="30" xfId="1" applyFont="1" applyBorder="1" applyAlignment="1">
      <alignment horizontal="center" vertical="center" wrapText="1"/>
    </xf>
    <xf numFmtId="43" fontId="4" fillId="0" borderId="24" xfId="1" applyFont="1" applyBorder="1" applyAlignment="1">
      <alignment vertical="top" wrapText="1"/>
    </xf>
    <xf numFmtId="0" fontId="26" fillId="0" borderId="21" xfId="4" applyFont="1" applyBorder="1" applyAlignment="1">
      <alignment horizontal="left" vertical="top"/>
    </xf>
    <xf numFmtId="0" fontId="26" fillId="0" borderId="21" xfId="4" applyFont="1" applyBorder="1" applyAlignment="1">
      <alignment horizontal="left" vertical="top" textRotation="90"/>
    </xf>
    <xf numFmtId="0" fontId="12" fillId="0" borderId="21" xfId="4" applyFont="1" applyBorder="1" applyAlignment="1">
      <alignment horizontal="left" vertical="top"/>
    </xf>
    <xf numFmtId="0" fontId="4" fillId="0" borderId="45" xfId="1" applyNumberFormat="1" applyFont="1" applyBorder="1" applyAlignment="1">
      <alignment horizontal="center" vertical="center"/>
    </xf>
    <xf numFmtId="0" fontId="4" fillId="0" borderId="40" xfId="1" applyNumberFormat="1" applyFont="1" applyBorder="1" applyAlignment="1">
      <alignment horizontal="center" vertical="center"/>
    </xf>
    <xf numFmtId="43" fontId="4" fillId="0" borderId="41" xfId="1" applyFont="1" applyBorder="1" applyAlignment="1">
      <alignment horizontal="center" vertical="center"/>
    </xf>
    <xf numFmtId="43" fontId="4" fillId="0" borderId="43" xfId="1" applyFont="1" applyBorder="1" applyAlignment="1">
      <alignment vertical="top" wrapText="1"/>
    </xf>
    <xf numFmtId="0" fontId="26" fillId="0" borderId="22" xfId="4" applyFont="1" applyBorder="1" applyAlignment="1">
      <alignment horizontal="left" vertical="top"/>
    </xf>
    <xf numFmtId="0" fontId="26" fillId="0" borderId="22" xfId="4" applyFont="1" applyBorder="1" applyAlignment="1">
      <alignment horizontal="left" vertical="top" textRotation="90"/>
    </xf>
    <xf numFmtId="0" fontId="12" fillId="0" borderId="22" xfId="4" applyFont="1" applyBorder="1" applyAlignment="1">
      <alignment horizontal="left" vertical="top"/>
    </xf>
    <xf numFmtId="0" fontId="26" fillId="9" borderId="4" xfId="4" applyFont="1" applyFill="1" applyBorder="1" applyAlignment="1">
      <alignment horizontal="center" vertical="center"/>
    </xf>
    <xf numFmtId="0" fontId="26" fillId="9" borderId="4" xfId="4" applyFont="1" applyFill="1" applyBorder="1" applyAlignment="1">
      <alignment horizontal="left" vertical="top" textRotation="90"/>
    </xf>
    <xf numFmtId="0" fontId="94" fillId="10" borderId="4" xfId="4" applyFont="1" applyFill="1" applyBorder="1" applyAlignment="1">
      <alignment vertical="center"/>
    </xf>
    <xf numFmtId="0" fontId="17" fillId="0" borderId="0" xfId="0" applyFont="1" applyFill="1" applyBorder="1" applyAlignment="1">
      <alignment horizontal="left" vertical="top" wrapText="1"/>
    </xf>
    <xf numFmtId="0" fontId="21" fillId="0" borderId="0" xfId="0" applyFont="1" applyFill="1" applyBorder="1"/>
    <xf numFmtId="0" fontId="4" fillId="0" borderId="6" xfId="4" applyFont="1" applyFill="1" applyBorder="1" applyAlignment="1">
      <alignment horizontal="left" vertical="top" wrapText="1"/>
    </xf>
    <xf numFmtId="0" fontId="4" fillId="0" borderId="61" xfId="4" applyFont="1" applyFill="1" applyBorder="1" applyAlignment="1">
      <alignment horizontal="left" vertical="top" wrapText="1"/>
    </xf>
    <xf numFmtId="0" fontId="0" fillId="0" borderId="0" xfId="0" applyFill="1" applyAlignment="1">
      <alignment horizontal="center" vertical="center"/>
    </xf>
    <xf numFmtId="0" fontId="10" fillId="0" borderId="51" xfId="5" applyFont="1" applyBorder="1" applyAlignment="1">
      <alignment horizontal="left" vertical="top" wrapText="1"/>
    </xf>
    <xf numFmtId="0" fontId="10" fillId="0" borderId="48" xfId="5" applyFont="1" applyBorder="1" applyAlignment="1">
      <alignment horizontal="left" vertical="top" wrapText="1"/>
    </xf>
    <xf numFmtId="0" fontId="10" fillId="11" borderId="49" xfId="0" applyFont="1" applyFill="1" applyBorder="1" applyAlignment="1">
      <alignment horizontal="center" vertical="center" wrapText="1"/>
    </xf>
    <xf numFmtId="0" fontId="0" fillId="0" borderId="46" xfId="0" applyBorder="1" applyAlignment="1">
      <alignment horizontal="center" vertical="center" wrapText="1"/>
    </xf>
    <xf numFmtId="164" fontId="10" fillId="11" borderId="49" xfId="0" applyNumberFormat="1" applyFont="1" applyFill="1" applyBorder="1" applyAlignment="1">
      <alignment horizontal="center" vertical="center" wrapText="1"/>
    </xf>
    <xf numFmtId="0" fontId="4" fillId="0" borderId="35" xfId="0" applyFont="1" applyBorder="1" applyAlignment="1">
      <alignment horizontal="center" vertical="center" wrapText="1"/>
    </xf>
    <xf numFmtId="0" fontId="0" fillId="0" borderId="27" xfId="0" applyBorder="1" applyAlignment="1">
      <alignment horizontal="center" vertical="center" wrapText="1"/>
    </xf>
    <xf numFmtId="0" fontId="4" fillId="0" borderId="20" xfId="0" applyFont="1" applyBorder="1" applyAlignment="1">
      <alignment horizontal="left" vertical="top" wrapText="1"/>
    </xf>
    <xf numFmtId="0" fontId="4" fillId="0" borderId="35" xfId="0" applyFont="1" applyBorder="1" applyAlignment="1">
      <alignment horizontal="left" vertical="top" wrapText="1"/>
    </xf>
    <xf numFmtId="0" fontId="0" fillId="0" borderId="9" xfId="0" applyBorder="1" applyAlignment="1">
      <alignment horizontal="left" vertical="top" wrapText="1"/>
    </xf>
    <xf numFmtId="0" fontId="0" fillId="0" borderId="7" xfId="0" applyBorder="1" applyAlignment="1">
      <alignment horizontal="left" vertical="top" wrapText="1"/>
    </xf>
    <xf numFmtId="0" fontId="4" fillId="0" borderId="51" xfId="5" applyFont="1" applyFill="1" applyBorder="1" applyAlignment="1">
      <alignment horizontal="left" vertical="top" wrapText="1"/>
    </xf>
    <xf numFmtId="0" fontId="4" fillId="0" borderId="54" xfId="5" applyFont="1" applyFill="1" applyBorder="1" applyAlignment="1">
      <alignment horizontal="left" vertical="top" wrapText="1"/>
    </xf>
    <xf numFmtId="0" fontId="4" fillId="0" borderId="48" xfId="5" applyFont="1" applyFill="1" applyBorder="1" applyAlignment="1">
      <alignment horizontal="left" vertical="top" wrapText="1"/>
    </xf>
    <xf numFmtId="0" fontId="10" fillId="0" borderId="50" xfId="0" applyFont="1" applyFill="1" applyBorder="1" applyAlignment="1">
      <alignment horizontal="center" vertical="top"/>
    </xf>
    <xf numFmtId="0" fontId="10" fillId="0" borderId="53" xfId="0" applyFont="1" applyFill="1" applyBorder="1" applyAlignment="1">
      <alignment horizontal="center" vertical="top"/>
    </xf>
    <xf numFmtId="0" fontId="10" fillId="0" borderId="47" xfId="0" applyFont="1" applyFill="1" applyBorder="1" applyAlignment="1">
      <alignment horizontal="center" vertical="top"/>
    </xf>
    <xf numFmtId="0" fontId="10" fillId="0" borderId="49" xfId="0" applyNumberFormat="1" applyFont="1" applyFill="1" applyBorder="1" applyAlignment="1">
      <alignment horizontal="center" vertical="top"/>
    </xf>
    <xf numFmtId="0" fontId="10" fillId="0" borderId="52" xfId="0" applyNumberFormat="1" applyFont="1" applyFill="1" applyBorder="1" applyAlignment="1">
      <alignment horizontal="center" vertical="top"/>
    </xf>
    <xf numFmtId="0" fontId="10" fillId="0" borderId="46" xfId="0" applyNumberFormat="1" applyFont="1" applyFill="1" applyBorder="1" applyAlignment="1">
      <alignment horizontal="center" vertical="top"/>
    </xf>
    <xf numFmtId="165" fontId="8" fillId="0" borderId="0" xfId="2" applyNumberFormat="1" applyFont="1" applyFill="1" applyBorder="1" applyAlignment="1">
      <alignment horizontal="center" vertical="top" wrapText="1"/>
    </xf>
    <xf numFmtId="0" fontId="10" fillId="3" borderId="2" xfId="0" applyFont="1" applyFill="1" applyBorder="1" applyAlignment="1">
      <alignment horizontal="center" vertical="top"/>
    </xf>
    <xf numFmtId="0" fontId="10" fillId="3" borderId="4" xfId="0" applyFont="1" applyFill="1" applyBorder="1" applyAlignment="1">
      <alignment horizontal="center" vertical="top"/>
    </xf>
    <xf numFmtId="0" fontId="4" fillId="0" borderId="35" xfId="0" applyFont="1" applyFill="1" applyBorder="1" applyAlignment="1">
      <alignment horizontal="center" vertical="center"/>
    </xf>
    <xf numFmtId="0" fontId="4" fillId="0" borderId="61" xfId="0" applyFont="1" applyFill="1" applyBorder="1" applyAlignment="1">
      <alignment horizontal="center" vertical="center"/>
    </xf>
    <xf numFmtId="0" fontId="4" fillId="0" borderId="27" xfId="0" applyFont="1" applyFill="1" applyBorder="1" applyAlignment="1">
      <alignment horizontal="center" vertical="center"/>
    </xf>
    <xf numFmtId="0" fontId="4" fillId="13" borderId="19" xfId="0" applyFont="1" applyFill="1" applyBorder="1" applyAlignment="1">
      <alignment horizontal="left" vertical="top" wrapText="1"/>
    </xf>
    <xf numFmtId="0" fontId="4" fillId="13" borderId="5" xfId="0" applyFont="1" applyFill="1" applyBorder="1" applyAlignment="1">
      <alignment horizontal="left" vertical="top" wrapText="1"/>
    </xf>
    <xf numFmtId="0" fontId="0" fillId="0" borderId="42" xfId="0" applyBorder="1" applyAlignment="1">
      <alignment horizontal="center"/>
    </xf>
    <xf numFmtId="0" fontId="0" fillId="0" borderId="45" xfId="0" applyBorder="1" applyAlignment="1">
      <alignment horizontal="center"/>
    </xf>
    <xf numFmtId="0" fontId="5" fillId="0" borderId="2" xfId="0" applyFont="1" applyBorder="1" applyAlignment="1">
      <alignment horizontal="center" vertical="center" wrapText="1"/>
    </xf>
    <xf numFmtId="0" fontId="5" fillId="0" borderId="4" xfId="0" applyFont="1" applyBorder="1" applyAlignment="1">
      <alignment horizontal="center" vertical="center" wrapText="1"/>
    </xf>
    <xf numFmtId="0" fontId="5" fillId="0" borderId="3" xfId="0" applyFont="1" applyBorder="1" applyAlignment="1">
      <alignment horizontal="center" vertical="center" wrapText="1"/>
    </xf>
    <xf numFmtId="0" fontId="4" fillId="0" borderId="19" xfId="0" applyFont="1" applyBorder="1" applyAlignment="1">
      <alignment horizontal="center" vertical="center" textRotation="90" wrapText="1"/>
    </xf>
    <xf numFmtId="0" fontId="4" fillId="0" borderId="5" xfId="0" applyFont="1" applyBorder="1" applyAlignment="1">
      <alignment horizontal="center" vertical="center" textRotation="90" wrapText="1"/>
    </xf>
    <xf numFmtId="0" fontId="4" fillId="0" borderId="19" xfId="2" applyFont="1" applyFill="1" applyBorder="1" applyAlignment="1">
      <alignment horizontal="center" vertical="center" textRotation="90" wrapText="1"/>
    </xf>
    <xf numFmtId="0" fontId="4" fillId="0" borderId="5" xfId="2" applyFont="1" applyFill="1" applyBorder="1" applyAlignment="1">
      <alignment horizontal="center" vertical="center" textRotation="90" wrapText="1"/>
    </xf>
    <xf numFmtId="0" fontId="5" fillId="0" borderId="2" xfId="2" applyFont="1" applyFill="1" applyBorder="1" applyAlignment="1">
      <alignment horizontal="center" vertical="center"/>
    </xf>
    <xf numFmtId="0" fontId="5" fillId="0" borderId="4" xfId="2" applyFont="1" applyFill="1" applyBorder="1" applyAlignment="1">
      <alignment horizontal="center" vertical="center"/>
    </xf>
    <xf numFmtId="0" fontId="10" fillId="11" borderId="22" xfId="0" applyFont="1" applyFill="1" applyBorder="1" applyAlignment="1">
      <alignment horizontal="center" vertical="top"/>
    </xf>
    <xf numFmtId="0" fontId="10" fillId="11" borderId="0" xfId="0" applyFont="1" applyFill="1" applyBorder="1" applyAlignment="1">
      <alignment horizontal="center" vertical="top"/>
    </xf>
    <xf numFmtId="0" fontId="10" fillId="11" borderId="21" xfId="0" applyFont="1" applyFill="1" applyBorder="1" applyAlignment="1">
      <alignment horizontal="center" vertical="top"/>
    </xf>
    <xf numFmtId="0" fontId="12" fillId="0" borderId="35" xfId="0" applyFont="1" applyBorder="1" applyAlignment="1">
      <alignment horizontal="center" vertical="center" wrapText="1"/>
    </xf>
    <xf numFmtId="0" fontId="12" fillId="0" borderId="61" xfId="0" applyFont="1" applyBorder="1" applyAlignment="1">
      <alignment horizontal="center" vertical="center" wrapText="1"/>
    </xf>
    <xf numFmtId="0" fontId="12" fillId="0" borderId="27" xfId="0" applyFont="1" applyBorder="1" applyAlignment="1">
      <alignment horizontal="center" vertical="center" wrapText="1"/>
    </xf>
    <xf numFmtId="49" fontId="15" fillId="11" borderId="19" xfId="0" applyNumberFormat="1" applyFont="1" applyFill="1" applyBorder="1" applyAlignment="1">
      <alignment horizontal="center" vertical="center" textRotation="90"/>
    </xf>
    <xf numFmtId="49" fontId="15" fillId="11" borderId="34" xfId="0" applyNumberFormat="1" applyFont="1" applyFill="1" applyBorder="1" applyAlignment="1">
      <alignment horizontal="center" vertical="center" textRotation="90"/>
    </xf>
    <xf numFmtId="49" fontId="15" fillId="11" borderId="5" xfId="0" applyNumberFormat="1" applyFont="1" applyFill="1" applyBorder="1" applyAlignment="1">
      <alignment horizontal="center" vertical="center" textRotation="90"/>
    </xf>
    <xf numFmtId="0" fontId="5" fillId="11" borderId="20" xfId="0" applyFont="1" applyFill="1" applyBorder="1" applyAlignment="1">
      <alignment horizontal="center" vertical="top"/>
    </xf>
    <xf numFmtId="0" fontId="5" fillId="11" borderId="22" xfId="0" applyFont="1" applyFill="1" applyBorder="1" applyAlignment="1">
      <alignment horizontal="center" vertical="top"/>
    </xf>
    <xf numFmtId="0" fontId="5" fillId="11" borderId="35" xfId="0" applyFont="1" applyFill="1" applyBorder="1" applyAlignment="1">
      <alignment horizontal="center" vertical="top"/>
    </xf>
    <xf numFmtId="0" fontId="5" fillId="11" borderId="6" xfId="0" applyFont="1" applyFill="1" applyBorder="1" applyAlignment="1">
      <alignment horizontal="center" vertical="top"/>
    </xf>
    <xf numFmtId="0" fontId="5" fillId="11" borderId="0" xfId="0" applyFont="1" applyFill="1" applyBorder="1" applyAlignment="1">
      <alignment horizontal="center" vertical="top"/>
    </xf>
    <xf numFmtId="0" fontId="5" fillId="11" borderId="61" xfId="0" applyFont="1" applyFill="1" applyBorder="1" applyAlignment="1">
      <alignment horizontal="center" vertical="top"/>
    </xf>
    <xf numFmtId="0" fontId="4" fillId="0" borderId="43" xfId="0" applyFont="1" applyFill="1" applyBorder="1" applyAlignment="1">
      <alignment horizontal="center" vertical="center" wrapText="1"/>
    </xf>
    <xf numFmtId="0" fontId="4" fillId="0" borderId="26" xfId="0" applyFont="1" applyFill="1" applyBorder="1" applyAlignment="1">
      <alignment horizontal="center" vertical="center" wrapText="1"/>
    </xf>
    <xf numFmtId="0" fontId="4" fillId="0" borderId="24" xfId="0" applyFont="1" applyFill="1" applyBorder="1" applyAlignment="1">
      <alignment horizontal="center" vertical="center" wrapText="1"/>
    </xf>
    <xf numFmtId="0" fontId="12" fillId="0" borderId="18" xfId="0" applyFont="1" applyBorder="1" applyAlignment="1">
      <alignment horizontal="center" vertical="center" textRotation="90" wrapText="1"/>
    </xf>
    <xf numFmtId="0" fontId="12" fillId="0" borderId="14" xfId="0" applyFont="1" applyBorder="1" applyAlignment="1">
      <alignment horizontal="center" vertical="center" textRotation="90" wrapText="1"/>
    </xf>
    <xf numFmtId="0" fontId="12" fillId="0" borderId="32" xfId="0" applyFont="1" applyBorder="1" applyAlignment="1">
      <alignment horizontal="center" vertical="center" textRotation="90" wrapText="1"/>
    </xf>
    <xf numFmtId="0" fontId="12" fillId="0" borderId="19" xfId="0" applyFont="1" applyBorder="1" applyAlignment="1">
      <alignment horizontal="center" vertical="center" textRotation="90" wrapText="1"/>
    </xf>
    <xf numFmtId="0" fontId="12" fillId="0" borderId="34" xfId="0" applyFont="1" applyBorder="1" applyAlignment="1">
      <alignment horizontal="center" vertical="center" textRotation="90" wrapText="1"/>
    </xf>
    <xf numFmtId="0" fontId="12" fillId="0" borderId="5" xfId="0" applyFont="1" applyBorder="1" applyAlignment="1">
      <alignment horizontal="center" vertical="center" textRotation="90" wrapText="1"/>
    </xf>
    <xf numFmtId="0" fontId="10" fillId="11" borderId="49" xfId="0" applyFont="1" applyFill="1" applyBorder="1" applyAlignment="1">
      <alignment horizontal="center" vertical="top" wrapText="1"/>
    </xf>
    <xf numFmtId="0" fontId="10" fillId="11" borderId="52" xfId="0" applyFont="1" applyFill="1" applyBorder="1" applyAlignment="1">
      <alignment horizontal="center" vertical="top" wrapText="1"/>
    </xf>
    <xf numFmtId="0" fontId="10" fillId="11" borderId="46" xfId="0" applyFont="1" applyFill="1" applyBorder="1" applyAlignment="1">
      <alignment horizontal="center" vertical="top" wrapText="1"/>
    </xf>
    <xf numFmtId="0" fontId="10" fillId="11" borderId="49" xfId="0" applyFont="1" applyFill="1" applyBorder="1" applyAlignment="1">
      <alignment horizontal="left" vertical="top" wrapText="1"/>
    </xf>
    <xf numFmtId="0" fontId="10" fillId="11" borderId="46" xfId="0" applyFont="1" applyFill="1" applyBorder="1" applyAlignment="1">
      <alignment horizontal="left" vertical="top" wrapText="1"/>
    </xf>
    <xf numFmtId="0" fontId="10" fillId="0" borderId="51" xfId="0" applyFont="1" applyFill="1" applyBorder="1" applyAlignment="1">
      <alignment horizontal="left" vertical="top" wrapText="1"/>
    </xf>
    <xf numFmtId="0" fontId="10" fillId="0" borderId="54" xfId="0" applyFont="1" applyFill="1" applyBorder="1" applyAlignment="1">
      <alignment horizontal="left" vertical="top" wrapText="1"/>
    </xf>
    <xf numFmtId="0" fontId="10" fillId="0" borderId="48" xfId="0" applyFont="1" applyFill="1" applyBorder="1" applyAlignment="1">
      <alignment horizontal="left" vertical="top" wrapText="1"/>
    </xf>
    <xf numFmtId="0" fontId="10" fillId="11" borderId="51" xfId="0" applyFont="1" applyFill="1" applyBorder="1" applyAlignment="1">
      <alignment horizontal="left" vertical="top" wrapText="1"/>
    </xf>
    <xf numFmtId="0" fontId="10" fillId="11" borderId="48" xfId="0" applyFont="1" applyFill="1" applyBorder="1" applyAlignment="1">
      <alignment horizontal="left" vertical="top" wrapText="1"/>
    </xf>
    <xf numFmtId="0" fontId="17" fillId="0" borderId="20" xfId="0" applyFont="1" applyBorder="1" applyAlignment="1">
      <alignment horizontal="left" vertical="top" wrapText="1"/>
    </xf>
    <xf numFmtId="0" fontId="17" fillId="0" borderId="35" xfId="0" applyFont="1" applyBorder="1" applyAlignment="1">
      <alignment horizontal="left" vertical="top" wrapText="1"/>
    </xf>
    <xf numFmtId="0" fontId="17" fillId="0" borderId="6" xfId="0" applyFont="1" applyBorder="1" applyAlignment="1">
      <alignment horizontal="left" vertical="top" wrapText="1"/>
    </xf>
    <xf numFmtId="0" fontId="17" fillId="0" borderId="61" xfId="0" applyFont="1" applyBorder="1" applyAlignment="1">
      <alignment horizontal="left" vertical="top" wrapText="1"/>
    </xf>
    <xf numFmtId="0" fontId="17" fillId="0" borderId="31" xfId="0" applyFont="1" applyBorder="1" applyAlignment="1">
      <alignment horizontal="left" vertical="top" wrapText="1"/>
    </xf>
    <xf numFmtId="0" fontId="17" fillId="0" borderId="27" xfId="0" applyFont="1" applyBorder="1" applyAlignment="1">
      <alignment horizontal="left" vertical="top" wrapText="1"/>
    </xf>
    <xf numFmtId="0" fontId="12" fillId="0" borderId="54" xfId="0" applyFont="1" applyFill="1" applyBorder="1" applyAlignment="1">
      <alignment horizontal="center" vertical="center" wrapText="1"/>
    </xf>
    <xf numFmtId="0" fontId="12" fillId="0" borderId="48" xfId="0" applyFont="1" applyFill="1" applyBorder="1" applyAlignment="1">
      <alignment horizontal="center" vertical="center" wrapText="1"/>
    </xf>
    <xf numFmtId="0" fontId="12" fillId="0" borderId="52" xfId="0" applyFont="1" applyFill="1" applyBorder="1" applyAlignment="1">
      <alignment horizontal="center" vertical="center" wrapText="1"/>
    </xf>
    <xf numFmtId="0" fontId="12" fillId="0" borderId="46" xfId="0" applyFont="1" applyFill="1" applyBorder="1" applyAlignment="1">
      <alignment horizontal="center" vertical="center" wrapText="1"/>
    </xf>
    <xf numFmtId="0" fontId="8" fillId="0" borderId="15" xfId="2" applyFont="1" applyBorder="1" applyAlignment="1">
      <alignment horizontal="left" vertical="top" wrapText="1"/>
    </xf>
    <xf numFmtId="0" fontId="8" fillId="0" borderId="17" xfId="2" applyFont="1" applyBorder="1" applyAlignment="1">
      <alignment horizontal="left" vertical="top" wrapText="1"/>
    </xf>
    <xf numFmtId="0" fontId="3" fillId="0" borderId="17" xfId="2" applyBorder="1" applyAlignment="1">
      <alignment horizontal="left" vertical="top" wrapText="1"/>
    </xf>
    <xf numFmtId="0" fontId="3" fillId="0" borderId="16" xfId="2" applyBorder="1" applyAlignment="1">
      <alignment horizontal="left" vertical="top" wrapText="1"/>
    </xf>
    <xf numFmtId="0" fontId="5" fillId="0" borderId="4" xfId="2" applyFont="1" applyBorder="1" applyAlignment="1">
      <alignment horizontal="center" vertical="center" wrapText="1"/>
    </xf>
    <xf numFmtId="0" fontId="5" fillId="3" borderId="4" xfId="2" applyFont="1" applyFill="1" applyBorder="1" applyAlignment="1">
      <alignment horizontal="right" vertical="top" wrapText="1"/>
    </xf>
    <xf numFmtId="0" fontId="5" fillId="3" borderId="3" xfId="2" applyFont="1" applyFill="1" applyBorder="1" applyAlignment="1">
      <alignment horizontal="right" vertical="top" wrapText="1"/>
    </xf>
    <xf numFmtId="49" fontId="14" fillId="9" borderId="42" xfId="0" applyNumberFormat="1" applyFont="1" applyFill="1" applyBorder="1" applyAlignment="1">
      <alignment horizontal="center" vertical="top"/>
    </xf>
    <xf numFmtId="49" fontId="14" fillId="9" borderId="38" xfId="0" applyNumberFormat="1" applyFont="1" applyFill="1" applyBorder="1" applyAlignment="1">
      <alignment horizontal="center" vertical="top"/>
    </xf>
    <xf numFmtId="49" fontId="10" fillId="11" borderId="19" xfId="0" applyNumberFormat="1" applyFont="1" applyFill="1" applyBorder="1" applyAlignment="1">
      <alignment horizontal="center" vertical="top"/>
    </xf>
    <xf numFmtId="49" fontId="10" fillId="11" borderId="5" xfId="0" applyNumberFormat="1" applyFont="1" applyFill="1" applyBorder="1" applyAlignment="1">
      <alignment horizontal="center" vertical="top"/>
    </xf>
    <xf numFmtId="0" fontId="5" fillId="12" borderId="19" xfId="0" applyFont="1" applyFill="1" applyBorder="1" applyAlignment="1">
      <alignment horizontal="center" vertical="center" textRotation="90" wrapText="1"/>
    </xf>
    <xf numFmtId="0" fontId="5" fillId="12" borderId="5" xfId="0" applyFont="1" applyFill="1" applyBorder="1" applyAlignment="1">
      <alignment horizontal="center" vertical="center" textRotation="90" wrapText="1"/>
    </xf>
    <xf numFmtId="49" fontId="11" fillId="14" borderId="18" xfId="0" applyNumberFormat="1" applyFont="1" applyFill="1" applyBorder="1" applyAlignment="1">
      <alignment horizontal="center" vertical="top"/>
    </xf>
    <xf numFmtId="49" fontId="11" fillId="14" borderId="32" xfId="0" applyNumberFormat="1" applyFont="1" applyFill="1" applyBorder="1" applyAlignment="1">
      <alignment horizontal="center" vertical="top"/>
    </xf>
    <xf numFmtId="0" fontId="5" fillId="12" borderId="34" xfId="0" applyFont="1" applyFill="1" applyBorder="1" applyAlignment="1">
      <alignment horizontal="center" vertical="center" textRotation="90" wrapText="1"/>
    </xf>
    <xf numFmtId="0" fontId="8" fillId="0" borderId="16" xfId="2" applyFont="1" applyBorder="1" applyAlignment="1">
      <alignment horizontal="left" vertical="top" wrapText="1"/>
    </xf>
    <xf numFmtId="165" fontId="7" fillId="0" borderId="0" xfId="2" applyNumberFormat="1" applyFont="1" applyFill="1" applyBorder="1" applyAlignment="1">
      <alignment horizontal="center" vertical="top" wrapText="1"/>
    </xf>
    <xf numFmtId="49" fontId="5" fillId="0" borderId="0" xfId="2" applyNumberFormat="1" applyFont="1" applyFill="1" applyBorder="1" applyAlignment="1">
      <alignment horizontal="center" vertical="top" wrapText="1"/>
    </xf>
    <xf numFmtId="0" fontId="4" fillId="0" borderId="0" xfId="2" applyFont="1" applyBorder="1" applyAlignment="1">
      <alignment horizontal="right" vertical="top"/>
    </xf>
    <xf numFmtId="0" fontId="12" fillId="13" borderId="19" xfId="0" applyFont="1" applyFill="1" applyBorder="1" applyAlignment="1">
      <alignment horizontal="center" vertical="center" textRotation="90" wrapText="1"/>
    </xf>
    <xf numFmtId="0" fontId="12" fillId="13" borderId="34" xfId="0" applyFont="1" applyFill="1" applyBorder="1" applyAlignment="1">
      <alignment horizontal="center" vertical="center" textRotation="90" wrapText="1"/>
    </xf>
    <xf numFmtId="0" fontId="12" fillId="13" borderId="5" xfId="0" applyFont="1" applyFill="1" applyBorder="1" applyAlignment="1">
      <alignment horizontal="center" vertical="center" textRotation="90" wrapText="1"/>
    </xf>
    <xf numFmtId="0" fontId="12" fillId="12" borderId="19" xfId="0" applyFont="1" applyFill="1" applyBorder="1" applyAlignment="1">
      <alignment horizontal="center" vertical="center" textRotation="90" wrapText="1"/>
    </xf>
    <xf numFmtId="0" fontId="12" fillId="12" borderId="34" xfId="0" applyFont="1" applyFill="1" applyBorder="1" applyAlignment="1">
      <alignment horizontal="center" vertical="center" textRotation="90" wrapText="1"/>
    </xf>
    <xf numFmtId="0" fontId="12" fillId="12" borderId="5" xfId="0" applyFont="1" applyFill="1" applyBorder="1" applyAlignment="1">
      <alignment horizontal="center" vertical="center" textRotation="90" wrapText="1"/>
    </xf>
    <xf numFmtId="0" fontId="8" fillId="0" borderId="15" xfId="3" applyFont="1" applyBorder="1" applyAlignment="1">
      <alignment horizontal="left" vertical="top" wrapText="1"/>
    </xf>
    <xf numFmtId="0" fontId="8" fillId="0" borderId="17" xfId="3" applyFont="1" applyBorder="1" applyAlignment="1">
      <alignment horizontal="left" vertical="top" wrapText="1"/>
    </xf>
    <xf numFmtId="165" fontId="5" fillId="0" borderId="0" xfId="2" applyNumberFormat="1" applyFont="1" applyFill="1" applyBorder="1" applyAlignment="1">
      <alignment horizontal="center" vertical="center" wrapText="1"/>
    </xf>
    <xf numFmtId="0" fontId="12" fillId="0" borderId="39" xfId="0" applyFont="1" applyBorder="1" applyAlignment="1">
      <alignment horizontal="center" vertical="center" textRotation="90" wrapText="1"/>
    </xf>
    <xf numFmtId="0" fontId="12" fillId="0" borderId="17" xfId="0" applyFont="1" applyBorder="1" applyAlignment="1">
      <alignment horizontal="center" vertical="center" textRotation="90" wrapText="1"/>
    </xf>
    <xf numFmtId="0" fontId="12" fillId="0" borderId="28" xfId="0" applyFont="1" applyBorder="1" applyAlignment="1">
      <alignment horizontal="center" vertical="center" textRotation="90" wrapText="1"/>
    </xf>
    <xf numFmtId="0" fontId="10" fillId="12" borderId="35" xfId="0" applyFont="1" applyFill="1" applyBorder="1" applyAlignment="1">
      <alignment vertical="top" wrapText="1"/>
    </xf>
    <xf numFmtId="0" fontId="10" fillId="12" borderId="27" xfId="0" applyFont="1" applyFill="1" applyBorder="1" applyAlignment="1">
      <alignment vertical="top" wrapText="1"/>
    </xf>
    <xf numFmtId="49" fontId="15" fillId="11" borderId="18" xfId="0" applyNumberFormat="1" applyFont="1" applyFill="1" applyBorder="1" applyAlignment="1">
      <alignment horizontal="center" vertical="top" textRotation="90"/>
    </xf>
    <xf numFmtId="49" fontId="15" fillId="11" borderId="32" xfId="0" applyNumberFormat="1" applyFont="1" applyFill="1" applyBorder="1" applyAlignment="1">
      <alignment horizontal="center" vertical="top" textRotation="90"/>
    </xf>
    <xf numFmtId="0" fontId="12" fillId="0" borderId="69" xfId="0" applyFont="1" applyFill="1" applyBorder="1" applyAlignment="1">
      <alignment horizontal="center" vertical="center" textRotation="90"/>
    </xf>
    <xf numFmtId="0" fontId="12" fillId="0" borderId="67" xfId="0" applyFont="1" applyFill="1" applyBorder="1" applyAlignment="1">
      <alignment horizontal="center" vertical="center" textRotation="90"/>
    </xf>
    <xf numFmtId="0" fontId="10" fillId="0" borderId="49" xfId="0" applyFont="1" applyFill="1" applyBorder="1" applyAlignment="1">
      <alignment horizontal="center" vertical="center"/>
    </xf>
    <xf numFmtId="0" fontId="10" fillId="0" borderId="46" xfId="0" applyFont="1" applyFill="1" applyBorder="1" applyAlignment="1">
      <alignment horizontal="center" vertical="center"/>
    </xf>
    <xf numFmtId="0" fontId="5" fillId="8" borderId="2" xfId="0" applyFont="1" applyFill="1" applyBorder="1" applyAlignment="1">
      <alignment horizontal="left" vertical="top"/>
    </xf>
    <xf numFmtId="0" fontId="5" fillId="8" borderId="4" xfId="0" applyFont="1" applyFill="1" applyBorder="1" applyAlignment="1">
      <alignment horizontal="left" vertical="top"/>
    </xf>
    <xf numFmtId="0" fontId="10" fillId="11" borderId="49" xfId="0" applyFont="1" applyFill="1" applyBorder="1" applyAlignment="1">
      <alignment horizontal="center" vertical="center"/>
    </xf>
    <xf numFmtId="0" fontId="10" fillId="11" borderId="46" xfId="0" applyFont="1" applyFill="1" applyBorder="1" applyAlignment="1">
      <alignment horizontal="center" vertical="center"/>
    </xf>
    <xf numFmtId="49" fontId="11" fillId="12" borderId="19" xfId="0" applyNumberFormat="1" applyFont="1" applyFill="1" applyBorder="1" applyAlignment="1">
      <alignment horizontal="center" vertical="top" wrapText="1"/>
    </xf>
    <xf numFmtId="49" fontId="11" fillId="12" borderId="34" xfId="0" applyNumberFormat="1" applyFont="1" applyFill="1" applyBorder="1" applyAlignment="1">
      <alignment horizontal="center" vertical="top" wrapText="1"/>
    </xf>
    <xf numFmtId="49" fontId="11" fillId="12" borderId="5" xfId="0" applyNumberFormat="1" applyFont="1" applyFill="1" applyBorder="1" applyAlignment="1">
      <alignment horizontal="center" vertical="top" wrapText="1"/>
    </xf>
    <xf numFmtId="0" fontId="6" fillId="0" borderId="0" xfId="2" applyFont="1" applyBorder="1" applyAlignment="1">
      <alignment horizontal="left" vertical="top" wrapText="1"/>
    </xf>
    <xf numFmtId="0" fontId="4" fillId="0" borderId="0" xfId="2" applyFont="1" applyFill="1" applyBorder="1" applyAlignment="1">
      <alignment horizontal="center" vertical="top"/>
    </xf>
    <xf numFmtId="0" fontId="3" fillId="0" borderId="17" xfId="2" applyFont="1" applyBorder="1" applyAlignment="1">
      <alignment horizontal="left" vertical="top" wrapText="1"/>
    </xf>
    <xf numFmtId="0" fontId="3" fillId="0" borderId="16" xfId="2" applyFont="1" applyBorder="1" applyAlignment="1">
      <alignment horizontal="left" vertical="top" wrapText="1"/>
    </xf>
    <xf numFmtId="0" fontId="8" fillId="0" borderId="15" xfId="2" applyFont="1" applyFill="1" applyBorder="1" applyAlignment="1">
      <alignment horizontal="left" vertical="top" wrapText="1"/>
    </xf>
    <xf numFmtId="0" fontId="8" fillId="0" borderId="17" xfId="2" applyFont="1" applyFill="1" applyBorder="1" applyAlignment="1">
      <alignment horizontal="left" vertical="top" wrapText="1"/>
    </xf>
    <xf numFmtId="0" fontId="8" fillId="0" borderId="11" xfId="2" applyFont="1" applyBorder="1" applyAlignment="1">
      <alignment horizontal="left" vertical="top" wrapText="1"/>
    </xf>
    <xf numFmtId="0" fontId="3" fillId="0" borderId="13" xfId="2" applyBorder="1" applyAlignment="1">
      <alignment horizontal="left" vertical="top" wrapText="1"/>
    </xf>
    <xf numFmtId="0" fontId="3" fillId="0" borderId="12" xfId="2" applyBorder="1" applyAlignment="1">
      <alignment horizontal="left" vertical="top" wrapText="1"/>
    </xf>
    <xf numFmtId="0" fontId="5" fillId="2" borderId="2" xfId="2" applyFont="1" applyFill="1" applyBorder="1" applyAlignment="1">
      <alignment horizontal="right" vertical="top" wrapText="1"/>
    </xf>
    <xf numFmtId="0" fontId="5" fillId="2" borderId="4" xfId="2" applyFont="1" applyFill="1" applyBorder="1" applyAlignment="1">
      <alignment horizontal="right" vertical="top" wrapText="1"/>
    </xf>
    <xf numFmtId="0" fontId="5" fillId="2" borderId="3" xfId="2" applyFont="1" applyFill="1" applyBorder="1" applyAlignment="1">
      <alignment horizontal="right" vertical="top" wrapText="1"/>
    </xf>
    <xf numFmtId="0" fontId="4" fillId="3" borderId="4" xfId="2" applyFont="1" applyFill="1" applyBorder="1" applyAlignment="1">
      <alignment horizontal="right" vertical="top" wrapText="1"/>
    </xf>
    <xf numFmtId="0" fontId="4" fillId="3" borderId="3" xfId="2" applyFont="1" applyFill="1" applyBorder="1" applyAlignment="1">
      <alignment horizontal="right" vertical="top" wrapText="1"/>
    </xf>
    <xf numFmtId="0" fontId="16" fillId="12" borderId="5" xfId="0" applyFont="1" applyFill="1" applyBorder="1" applyAlignment="1">
      <alignment horizontal="center" vertical="top" wrapText="1"/>
    </xf>
    <xf numFmtId="49" fontId="15" fillId="11" borderId="18" xfId="0" applyNumberFormat="1" applyFont="1" applyFill="1" applyBorder="1" applyAlignment="1">
      <alignment horizontal="center" vertical="center" textRotation="90"/>
    </xf>
    <xf numFmtId="49" fontId="15" fillId="11" borderId="32" xfId="0" applyNumberFormat="1" applyFont="1" applyFill="1" applyBorder="1" applyAlignment="1">
      <alignment horizontal="center" vertical="center" textRotation="90"/>
    </xf>
    <xf numFmtId="0" fontId="6" fillId="0" borderId="9" xfId="2" applyFont="1" applyBorder="1" applyAlignment="1">
      <alignment horizontal="left" vertical="top" wrapText="1"/>
    </xf>
    <xf numFmtId="0" fontId="6" fillId="0" borderId="8" xfId="2" applyFont="1" applyBorder="1" applyAlignment="1">
      <alignment horizontal="left" vertical="top" wrapText="1"/>
    </xf>
    <xf numFmtId="0" fontId="3" fillId="0" borderId="8" xfId="2" applyBorder="1" applyAlignment="1">
      <alignment horizontal="left" vertical="top" wrapText="1"/>
    </xf>
    <xf numFmtId="0" fontId="3" fillId="0" borderId="7" xfId="2" applyBorder="1" applyAlignment="1">
      <alignment horizontal="left" vertical="top" wrapText="1"/>
    </xf>
    <xf numFmtId="0" fontId="5" fillId="5" borderId="8" xfId="2" applyFont="1" applyFill="1" applyBorder="1" applyAlignment="1">
      <alignment horizontal="left" vertical="top" wrapText="1"/>
    </xf>
    <xf numFmtId="49" fontId="14" fillId="9" borderId="19" xfId="0" applyNumberFormat="1" applyFont="1" applyFill="1" applyBorder="1" applyAlignment="1">
      <alignment horizontal="center" vertical="top"/>
    </xf>
    <xf numFmtId="49" fontId="14" fillId="9" borderId="5" xfId="0" applyNumberFormat="1" applyFont="1" applyFill="1" applyBorder="1" applyAlignment="1">
      <alignment horizontal="center" vertical="top"/>
    </xf>
    <xf numFmtId="49" fontId="11" fillId="14" borderId="19" xfId="0" applyNumberFormat="1" applyFont="1" applyFill="1" applyBorder="1" applyAlignment="1">
      <alignment horizontal="center" vertical="top"/>
    </xf>
    <xf numFmtId="49" fontId="11" fillId="14" borderId="5" xfId="0" applyNumberFormat="1" applyFont="1" applyFill="1" applyBorder="1" applyAlignment="1">
      <alignment horizontal="center" vertical="top"/>
    </xf>
    <xf numFmtId="0" fontId="16" fillId="11" borderId="35" xfId="0" applyFont="1" applyFill="1" applyBorder="1" applyAlignment="1">
      <alignment horizontal="center" vertical="top" wrapText="1"/>
    </xf>
    <xf numFmtId="0" fontId="16" fillId="11" borderId="27" xfId="0" applyFont="1" applyFill="1" applyBorder="1" applyAlignment="1">
      <alignment horizontal="center" vertical="top" wrapText="1"/>
    </xf>
    <xf numFmtId="0" fontId="10" fillId="13" borderId="19" xfId="0" applyFont="1" applyFill="1" applyBorder="1" applyAlignment="1">
      <alignment horizontal="left" vertical="top" wrapText="1"/>
    </xf>
    <xf numFmtId="0" fontId="10" fillId="13" borderId="5" xfId="0" applyFont="1" applyFill="1" applyBorder="1" applyAlignment="1">
      <alignment horizontal="left" vertical="top" wrapText="1"/>
    </xf>
    <xf numFmtId="0" fontId="11" fillId="8" borderId="2" xfId="0" applyFont="1" applyFill="1" applyBorder="1" applyAlignment="1">
      <alignment horizontal="right" vertical="top" wrapText="1"/>
    </xf>
    <xf numFmtId="0" fontId="11" fillId="8" borderId="4" xfId="0" applyFont="1" applyFill="1" applyBorder="1" applyAlignment="1">
      <alignment horizontal="right" vertical="top" wrapText="1"/>
    </xf>
    <xf numFmtId="0" fontId="11" fillId="10" borderId="2" xfId="0" applyFont="1" applyFill="1" applyBorder="1" applyAlignment="1">
      <alignment horizontal="right" vertical="top" wrapText="1"/>
    </xf>
    <xf numFmtId="0" fontId="11" fillId="10" borderId="4" xfId="0" applyFont="1" applyFill="1" applyBorder="1" applyAlignment="1">
      <alignment horizontal="right" vertical="top" wrapText="1"/>
    </xf>
    <xf numFmtId="49" fontId="11" fillId="3" borderId="2" xfId="0" applyNumberFormat="1" applyFont="1" applyFill="1" applyBorder="1" applyAlignment="1">
      <alignment horizontal="right" vertical="top"/>
    </xf>
    <xf numFmtId="49" fontId="11" fillId="3" borderId="4" xfId="0" applyNumberFormat="1" applyFont="1" applyFill="1" applyBorder="1" applyAlignment="1">
      <alignment horizontal="right" vertical="top"/>
    </xf>
    <xf numFmtId="0" fontId="11" fillId="7" borderId="21" xfId="0" applyFont="1" applyFill="1" applyBorder="1" applyAlignment="1">
      <alignment horizontal="right" vertical="top" wrapText="1"/>
    </xf>
    <xf numFmtId="0" fontId="11" fillId="7" borderId="27" xfId="0" applyFont="1" applyFill="1" applyBorder="1" applyAlignment="1">
      <alignment horizontal="right" vertical="top" wrapText="1"/>
    </xf>
    <xf numFmtId="0" fontId="10" fillId="0" borderId="51" xfId="5" applyFont="1" applyBorder="1" applyAlignment="1">
      <alignment horizontal="left" vertical="center" wrapText="1"/>
    </xf>
    <xf numFmtId="0" fontId="10" fillId="0" borderId="48" xfId="5" applyFont="1" applyBorder="1" applyAlignment="1">
      <alignment horizontal="left" vertical="center" wrapText="1"/>
    </xf>
    <xf numFmtId="49" fontId="11" fillId="12" borderId="22" xfId="0" applyNumberFormat="1" applyFont="1" applyFill="1" applyBorder="1" applyAlignment="1">
      <alignment horizontal="center" vertical="top" wrapText="1"/>
    </xf>
    <xf numFmtId="0" fontId="16" fillId="12" borderId="21" xfId="0" applyFont="1" applyFill="1" applyBorder="1" applyAlignment="1">
      <alignment horizontal="center" vertical="top" wrapText="1"/>
    </xf>
    <xf numFmtId="0" fontId="4" fillId="12" borderId="35" xfId="0" applyFont="1" applyFill="1" applyBorder="1" applyAlignment="1">
      <alignment horizontal="left" vertical="top" wrapText="1"/>
    </xf>
    <xf numFmtId="0" fontId="4" fillId="12" borderId="27" xfId="0" applyFont="1" applyFill="1" applyBorder="1" applyAlignment="1">
      <alignment horizontal="left" vertical="top" wrapText="1"/>
    </xf>
    <xf numFmtId="49" fontId="11" fillId="11" borderId="35" xfId="0" applyNumberFormat="1" applyFont="1" applyFill="1" applyBorder="1" applyAlignment="1">
      <alignment horizontal="center" vertical="top" wrapText="1"/>
    </xf>
    <xf numFmtId="49" fontId="11" fillId="11" borderId="61" xfId="0" applyNumberFormat="1" applyFont="1" applyFill="1" applyBorder="1" applyAlignment="1">
      <alignment horizontal="center" vertical="top" wrapText="1"/>
    </xf>
    <xf numFmtId="49" fontId="11" fillId="11" borderId="27" xfId="0" applyNumberFormat="1" applyFont="1" applyFill="1" applyBorder="1" applyAlignment="1">
      <alignment horizontal="center" vertical="top" wrapText="1"/>
    </xf>
    <xf numFmtId="0" fontId="11" fillId="8" borderId="21" xfId="0" applyFont="1" applyFill="1" applyBorder="1" applyAlignment="1">
      <alignment horizontal="center" vertical="top" wrapText="1"/>
    </xf>
    <xf numFmtId="0" fontId="11" fillId="8" borderId="27" xfId="0" applyFont="1" applyFill="1" applyBorder="1" applyAlignment="1">
      <alignment horizontal="center" vertical="top" wrapText="1"/>
    </xf>
    <xf numFmtId="49" fontId="10" fillId="11" borderId="34" xfId="0" applyNumberFormat="1" applyFont="1" applyFill="1" applyBorder="1" applyAlignment="1">
      <alignment horizontal="center" vertical="top"/>
    </xf>
    <xf numFmtId="49" fontId="15" fillId="11" borderId="20" xfId="0" applyNumberFormat="1" applyFont="1" applyFill="1" applyBorder="1" applyAlignment="1">
      <alignment horizontal="center" vertical="center" textRotation="90"/>
    </xf>
    <xf numFmtId="49" fontId="15" fillId="11" borderId="6" xfId="0" applyNumberFormat="1" applyFont="1" applyFill="1" applyBorder="1" applyAlignment="1">
      <alignment horizontal="center" vertical="center" textRotation="90"/>
    </xf>
    <xf numFmtId="49" fontId="15" fillId="11" borderId="31" xfId="0" applyNumberFormat="1" applyFont="1" applyFill="1" applyBorder="1" applyAlignment="1">
      <alignment horizontal="center" vertical="center" textRotation="90"/>
    </xf>
    <xf numFmtId="49" fontId="11" fillId="13" borderId="19" xfId="0" applyNumberFormat="1" applyFont="1" applyFill="1" applyBorder="1" applyAlignment="1">
      <alignment horizontal="center" vertical="top" wrapText="1"/>
    </xf>
    <xf numFmtId="49" fontId="11" fillId="13" borderId="5" xfId="0" applyNumberFormat="1" applyFont="1" applyFill="1" applyBorder="1" applyAlignment="1">
      <alignment horizontal="center" vertical="top" wrapText="1"/>
    </xf>
    <xf numFmtId="0" fontId="4" fillId="12" borderId="20" xfId="0" applyFont="1" applyFill="1" applyBorder="1" applyAlignment="1">
      <alignment horizontal="center" vertical="top" wrapText="1"/>
    </xf>
    <xf numFmtId="0" fontId="4" fillId="12" borderId="35" xfId="0" applyFont="1" applyFill="1" applyBorder="1" applyAlignment="1">
      <alignment horizontal="center" vertical="top" wrapText="1"/>
    </xf>
    <xf numFmtId="0" fontId="4" fillId="12" borderId="31" xfId="0" applyFont="1" applyFill="1" applyBorder="1" applyAlignment="1">
      <alignment horizontal="center" vertical="top" wrapText="1"/>
    </xf>
    <xf numFmtId="0" fontId="4" fillId="12" borderId="27" xfId="0" applyFont="1" applyFill="1" applyBorder="1" applyAlignment="1">
      <alignment horizontal="center" vertical="top" wrapText="1"/>
    </xf>
    <xf numFmtId="49" fontId="11" fillId="4" borderId="2" xfId="0" applyNumberFormat="1" applyFont="1" applyFill="1" applyBorder="1" applyAlignment="1">
      <alignment horizontal="center" vertical="top"/>
    </xf>
    <xf numFmtId="49" fontId="11" fillId="4" borderId="4" xfId="0" applyNumberFormat="1" applyFont="1" applyFill="1" applyBorder="1" applyAlignment="1">
      <alignment horizontal="center" vertical="top"/>
    </xf>
    <xf numFmtId="49" fontId="11" fillId="4" borderId="3" xfId="0" applyNumberFormat="1" applyFont="1" applyFill="1" applyBorder="1" applyAlignment="1">
      <alignment horizontal="center" vertical="top"/>
    </xf>
    <xf numFmtId="0" fontId="4" fillId="3" borderId="19" xfId="0" applyFont="1" applyFill="1" applyBorder="1" applyAlignment="1">
      <alignment horizontal="left" vertical="top" wrapText="1"/>
    </xf>
    <xf numFmtId="0" fontId="4" fillId="3" borderId="5" xfId="0" applyFont="1" applyFill="1" applyBorder="1" applyAlignment="1">
      <alignment horizontal="left" vertical="top" wrapText="1"/>
    </xf>
    <xf numFmtId="49" fontId="11" fillId="14" borderId="34" xfId="0" applyNumberFormat="1" applyFont="1" applyFill="1" applyBorder="1" applyAlignment="1">
      <alignment horizontal="center" vertical="top"/>
    </xf>
    <xf numFmtId="0" fontId="4" fillId="0" borderId="20" xfId="0" applyFont="1" applyFill="1" applyBorder="1" applyAlignment="1">
      <alignment horizontal="left" vertical="top" wrapText="1"/>
    </xf>
    <xf numFmtId="0" fontId="4" fillId="0" borderId="35" xfId="0" applyFont="1" applyFill="1" applyBorder="1" applyAlignment="1">
      <alignment horizontal="left" vertical="top" wrapText="1"/>
    </xf>
    <xf numFmtId="0" fontId="4" fillId="0" borderId="9" xfId="0" applyFont="1" applyFill="1" applyBorder="1" applyAlignment="1">
      <alignment horizontal="left" vertical="top" wrapText="1"/>
    </xf>
    <xf numFmtId="0" fontId="4" fillId="0" borderId="7" xfId="0" applyFont="1" applyFill="1" applyBorder="1" applyAlignment="1">
      <alignment horizontal="left" vertical="top" wrapText="1"/>
    </xf>
    <xf numFmtId="0" fontId="4" fillId="12" borderId="20" xfId="0" applyFont="1" applyFill="1" applyBorder="1" applyAlignment="1">
      <alignment horizontal="left" vertical="top" wrapText="1"/>
    </xf>
    <xf numFmtId="0" fontId="4" fillId="12" borderId="31" xfId="0" applyFont="1" applyFill="1" applyBorder="1" applyAlignment="1">
      <alignment horizontal="left" vertical="top" wrapText="1"/>
    </xf>
    <xf numFmtId="0" fontId="4" fillId="12" borderId="19" xfId="0" applyFont="1" applyFill="1" applyBorder="1" applyAlignment="1">
      <alignment horizontal="left" vertical="top" wrapText="1"/>
    </xf>
    <xf numFmtId="0" fontId="4" fillId="12" borderId="5" xfId="0" applyFont="1" applyFill="1" applyBorder="1" applyAlignment="1">
      <alignment horizontal="left" vertical="top" wrapText="1"/>
    </xf>
    <xf numFmtId="0" fontId="4" fillId="12" borderId="6" xfId="0" applyFont="1" applyFill="1" applyBorder="1" applyAlignment="1">
      <alignment horizontal="center" vertical="top" wrapText="1"/>
    </xf>
    <xf numFmtId="0" fontId="4" fillId="12" borderId="61" xfId="0" applyFont="1" applyFill="1" applyBorder="1" applyAlignment="1">
      <alignment horizontal="center" vertical="top" wrapText="1"/>
    </xf>
    <xf numFmtId="0" fontId="17" fillId="13" borderId="19" xfId="0" applyFont="1" applyFill="1" applyBorder="1" applyAlignment="1">
      <alignment horizontal="left" vertical="top" wrapText="1"/>
    </xf>
    <xf numFmtId="0" fontId="17" fillId="13" borderId="34" xfId="0" applyFont="1" applyFill="1" applyBorder="1" applyAlignment="1">
      <alignment horizontal="left" vertical="top" wrapText="1"/>
    </xf>
    <xf numFmtId="0" fontId="17" fillId="13" borderId="5" xfId="0" applyFont="1" applyFill="1" applyBorder="1" applyAlignment="1">
      <alignment horizontal="left" vertical="top" wrapText="1"/>
    </xf>
    <xf numFmtId="49" fontId="14" fillId="9" borderId="34" xfId="0" applyNumberFormat="1" applyFont="1" applyFill="1" applyBorder="1" applyAlignment="1">
      <alignment horizontal="center" vertical="top"/>
    </xf>
    <xf numFmtId="0" fontId="4" fillId="13" borderId="20" xfId="0" applyFont="1" applyFill="1" applyBorder="1" applyAlignment="1">
      <alignment horizontal="left" vertical="top" wrapText="1"/>
    </xf>
    <xf numFmtId="0" fontId="4" fillId="13" borderId="31" xfId="0" applyFont="1" applyFill="1" applyBorder="1" applyAlignment="1">
      <alignment horizontal="left" vertical="top" wrapText="1"/>
    </xf>
    <xf numFmtId="0" fontId="17" fillId="0" borderId="13" xfId="0" applyFont="1" applyBorder="1" applyAlignment="1">
      <alignment horizontal="left" vertical="top" wrapText="1"/>
    </xf>
    <xf numFmtId="0" fontId="17" fillId="0" borderId="12" xfId="0" applyFont="1" applyBorder="1" applyAlignment="1">
      <alignment horizontal="left" vertical="top" wrapText="1"/>
    </xf>
    <xf numFmtId="0" fontId="17" fillId="0" borderId="8" xfId="0" applyFont="1" applyBorder="1" applyAlignment="1">
      <alignment horizontal="left" vertical="top" wrapText="1"/>
    </xf>
    <xf numFmtId="0" fontId="17" fillId="0" borderId="7" xfId="0" applyFont="1" applyBorder="1" applyAlignment="1">
      <alignment horizontal="left" vertical="top" wrapText="1"/>
    </xf>
    <xf numFmtId="0" fontId="10" fillId="11" borderId="50" xfId="0" applyFont="1" applyFill="1" applyBorder="1" applyAlignment="1">
      <alignment horizontal="center" vertical="center" wrapText="1"/>
    </xf>
    <xf numFmtId="0" fontId="10" fillId="11" borderId="47" xfId="0" applyFont="1" applyFill="1" applyBorder="1" applyAlignment="1">
      <alignment horizontal="center" vertical="center" wrapText="1"/>
    </xf>
    <xf numFmtId="0" fontId="10" fillId="0" borderId="22" xfId="0" applyFont="1" applyFill="1" applyBorder="1" applyAlignment="1">
      <alignment horizontal="center" vertical="center"/>
    </xf>
    <xf numFmtId="0" fontId="10" fillId="0" borderId="21" xfId="0" applyFont="1" applyFill="1" applyBorder="1" applyAlignment="1">
      <alignment horizontal="center" vertical="center"/>
    </xf>
    <xf numFmtId="0" fontId="10" fillId="0" borderId="50" xfId="0" applyFont="1" applyFill="1" applyBorder="1" applyAlignment="1">
      <alignment horizontal="center" vertical="center" wrapText="1"/>
    </xf>
    <xf numFmtId="0" fontId="10" fillId="0" borderId="47" xfId="0" applyFont="1" applyFill="1" applyBorder="1" applyAlignment="1">
      <alignment horizontal="center" vertical="center" wrapText="1"/>
    </xf>
    <xf numFmtId="0" fontId="10" fillId="0" borderId="20" xfId="5" applyFont="1" applyFill="1" applyBorder="1" applyAlignment="1">
      <alignment horizontal="left" vertical="top" wrapText="1"/>
    </xf>
    <xf numFmtId="0" fontId="10" fillId="0" borderId="31" xfId="5" applyFont="1" applyFill="1" applyBorder="1" applyAlignment="1">
      <alignment horizontal="left" vertical="top" wrapText="1"/>
    </xf>
    <xf numFmtId="0" fontId="26" fillId="0" borderId="0" xfId="0" applyFont="1" applyFill="1" applyAlignment="1">
      <alignment horizontal="center" vertical="top" wrapText="1"/>
    </xf>
    <xf numFmtId="0" fontId="26" fillId="0" borderId="0" xfId="0" applyFont="1" applyBorder="1" applyAlignment="1">
      <alignment horizontal="center" vertical="center"/>
    </xf>
    <xf numFmtId="0" fontId="12" fillId="10" borderId="18" xfId="0" applyFont="1" applyFill="1" applyBorder="1" applyAlignment="1">
      <alignment horizontal="center" vertical="center" textRotation="90" wrapText="1"/>
    </xf>
    <xf numFmtId="0" fontId="12" fillId="10" borderId="14" xfId="0" applyFont="1" applyFill="1" applyBorder="1" applyAlignment="1">
      <alignment horizontal="center" vertical="center" textRotation="90" wrapText="1"/>
    </xf>
    <xf numFmtId="0" fontId="12" fillId="10" borderId="32" xfId="0" applyFont="1" applyFill="1" applyBorder="1" applyAlignment="1">
      <alignment horizontal="center" vertical="center" textRotation="90" wrapText="1"/>
    </xf>
    <xf numFmtId="0" fontId="12" fillId="8" borderId="18" xfId="0" applyFont="1" applyFill="1" applyBorder="1" applyAlignment="1">
      <alignment horizontal="center" vertical="center" textRotation="90" wrapText="1"/>
    </xf>
    <xf numFmtId="0" fontId="12" fillId="8" borderId="14" xfId="0" applyFont="1" applyFill="1" applyBorder="1" applyAlignment="1">
      <alignment horizontal="center" vertical="center" textRotation="90" wrapText="1"/>
    </xf>
    <xf numFmtId="0" fontId="12" fillId="8" borderId="32" xfId="0" applyFont="1" applyFill="1" applyBorder="1" applyAlignment="1">
      <alignment horizontal="center" vertical="center" textRotation="90" wrapText="1"/>
    </xf>
    <xf numFmtId="0" fontId="12" fillId="12" borderId="39" xfId="0" applyFont="1" applyFill="1" applyBorder="1" applyAlignment="1">
      <alignment horizontal="center" vertical="center" textRotation="90" wrapText="1"/>
    </xf>
    <xf numFmtId="0" fontId="12" fillId="12" borderId="17" xfId="0" applyFont="1" applyFill="1" applyBorder="1" applyAlignment="1">
      <alignment horizontal="center" vertical="center" textRotation="90" wrapText="1"/>
    </xf>
    <xf numFmtId="0" fontId="12" fillId="12" borderId="28" xfId="0" applyFont="1" applyFill="1" applyBorder="1" applyAlignment="1">
      <alignment horizontal="center" vertical="center" textRotation="90" wrapText="1"/>
    </xf>
    <xf numFmtId="49" fontId="14" fillId="9" borderId="20" xfId="0" applyNumberFormat="1" applyFont="1" applyFill="1" applyBorder="1" applyAlignment="1">
      <alignment horizontal="center" vertical="top"/>
    </xf>
    <xf numFmtId="49" fontId="14" fillId="9" borderId="31" xfId="0" applyNumberFormat="1" applyFont="1" applyFill="1" applyBorder="1" applyAlignment="1">
      <alignment horizontal="center" vertical="top"/>
    </xf>
    <xf numFmtId="0" fontId="5" fillId="3" borderId="19" xfId="0" applyFont="1" applyFill="1" applyBorder="1" applyAlignment="1">
      <alignment horizontal="center" vertical="center" textRotation="90" wrapText="1"/>
    </xf>
    <xf numFmtId="0" fontId="5" fillId="3" borderId="5" xfId="0" applyFont="1" applyFill="1" applyBorder="1" applyAlignment="1">
      <alignment horizontal="center" vertical="center" textRotation="90" wrapText="1"/>
    </xf>
    <xf numFmtId="49" fontId="15" fillId="3" borderId="18" xfId="0" applyNumberFormat="1" applyFont="1" applyFill="1" applyBorder="1" applyAlignment="1">
      <alignment horizontal="center" vertical="top" textRotation="90"/>
    </xf>
    <xf numFmtId="49" fontId="15" fillId="3" borderId="32" xfId="0" applyNumberFormat="1" applyFont="1" applyFill="1" applyBorder="1" applyAlignment="1">
      <alignment horizontal="center" vertical="top" textRotation="90"/>
    </xf>
    <xf numFmtId="49" fontId="10" fillId="3" borderId="19" xfId="0" applyNumberFormat="1" applyFont="1" applyFill="1" applyBorder="1" applyAlignment="1">
      <alignment horizontal="center" vertical="top"/>
    </xf>
    <xf numFmtId="49" fontId="10" fillId="3" borderId="5" xfId="0" applyNumberFormat="1" applyFont="1" applyFill="1" applyBorder="1" applyAlignment="1">
      <alignment horizontal="center" vertical="top"/>
    </xf>
    <xf numFmtId="49" fontId="14" fillId="4" borderId="2" xfId="0" applyNumberFormat="1" applyFont="1" applyFill="1" applyBorder="1" applyAlignment="1">
      <alignment horizontal="center" vertical="top"/>
    </xf>
    <xf numFmtId="49" fontId="14" fillId="4" borderId="4" xfId="0" applyNumberFormat="1" applyFont="1" applyFill="1" applyBorder="1" applyAlignment="1">
      <alignment horizontal="center" vertical="top"/>
    </xf>
    <xf numFmtId="49" fontId="14" fillId="4" borderId="3" xfId="0" applyNumberFormat="1" applyFont="1" applyFill="1" applyBorder="1" applyAlignment="1">
      <alignment horizontal="center" vertical="top"/>
    </xf>
    <xf numFmtId="49" fontId="11" fillId="13" borderId="34" xfId="0" applyNumberFormat="1" applyFont="1" applyFill="1" applyBorder="1" applyAlignment="1">
      <alignment horizontal="center" vertical="top" wrapText="1"/>
    </xf>
    <xf numFmtId="0" fontId="4" fillId="13" borderId="18" xfId="0" applyFont="1" applyFill="1" applyBorder="1" applyAlignment="1">
      <alignment horizontal="center" vertical="top" wrapText="1"/>
    </xf>
    <xf numFmtId="0" fontId="4" fillId="13" borderId="14" xfId="0" applyFont="1" applyFill="1" applyBorder="1" applyAlignment="1">
      <alignment horizontal="center" vertical="top" wrapText="1"/>
    </xf>
    <xf numFmtId="49" fontId="11" fillId="3" borderId="18" xfId="0" applyNumberFormat="1" applyFont="1" applyFill="1" applyBorder="1" applyAlignment="1">
      <alignment horizontal="center" vertical="top"/>
    </xf>
    <xf numFmtId="49" fontId="11" fillId="3" borderId="32" xfId="0" applyNumberFormat="1" applyFont="1" applyFill="1" applyBorder="1" applyAlignment="1">
      <alignment horizontal="center" vertical="top"/>
    </xf>
    <xf numFmtId="49" fontId="11" fillId="3" borderId="22" xfId="0" applyNumberFormat="1" applyFont="1" applyFill="1" applyBorder="1" applyAlignment="1">
      <alignment horizontal="center" vertical="top" wrapText="1"/>
    </xf>
    <xf numFmtId="0" fontId="16" fillId="3" borderId="21" xfId="0" applyFont="1" applyFill="1" applyBorder="1" applyAlignment="1">
      <alignment horizontal="center" vertical="top" wrapText="1"/>
    </xf>
    <xf numFmtId="0" fontId="28" fillId="0" borderId="0" xfId="2" applyFont="1" applyAlignment="1">
      <alignment horizontal="left" vertical="top" wrapText="1"/>
    </xf>
    <xf numFmtId="49" fontId="10" fillId="11" borderId="19" xfId="0" applyNumberFormat="1" applyFont="1" applyFill="1" applyBorder="1" applyAlignment="1">
      <alignment horizontal="center" vertical="center"/>
    </xf>
    <xf numFmtId="49" fontId="10" fillId="11" borderId="34" xfId="0" applyNumberFormat="1" applyFont="1" applyFill="1" applyBorder="1" applyAlignment="1">
      <alignment horizontal="center" vertical="center"/>
    </xf>
    <xf numFmtId="49" fontId="10" fillId="11" borderId="5" xfId="0" applyNumberFormat="1" applyFont="1" applyFill="1" applyBorder="1" applyAlignment="1">
      <alignment horizontal="center" vertical="center"/>
    </xf>
    <xf numFmtId="49" fontId="14" fillId="9" borderId="6" xfId="0" applyNumberFormat="1" applyFont="1" applyFill="1" applyBorder="1" applyAlignment="1">
      <alignment horizontal="center" vertical="top"/>
    </xf>
    <xf numFmtId="49" fontId="11" fillId="12" borderId="0" xfId="0" applyNumberFormat="1" applyFont="1" applyFill="1" applyBorder="1" applyAlignment="1">
      <alignment horizontal="center" vertical="top" wrapText="1"/>
    </xf>
    <xf numFmtId="49" fontId="14" fillId="8" borderId="19" xfId="0" applyNumberFormat="1" applyFont="1" applyFill="1" applyBorder="1" applyAlignment="1">
      <alignment horizontal="center" vertical="top"/>
    </xf>
    <xf numFmtId="49" fontId="14" fillId="8" borderId="34" xfId="0" applyNumberFormat="1" applyFont="1" applyFill="1" applyBorder="1" applyAlignment="1">
      <alignment horizontal="center" vertical="top"/>
    </xf>
    <xf numFmtId="0" fontId="27" fillId="0" borderId="0" xfId="2" applyFont="1" applyAlignment="1">
      <alignment horizontal="left" vertical="top" wrapText="1"/>
    </xf>
    <xf numFmtId="0" fontId="4" fillId="0" borderId="21" xfId="0" applyFont="1" applyBorder="1" applyAlignment="1">
      <alignment horizontal="center"/>
    </xf>
    <xf numFmtId="0" fontId="5" fillId="12" borderId="20" xfId="0" applyFont="1" applyFill="1" applyBorder="1" applyAlignment="1">
      <alignment horizontal="center" vertical="top" wrapText="1"/>
    </xf>
    <xf numFmtId="0" fontId="5" fillId="12" borderId="35" xfId="0" applyFont="1" applyFill="1" applyBorder="1" applyAlignment="1">
      <alignment horizontal="center" vertical="top" wrapText="1"/>
    </xf>
    <xf numFmtId="0" fontId="5" fillId="12" borderId="6" xfId="0" applyFont="1" applyFill="1" applyBorder="1" applyAlignment="1">
      <alignment horizontal="center" vertical="top" wrapText="1"/>
    </xf>
    <xf numFmtId="0" fontId="5" fillId="12" borderId="61" xfId="0" applyFont="1" applyFill="1" applyBorder="1" applyAlignment="1">
      <alignment horizontal="center" vertical="top" wrapText="1"/>
    </xf>
    <xf numFmtId="0" fontId="5" fillId="12" borderId="31" xfId="0" applyFont="1" applyFill="1" applyBorder="1" applyAlignment="1">
      <alignment horizontal="center" vertical="top" wrapText="1"/>
    </xf>
    <xf numFmtId="0" fontId="12" fillId="0" borderId="68" xfId="0" applyFont="1" applyFill="1" applyBorder="1" applyAlignment="1">
      <alignment horizontal="center" vertical="center" textRotation="90"/>
    </xf>
    <xf numFmtId="0" fontId="12" fillId="0" borderId="66" xfId="0" applyFont="1" applyFill="1" applyBorder="1" applyAlignment="1">
      <alignment horizontal="center" vertical="center" textRotation="90"/>
    </xf>
    <xf numFmtId="0" fontId="4" fillId="10" borderId="2" xfId="4" applyFont="1" applyFill="1" applyBorder="1" applyAlignment="1">
      <alignment horizontal="left" vertical="top" wrapText="1"/>
    </xf>
    <xf numFmtId="0" fontId="37" fillId="0" borderId="3" xfId="0" applyFont="1" applyBorder="1" applyAlignment="1">
      <alignment horizontal="left" vertical="top" wrapText="1"/>
    </xf>
    <xf numFmtId="0" fontId="4" fillId="3" borderId="2" xfId="4" applyFont="1" applyFill="1" applyBorder="1" applyAlignment="1">
      <alignment horizontal="left" vertical="top" wrapText="1"/>
    </xf>
    <xf numFmtId="0" fontId="4" fillId="19" borderId="2" xfId="4" applyFont="1" applyFill="1" applyBorder="1" applyAlignment="1">
      <alignment horizontal="center"/>
    </xf>
    <xf numFmtId="0" fontId="4" fillId="19" borderId="3" xfId="4" applyFont="1" applyFill="1" applyBorder="1" applyAlignment="1">
      <alignment horizontal="center"/>
    </xf>
    <xf numFmtId="0" fontId="4" fillId="19" borderId="2" xfId="4" applyFont="1" applyFill="1" applyBorder="1" applyAlignment="1">
      <alignment horizontal="left" vertical="top" wrapText="1"/>
    </xf>
    <xf numFmtId="0" fontId="4" fillId="0" borderId="20" xfId="4" applyFont="1" applyBorder="1" applyAlignment="1">
      <alignment horizontal="left" vertical="top" wrapText="1"/>
    </xf>
    <xf numFmtId="0" fontId="37" fillId="0" borderId="35" xfId="0" applyFont="1" applyBorder="1" applyAlignment="1">
      <alignment horizontal="left" vertical="top" wrapText="1"/>
    </xf>
    <xf numFmtId="0" fontId="4" fillId="0" borderId="6" xfId="4" applyFont="1" applyBorder="1" applyAlignment="1">
      <alignment horizontal="left" vertical="top" wrapText="1"/>
    </xf>
    <xf numFmtId="0" fontId="37" fillId="0" borderId="61" xfId="0" applyFont="1" applyBorder="1" applyAlignment="1">
      <alignment horizontal="left" vertical="top" wrapText="1"/>
    </xf>
    <xf numFmtId="0" fontId="4" fillId="0" borderId="31" xfId="4" applyFont="1" applyBorder="1" applyAlignment="1">
      <alignment horizontal="left" vertical="top" wrapText="1"/>
    </xf>
    <xf numFmtId="0" fontId="37" fillId="0" borderId="27" xfId="0" applyFont="1" applyBorder="1" applyAlignment="1">
      <alignment horizontal="left" vertical="top" wrapText="1"/>
    </xf>
    <xf numFmtId="0" fontId="4" fillId="8" borderId="2" xfId="4" applyFont="1" applyFill="1" applyBorder="1" applyAlignment="1">
      <alignment horizontal="left" vertical="top" wrapText="1"/>
    </xf>
    <xf numFmtId="0" fontId="4" fillId="18" borderId="2" xfId="4" applyFont="1" applyFill="1" applyBorder="1" applyAlignment="1">
      <alignment horizontal="left" vertical="top" wrapText="1"/>
    </xf>
    <xf numFmtId="0" fontId="4" fillId="0" borderId="2" xfId="4" applyFont="1" applyBorder="1" applyAlignment="1">
      <alignment horizontal="left" vertical="top" wrapText="1"/>
    </xf>
    <xf numFmtId="0" fontId="37" fillId="0" borderId="6" xfId="0" applyFont="1" applyBorder="1" applyAlignment="1">
      <alignment horizontal="left" vertical="top" wrapText="1"/>
    </xf>
    <xf numFmtId="0" fontId="37" fillId="0" borderId="31" xfId="0" applyFont="1" applyBorder="1" applyAlignment="1">
      <alignment horizontal="left" vertical="top" wrapText="1"/>
    </xf>
    <xf numFmtId="0" fontId="4" fillId="0" borderId="35" xfId="4" applyFont="1" applyBorder="1" applyAlignment="1">
      <alignment horizontal="left" vertical="top" wrapText="1"/>
    </xf>
    <xf numFmtId="0" fontId="4" fillId="0" borderId="61" xfId="4" applyFont="1" applyBorder="1" applyAlignment="1">
      <alignment horizontal="left" vertical="top" wrapText="1"/>
    </xf>
    <xf numFmtId="0" fontId="4" fillId="0" borderId="27" xfId="4" applyFont="1" applyBorder="1" applyAlignment="1">
      <alignment horizontal="left" vertical="top" wrapText="1"/>
    </xf>
    <xf numFmtId="0" fontId="4" fillId="10" borderId="6" xfId="4" applyFont="1" applyFill="1" applyBorder="1" applyAlignment="1">
      <alignment horizontal="left" vertical="top" wrapText="1"/>
    </xf>
    <xf numFmtId="0" fontId="4" fillId="8" borderId="6" xfId="4" applyFont="1" applyFill="1" applyBorder="1" applyAlignment="1">
      <alignment horizontal="left" vertical="top" wrapText="1"/>
    </xf>
    <xf numFmtId="0" fontId="4" fillId="8" borderId="2" xfId="4" applyFont="1" applyFill="1" applyBorder="1" applyAlignment="1">
      <alignment horizontal="center"/>
    </xf>
    <xf numFmtId="0" fontId="4" fillId="8" borderId="3" xfId="4" applyFont="1" applyFill="1" applyBorder="1" applyAlignment="1">
      <alignment horizontal="center"/>
    </xf>
    <xf numFmtId="0" fontId="4" fillId="0" borderId="20" xfId="4" applyFont="1" applyBorder="1" applyAlignment="1">
      <alignment horizontal="center"/>
    </xf>
    <xf numFmtId="0" fontId="4" fillId="0" borderId="35" xfId="4" applyFont="1" applyBorder="1" applyAlignment="1">
      <alignment horizontal="center"/>
    </xf>
    <xf numFmtId="0" fontId="4" fillId="0" borderId="6" xfId="4" applyFont="1" applyBorder="1" applyAlignment="1">
      <alignment horizontal="center"/>
    </xf>
    <xf numFmtId="0" fontId="4" fillId="0" borderId="61" xfId="4" applyFont="1" applyBorder="1" applyAlignment="1">
      <alignment horizontal="center"/>
    </xf>
    <xf numFmtId="0" fontId="4" fillId="0" borderId="31" xfId="4" applyFont="1" applyBorder="1" applyAlignment="1">
      <alignment horizontal="center"/>
    </xf>
    <xf numFmtId="0" fontId="4" fillId="0" borderId="27" xfId="4" applyFont="1" applyBorder="1" applyAlignment="1">
      <alignment horizontal="center"/>
    </xf>
    <xf numFmtId="0" fontId="4" fillId="19" borderId="6" xfId="4" applyFont="1" applyFill="1" applyBorder="1" applyAlignment="1">
      <alignment horizontal="center"/>
    </xf>
    <xf numFmtId="0" fontId="4" fillId="19" borderId="61" xfId="4" applyFont="1" applyFill="1" applyBorder="1" applyAlignment="1">
      <alignment horizontal="center"/>
    </xf>
    <xf numFmtId="0" fontId="4" fillId="19" borderId="6" xfId="4" applyFont="1" applyFill="1" applyBorder="1" applyAlignment="1">
      <alignment horizontal="left" vertical="top" wrapText="1"/>
    </xf>
    <xf numFmtId="0" fontId="52" fillId="19" borderId="2" xfId="4" applyFont="1" applyFill="1" applyBorder="1" applyAlignment="1">
      <alignment horizontal="left" vertical="top" wrapText="1"/>
    </xf>
    <xf numFmtId="0" fontId="4" fillId="22" borderId="2" xfId="4" applyFont="1" applyFill="1" applyBorder="1" applyAlignment="1">
      <alignment horizontal="left" vertical="top" wrapText="1"/>
    </xf>
    <xf numFmtId="0" fontId="37" fillId="22" borderId="3" xfId="0" applyFont="1" applyFill="1" applyBorder="1" applyAlignment="1">
      <alignment horizontal="left" vertical="top" wrapText="1"/>
    </xf>
    <xf numFmtId="0" fontId="4" fillId="0" borderId="2" xfId="4" applyFont="1" applyFill="1" applyBorder="1" applyAlignment="1">
      <alignment horizontal="left" vertical="top" wrapText="1"/>
    </xf>
    <xf numFmtId="0" fontId="37" fillId="0" borderId="3" xfId="0" applyFont="1" applyFill="1" applyBorder="1" applyAlignment="1">
      <alignment horizontal="left" vertical="top" wrapText="1"/>
    </xf>
    <xf numFmtId="49" fontId="4" fillId="11" borderId="19" xfId="4" applyNumberFormat="1" applyFont="1" applyFill="1" applyBorder="1" applyAlignment="1">
      <alignment horizontal="center" vertical="center" textRotation="90"/>
    </xf>
    <xf numFmtId="49" fontId="4" fillId="11" borderId="34" xfId="4" applyNumberFormat="1" applyFont="1" applyFill="1" applyBorder="1" applyAlignment="1">
      <alignment horizontal="center" vertical="center" textRotation="90"/>
    </xf>
    <xf numFmtId="49" fontId="4" fillId="11" borderId="5" xfId="4" applyNumberFormat="1" applyFont="1" applyFill="1" applyBorder="1" applyAlignment="1">
      <alignment horizontal="center" vertical="center" textRotation="90"/>
    </xf>
    <xf numFmtId="49" fontId="12" fillId="11" borderId="19" xfId="4" applyNumberFormat="1" applyFont="1" applyFill="1" applyBorder="1" applyAlignment="1">
      <alignment horizontal="center" vertical="top"/>
    </xf>
    <xf numFmtId="49" fontId="12" fillId="11" borderId="34" xfId="4" applyNumberFormat="1" applyFont="1" applyFill="1" applyBorder="1" applyAlignment="1">
      <alignment horizontal="center" vertical="top"/>
    </xf>
    <xf numFmtId="49" fontId="12" fillId="11" borderId="5" xfId="4" applyNumberFormat="1" applyFont="1" applyFill="1" applyBorder="1" applyAlignment="1">
      <alignment horizontal="center" vertical="top"/>
    </xf>
    <xf numFmtId="0" fontId="38" fillId="12" borderId="19" xfId="4" applyFont="1" applyFill="1" applyBorder="1" applyAlignment="1">
      <alignment horizontal="center" vertical="center" textRotation="90" wrapText="1"/>
    </xf>
    <xf numFmtId="0" fontId="38" fillId="12" borderId="34" xfId="4" applyFont="1" applyFill="1" applyBorder="1" applyAlignment="1">
      <alignment horizontal="center" vertical="center" textRotation="90" wrapText="1"/>
    </xf>
    <xf numFmtId="0" fontId="38" fillId="12" borderId="5" xfId="4" applyFont="1" applyFill="1" applyBorder="1" applyAlignment="1">
      <alignment horizontal="center" vertical="center" textRotation="90" wrapText="1"/>
    </xf>
    <xf numFmtId="0" fontId="4" fillId="11" borderId="12" xfId="4" applyFont="1" applyFill="1" applyBorder="1" applyAlignment="1">
      <alignment horizontal="center" vertical="center"/>
    </xf>
    <xf numFmtId="0" fontId="4" fillId="11" borderId="7" xfId="4" applyFont="1" applyFill="1" applyBorder="1" applyAlignment="1">
      <alignment horizontal="center" vertical="center"/>
    </xf>
    <xf numFmtId="0" fontId="4" fillId="11" borderId="33" xfId="4" applyFont="1" applyFill="1" applyBorder="1" applyAlignment="1">
      <alignment horizontal="center" vertical="center"/>
    </xf>
    <xf numFmtId="0" fontId="4" fillId="11" borderId="62" xfId="4" applyFont="1" applyFill="1" applyBorder="1" applyAlignment="1">
      <alignment horizontal="center" vertical="center"/>
    </xf>
    <xf numFmtId="49" fontId="12" fillId="11" borderId="19" xfId="4" applyNumberFormat="1" applyFont="1" applyFill="1" applyBorder="1" applyAlignment="1">
      <alignment horizontal="center" vertical="top" wrapText="1"/>
    </xf>
    <xf numFmtId="49" fontId="12" fillId="11" borderId="34" xfId="4" applyNumberFormat="1" applyFont="1" applyFill="1" applyBorder="1" applyAlignment="1">
      <alignment horizontal="center" vertical="top" wrapText="1"/>
    </xf>
    <xf numFmtId="49" fontId="12" fillId="11" borderId="5" xfId="4" applyNumberFormat="1" applyFont="1" applyFill="1" applyBorder="1" applyAlignment="1">
      <alignment horizontal="center" vertical="top" wrapText="1"/>
    </xf>
    <xf numFmtId="0" fontId="26" fillId="8" borderId="2" xfId="4" applyFont="1" applyFill="1" applyBorder="1" applyAlignment="1">
      <alignment horizontal="right" vertical="top" wrapText="1"/>
    </xf>
    <xf numFmtId="0" fontId="26" fillId="8" borderId="4" xfId="4" applyFont="1" applyFill="1" applyBorder="1" applyAlignment="1">
      <alignment horizontal="right" vertical="top" wrapText="1"/>
    </xf>
    <xf numFmtId="0" fontId="26" fillId="8" borderId="3" xfId="4" applyFont="1" applyFill="1" applyBorder="1" applyAlignment="1">
      <alignment horizontal="right" vertical="top" wrapText="1"/>
    </xf>
    <xf numFmtId="49" fontId="4" fillId="11" borderId="19" xfId="4" applyNumberFormat="1" applyFont="1" applyFill="1" applyBorder="1" applyAlignment="1">
      <alignment horizontal="center" vertical="center" textRotation="89"/>
    </xf>
    <xf numFmtId="49" fontId="4" fillId="11" borderId="34" xfId="4" applyNumberFormat="1" applyFont="1" applyFill="1" applyBorder="1" applyAlignment="1">
      <alignment horizontal="center" vertical="center" textRotation="89"/>
    </xf>
    <xf numFmtId="49" fontId="4" fillId="11" borderId="5" xfId="4" applyNumberFormat="1" applyFont="1" applyFill="1" applyBorder="1" applyAlignment="1">
      <alignment horizontal="center" vertical="center" textRotation="89"/>
    </xf>
    <xf numFmtId="0" fontId="12" fillId="3" borderId="19" xfId="4" applyFont="1" applyFill="1" applyBorder="1" applyAlignment="1">
      <alignment horizontal="left" vertical="top" wrapText="1"/>
    </xf>
    <xf numFmtId="0" fontId="12" fillId="3" borderId="34" xfId="4" applyFont="1" applyFill="1" applyBorder="1" applyAlignment="1">
      <alignment horizontal="left" vertical="top" wrapText="1"/>
    </xf>
    <xf numFmtId="0" fontId="12" fillId="3" borderId="5" xfId="4" applyFont="1" applyFill="1" applyBorder="1" applyAlignment="1">
      <alignment horizontal="left" vertical="top" wrapText="1"/>
    </xf>
    <xf numFmtId="49" fontId="10" fillId="11" borderId="19" xfId="4" applyNumberFormat="1" applyFont="1" applyFill="1" applyBorder="1" applyAlignment="1">
      <alignment horizontal="center" vertical="center" textRotation="90"/>
    </xf>
    <xf numFmtId="49" fontId="10" fillId="11" borderId="34" xfId="4" applyNumberFormat="1" applyFont="1" applyFill="1" applyBorder="1" applyAlignment="1">
      <alignment horizontal="center" vertical="center" textRotation="90"/>
    </xf>
    <xf numFmtId="49" fontId="10" fillId="11" borderId="5" xfId="4" applyNumberFormat="1" applyFont="1" applyFill="1" applyBorder="1" applyAlignment="1">
      <alignment horizontal="center" vertical="center" textRotation="90"/>
    </xf>
    <xf numFmtId="49" fontId="10" fillId="11" borderId="19" xfId="4" applyNumberFormat="1" applyFont="1" applyFill="1" applyBorder="1" applyAlignment="1">
      <alignment horizontal="center" vertical="top"/>
    </xf>
    <xf numFmtId="49" fontId="10" fillId="11" borderId="34" xfId="4" applyNumberFormat="1" applyFont="1" applyFill="1" applyBorder="1" applyAlignment="1">
      <alignment horizontal="center" vertical="top"/>
    </xf>
    <xf numFmtId="49" fontId="10" fillId="11" borderId="5" xfId="4" applyNumberFormat="1" applyFont="1" applyFill="1" applyBorder="1" applyAlignment="1">
      <alignment horizontal="center" vertical="top"/>
    </xf>
    <xf numFmtId="49" fontId="26" fillId="9" borderId="19" xfId="4" applyNumberFormat="1" applyFont="1" applyFill="1" applyBorder="1" applyAlignment="1">
      <alignment horizontal="center" vertical="top"/>
    </xf>
    <xf numFmtId="49" fontId="26" fillId="9" borderId="34" xfId="4" applyNumberFormat="1" applyFont="1" applyFill="1" applyBorder="1" applyAlignment="1">
      <alignment horizontal="center" vertical="top"/>
    </xf>
    <xf numFmtId="49" fontId="26" fillId="9" borderId="5" xfId="4" applyNumberFormat="1" applyFont="1" applyFill="1" applyBorder="1" applyAlignment="1">
      <alignment horizontal="center" vertical="top"/>
    </xf>
    <xf numFmtId="0" fontId="4" fillId="11" borderId="33" xfId="4" applyFont="1" applyFill="1" applyBorder="1" applyAlignment="1">
      <alignment horizontal="center" vertical="center" wrapText="1"/>
    </xf>
    <xf numFmtId="0" fontId="4" fillId="11" borderId="62" xfId="4" applyFont="1" applyFill="1" applyBorder="1" applyAlignment="1">
      <alignment horizontal="center" vertical="center" wrapText="1"/>
    </xf>
    <xf numFmtId="0" fontId="4" fillId="11" borderId="64" xfId="4" applyFont="1" applyFill="1" applyBorder="1" applyAlignment="1">
      <alignment horizontal="left" vertical="top" wrapText="1"/>
    </xf>
    <xf numFmtId="0" fontId="4" fillId="11" borderId="60" xfId="4" applyFont="1" applyFill="1" applyBorder="1" applyAlignment="1">
      <alignment horizontal="left" vertical="top" wrapText="1"/>
    </xf>
    <xf numFmtId="0" fontId="23" fillId="8" borderId="21" xfId="4" applyFont="1" applyFill="1" applyBorder="1" applyAlignment="1">
      <alignment horizontal="right" vertical="top" wrapText="1"/>
    </xf>
    <xf numFmtId="0" fontId="23" fillId="8" borderId="27" xfId="4" applyFont="1" applyFill="1" applyBorder="1" applyAlignment="1">
      <alignment horizontal="right" vertical="top" wrapText="1"/>
    </xf>
    <xf numFmtId="49" fontId="4" fillId="11" borderId="18" xfId="4" applyNumberFormat="1" applyFont="1" applyFill="1" applyBorder="1" applyAlignment="1">
      <alignment horizontal="center" vertical="center" textRotation="89"/>
    </xf>
    <xf numFmtId="49" fontId="4" fillId="11" borderId="32" xfId="4" applyNumberFormat="1" applyFont="1" applyFill="1" applyBorder="1" applyAlignment="1">
      <alignment horizontal="center" vertical="center" textRotation="89"/>
    </xf>
    <xf numFmtId="49" fontId="26" fillId="14" borderId="19" xfId="4" applyNumberFormat="1" applyFont="1" applyFill="1" applyBorder="1" applyAlignment="1">
      <alignment horizontal="center" vertical="top"/>
    </xf>
    <xf numFmtId="49" fontId="26" fillId="14" borderId="34" xfId="4" applyNumberFormat="1" applyFont="1" applyFill="1" applyBorder="1" applyAlignment="1">
      <alignment horizontal="center" vertical="top"/>
    </xf>
    <xf numFmtId="49" fontId="26" fillId="14" borderId="5" xfId="4" applyNumberFormat="1" applyFont="1" applyFill="1" applyBorder="1" applyAlignment="1">
      <alignment horizontal="center" vertical="top"/>
    </xf>
    <xf numFmtId="0" fontId="12" fillId="13" borderId="19" xfId="4" applyFont="1" applyFill="1" applyBorder="1" applyAlignment="1">
      <alignment horizontal="left" vertical="top" wrapText="1"/>
    </xf>
    <xf numFmtId="0" fontId="12" fillId="13" borderId="34" xfId="4" applyFont="1" applyFill="1" applyBorder="1" applyAlignment="1">
      <alignment horizontal="left" vertical="top" wrapText="1"/>
    </xf>
    <xf numFmtId="49" fontId="4" fillId="11" borderId="18" xfId="4" applyNumberFormat="1" applyFont="1" applyFill="1" applyBorder="1" applyAlignment="1">
      <alignment horizontal="center" vertical="center" textRotation="90"/>
    </xf>
    <xf numFmtId="49" fontId="4" fillId="11" borderId="32" xfId="4" applyNumberFormat="1" applyFont="1" applyFill="1" applyBorder="1" applyAlignment="1">
      <alignment horizontal="center" vertical="center" textRotation="90"/>
    </xf>
    <xf numFmtId="0" fontId="12" fillId="13" borderId="5" xfId="4" applyFont="1" applyFill="1" applyBorder="1" applyAlignment="1">
      <alignment horizontal="left" vertical="top" wrapText="1"/>
    </xf>
    <xf numFmtId="0" fontId="38" fillId="12" borderId="20" xfId="4" applyFont="1" applyFill="1" applyBorder="1" applyAlignment="1">
      <alignment horizontal="center" vertical="top" wrapText="1"/>
    </xf>
    <xf numFmtId="0" fontId="37" fillId="12" borderId="22" xfId="4" applyFont="1" applyFill="1" applyBorder="1" applyAlignment="1">
      <alignment horizontal="center" vertical="top" wrapText="1"/>
    </xf>
    <xf numFmtId="0" fontId="37" fillId="12" borderId="35" xfId="4" applyFont="1" applyFill="1" applyBorder="1" applyAlignment="1">
      <alignment horizontal="center" vertical="top" wrapText="1"/>
    </xf>
    <xf numFmtId="0" fontId="37" fillId="12" borderId="6" xfId="4" applyFont="1" applyFill="1" applyBorder="1" applyAlignment="1">
      <alignment horizontal="center" vertical="top" wrapText="1"/>
    </xf>
    <xf numFmtId="0" fontId="37" fillId="12" borderId="0" xfId="4" applyFont="1" applyFill="1" applyBorder="1" applyAlignment="1">
      <alignment horizontal="center" vertical="top" wrapText="1"/>
    </xf>
    <xf numFmtId="0" fontId="37" fillId="12" borderId="61" xfId="4" applyFont="1" applyFill="1" applyBorder="1" applyAlignment="1">
      <alignment horizontal="center" vertical="top" wrapText="1"/>
    </xf>
    <xf numFmtId="0" fontId="37" fillId="12" borderId="31" xfId="4" applyFont="1" applyFill="1" applyBorder="1" applyAlignment="1">
      <alignment horizontal="center" vertical="top" wrapText="1"/>
    </xf>
    <xf numFmtId="0" fontId="37" fillId="12" borderId="21" xfId="4" applyFont="1" applyFill="1" applyBorder="1" applyAlignment="1">
      <alignment horizontal="center" vertical="top" wrapText="1"/>
    </xf>
    <xf numFmtId="0" fontId="37" fillId="12" borderId="27" xfId="4" applyFont="1" applyFill="1" applyBorder="1" applyAlignment="1">
      <alignment horizontal="center" vertical="top" wrapText="1"/>
    </xf>
    <xf numFmtId="0" fontId="10" fillId="11" borderId="64" xfId="4" applyFont="1" applyFill="1" applyBorder="1" applyAlignment="1">
      <alignment horizontal="left" vertical="top" wrapText="1"/>
    </xf>
    <xf numFmtId="0" fontId="10" fillId="11" borderId="60" xfId="4" applyFont="1" applyFill="1" applyBorder="1" applyAlignment="1">
      <alignment horizontal="left" vertical="top" wrapText="1"/>
    </xf>
    <xf numFmtId="49" fontId="23" fillId="9" borderId="42" xfId="4" applyNumberFormat="1" applyFont="1" applyFill="1" applyBorder="1" applyAlignment="1">
      <alignment horizontal="center" vertical="top"/>
    </xf>
    <xf numFmtId="49" fontId="23" fillId="9" borderId="6" xfId="4" applyNumberFormat="1" applyFont="1" applyFill="1" applyBorder="1" applyAlignment="1">
      <alignment horizontal="center" vertical="top"/>
    </xf>
    <xf numFmtId="49" fontId="23" fillId="9" borderId="38" xfId="4" applyNumberFormat="1" applyFont="1" applyFill="1" applyBorder="1" applyAlignment="1">
      <alignment horizontal="center" vertical="top"/>
    </xf>
    <xf numFmtId="49" fontId="23" fillId="14" borderId="18" xfId="4" applyNumberFormat="1" applyFont="1" applyFill="1" applyBorder="1" applyAlignment="1">
      <alignment horizontal="center" vertical="top"/>
    </xf>
    <xf numFmtId="49" fontId="23" fillId="14" borderId="34" xfId="4" applyNumberFormat="1" applyFont="1" applyFill="1" applyBorder="1" applyAlignment="1">
      <alignment horizontal="center" vertical="top"/>
    </xf>
    <xf numFmtId="49" fontId="23" fillId="14" borderId="32" xfId="4" applyNumberFormat="1" applyFont="1" applyFill="1" applyBorder="1" applyAlignment="1">
      <alignment horizontal="center" vertical="top"/>
    </xf>
    <xf numFmtId="49" fontId="26" fillId="0" borderId="19" xfId="4" applyNumberFormat="1" applyFont="1" applyFill="1" applyBorder="1" applyAlignment="1">
      <alignment horizontal="center" vertical="top" wrapText="1"/>
    </xf>
    <xf numFmtId="49" fontId="26" fillId="0" borderId="34" xfId="4" applyNumberFormat="1" applyFont="1" applyFill="1" applyBorder="1" applyAlignment="1">
      <alignment horizontal="center" vertical="top" wrapText="1"/>
    </xf>
    <xf numFmtId="49" fontId="12" fillId="11" borderId="20" xfId="4" applyNumberFormat="1" applyFont="1" applyFill="1" applyBorder="1" applyAlignment="1">
      <alignment horizontal="center" vertical="top"/>
    </xf>
    <xf numFmtId="49" fontId="12" fillId="11" borderId="6" xfId="4" applyNumberFormat="1" applyFont="1" applyFill="1" applyBorder="1" applyAlignment="1">
      <alignment horizontal="center" vertical="top"/>
    </xf>
    <xf numFmtId="49" fontId="12" fillId="11" borderId="31" xfId="4" applyNumberFormat="1" applyFont="1" applyFill="1" applyBorder="1" applyAlignment="1">
      <alignment horizontal="center" vertical="top"/>
    </xf>
    <xf numFmtId="0" fontId="4" fillId="11" borderId="18" xfId="0" applyFont="1" applyFill="1" applyBorder="1" applyAlignment="1">
      <alignment horizontal="center" vertical="center" wrapText="1"/>
    </xf>
    <xf numFmtId="0" fontId="4" fillId="11" borderId="14" xfId="0" applyFont="1" applyFill="1" applyBorder="1" applyAlignment="1">
      <alignment horizontal="center" vertical="center" wrapText="1"/>
    </xf>
    <xf numFmtId="0" fontId="4" fillId="11" borderId="32" xfId="0" applyFont="1" applyFill="1" applyBorder="1" applyAlignment="1">
      <alignment horizontal="center" vertical="center" wrapText="1"/>
    </xf>
    <xf numFmtId="0" fontId="4" fillId="0" borderId="35" xfId="0" applyFont="1" applyFill="1" applyBorder="1" applyAlignment="1">
      <alignment horizontal="center" vertical="center" wrapText="1"/>
    </xf>
    <xf numFmtId="0" fontId="4" fillId="0" borderId="61" xfId="0" applyFont="1" applyFill="1" applyBorder="1" applyAlignment="1">
      <alignment horizontal="center" vertical="center" wrapText="1"/>
    </xf>
    <xf numFmtId="0" fontId="4" fillId="0" borderId="27" xfId="0" applyFont="1" applyFill="1" applyBorder="1" applyAlignment="1">
      <alignment horizontal="center" vertical="center" wrapText="1"/>
    </xf>
    <xf numFmtId="49" fontId="26" fillId="8" borderId="19" xfId="4" applyNumberFormat="1" applyFont="1" applyFill="1" applyBorder="1" applyAlignment="1">
      <alignment horizontal="center" vertical="top"/>
    </xf>
    <xf numFmtId="49" fontId="26" fillId="8" borderId="5" xfId="4" applyNumberFormat="1" applyFont="1" applyFill="1" applyBorder="1" applyAlignment="1">
      <alignment horizontal="center" vertical="top"/>
    </xf>
    <xf numFmtId="0" fontId="4" fillId="10" borderId="20" xfId="4" applyFont="1" applyFill="1" applyBorder="1" applyAlignment="1">
      <alignment horizontal="center"/>
    </xf>
    <xf numFmtId="0" fontId="4" fillId="10" borderId="35" xfId="4" applyFont="1" applyFill="1" applyBorder="1" applyAlignment="1">
      <alignment horizontal="center"/>
    </xf>
    <xf numFmtId="0" fontId="4" fillId="0" borderId="80" xfId="4" applyFont="1" applyBorder="1" applyAlignment="1">
      <alignment horizontal="left" vertical="top" wrapText="1"/>
    </xf>
    <xf numFmtId="0" fontId="4" fillId="0" borderId="68" xfId="4" applyFont="1" applyBorder="1" applyAlignment="1">
      <alignment horizontal="left" vertical="top" wrapText="1"/>
    </xf>
    <xf numFmtId="0" fontId="26" fillId="12" borderId="35" xfId="4" applyFont="1" applyFill="1" applyBorder="1" applyAlignment="1">
      <alignment horizontal="left" vertical="top" wrapText="1"/>
    </xf>
    <xf numFmtId="0" fontId="12" fillId="12" borderId="61" xfId="4" applyFont="1" applyFill="1" applyBorder="1" applyAlignment="1">
      <alignment horizontal="left" vertical="top" wrapText="1"/>
    </xf>
    <xf numFmtId="0" fontId="12" fillId="12" borderId="27" xfId="4" applyFont="1" applyFill="1" applyBorder="1" applyAlignment="1">
      <alignment horizontal="left" vertical="top" wrapText="1"/>
    </xf>
    <xf numFmtId="0" fontId="12" fillId="13" borderId="19" xfId="7" applyFont="1" applyFill="1" applyBorder="1" applyAlignment="1">
      <alignment horizontal="left" vertical="top" wrapText="1"/>
    </xf>
    <xf numFmtId="0" fontId="12" fillId="13" borderId="34" xfId="7" applyFont="1" applyFill="1" applyBorder="1" applyAlignment="1">
      <alignment horizontal="left" vertical="top" wrapText="1"/>
    </xf>
    <xf numFmtId="0" fontId="12" fillId="13" borderId="5" xfId="7" applyFont="1" applyFill="1" applyBorder="1" applyAlignment="1">
      <alignment horizontal="left" vertical="top" wrapText="1"/>
    </xf>
    <xf numFmtId="0" fontId="26" fillId="12" borderId="19" xfId="4" applyFont="1" applyFill="1" applyBorder="1" applyAlignment="1">
      <alignment horizontal="center" vertical="center" textRotation="90" wrapText="1"/>
    </xf>
    <xf numFmtId="0" fontId="26" fillId="12" borderId="34" xfId="4" applyFont="1" applyFill="1" applyBorder="1" applyAlignment="1">
      <alignment horizontal="center" vertical="center" textRotation="90" wrapText="1"/>
    </xf>
    <xf numFmtId="0" fontId="26" fillId="12" borderId="5" xfId="4" applyFont="1" applyFill="1" applyBorder="1" applyAlignment="1">
      <alignment horizontal="center" vertical="center" textRotation="90" wrapText="1"/>
    </xf>
    <xf numFmtId="0" fontId="11" fillId="8" borderId="21" xfId="4" applyFont="1" applyFill="1" applyBorder="1" applyAlignment="1">
      <alignment horizontal="right" vertical="top" wrapText="1"/>
    </xf>
    <xf numFmtId="0" fontId="11" fillId="8" borderId="27" xfId="4" applyFont="1" applyFill="1" applyBorder="1" applyAlignment="1">
      <alignment horizontal="right" vertical="top" wrapText="1"/>
    </xf>
    <xf numFmtId="0" fontId="34" fillId="11" borderId="19" xfId="4" applyFont="1" applyFill="1" applyBorder="1" applyAlignment="1">
      <alignment horizontal="center" vertical="top" wrapText="1"/>
    </xf>
    <xf numFmtId="0" fontId="34" fillId="11" borderId="34" xfId="4" applyFont="1" applyFill="1" applyBorder="1" applyAlignment="1">
      <alignment horizontal="center" vertical="top" wrapText="1"/>
    </xf>
    <xf numFmtId="0" fontId="34" fillId="11" borderId="5" xfId="4" applyFont="1" applyFill="1" applyBorder="1" applyAlignment="1">
      <alignment horizontal="center" vertical="top" wrapText="1"/>
    </xf>
    <xf numFmtId="49" fontId="26" fillId="12" borderId="19" xfId="4" applyNumberFormat="1" applyFont="1" applyFill="1" applyBorder="1" applyAlignment="1">
      <alignment horizontal="center" vertical="top" wrapText="1"/>
    </xf>
    <xf numFmtId="49" fontId="26" fillId="12" borderId="34" xfId="4" applyNumberFormat="1" applyFont="1" applyFill="1" applyBorder="1" applyAlignment="1">
      <alignment horizontal="center" vertical="top" wrapText="1"/>
    </xf>
    <xf numFmtId="49" fontId="26" fillId="12" borderId="5" xfId="4" applyNumberFormat="1" applyFont="1" applyFill="1" applyBorder="1" applyAlignment="1">
      <alignment horizontal="center" vertical="top" wrapText="1"/>
    </xf>
    <xf numFmtId="0" fontId="12" fillId="13" borderId="35" xfId="4" applyFont="1" applyFill="1" applyBorder="1" applyAlignment="1">
      <alignment horizontal="left" vertical="top" wrapText="1"/>
    </xf>
    <xf numFmtId="0" fontId="12" fillId="13" borderId="61" xfId="4" applyFont="1" applyFill="1" applyBorder="1" applyAlignment="1">
      <alignment horizontal="left" vertical="top" wrapText="1"/>
    </xf>
    <xf numFmtId="0" fontId="12" fillId="13" borderId="27" xfId="4" applyFont="1" applyFill="1" applyBorder="1" applyAlignment="1">
      <alignment horizontal="left" vertical="top" wrapText="1"/>
    </xf>
    <xf numFmtId="0" fontId="26" fillId="10" borderId="21" xfId="4" applyFont="1" applyFill="1" applyBorder="1" applyAlignment="1">
      <alignment horizontal="right" vertical="top" wrapText="1"/>
    </xf>
    <xf numFmtId="0" fontId="26" fillId="10" borderId="27" xfId="4" applyFont="1" applyFill="1" applyBorder="1" applyAlignment="1">
      <alignment horizontal="right" vertical="top" wrapText="1"/>
    </xf>
    <xf numFmtId="0" fontId="23" fillId="0" borderId="2" xfId="4" applyFont="1" applyBorder="1" applyAlignment="1">
      <alignment horizontal="center" vertical="top"/>
    </xf>
    <xf numFmtId="0" fontId="23" fillId="0" borderId="22" xfId="4" applyFont="1" applyBorder="1" applyAlignment="1">
      <alignment horizontal="center" vertical="top"/>
    </xf>
    <xf numFmtId="0" fontId="23" fillId="0" borderId="35" xfId="4" applyFont="1" applyBorder="1" applyAlignment="1">
      <alignment horizontal="center" vertical="top"/>
    </xf>
    <xf numFmtId="0" fontId="26" fillId="8" borderId="2" xfId="4" applyFont="1" applyFill="1" applyBorder="1" applyAlignment="1">
      <alignment horizontal="left" vertical="top"/>
    </xf>
    <xf numFmtId="0" fontId="26" fillId="8" borderId="4" xfId="4" applyFont="1" applyFill="1" applyBorder="1" applyAlignment="1">
      <alignment horizontal="left" vertical="top"/>
    </xf>
    <xf numFmtId="0" fontId="26" fillId="8" borderId="3" xfId="4" applyFont="1" applyFill="1" applyBorder="1" applyAlignment="1">
      <alignment horizontal="left" vertical="top"/>
    </xf>
    <xf numFmtId="0" fontId="34" fillId="11" borderId="35" xfId="4" applyFont="1" applyFill="1" applyBorder="1" applyAlignment="1">
      <alignment horizontal="center" vertical="top" wrapText="1"/>
    </xf>
    <xf numFmtId="0" fontId="34" fillId="11" borderId="61" xfId="4" applyFont="1" applyFill="1" applyBorder="1" applyAlignment="1">
      <alignment horizontal="center" vertical="top" wrapText="1"/>
    </xf>
    <xf numFmtId="0" fontId="34" fillId="11" borderId="27" xfId="4" applyFont="1" applyFill="1" applyBorder="1" applyAlignment="1">
      <alignment horizontal="center" vertical="top" wrapText="1"/>
    </xf>
    <xf numFmtId="0" fontId="26" fillId="12" borderId="20" xfId="4" applyFont="1" applyFill="1" applyBorder="1" applyAlignment="1">
      <alignment horizontal="center" vertical="top" wrapText="1"/>
    </xf>
    <xf numFmtId="0" fontId="12" fillId="12" borderId="22" xfId="4" applyFont="1" applyFill="1" applyBorder="1" applyAlignment="1">
      <alignment horizontal="center" vertical="top" wrapText="1"/>
    </xf>
    <xf numFmtId="0" fontId="12" fillId="12" borderId="35" xfId="4" applyFont="1" applyFill="1" applyBorder="1" applyAlignment="1">
      <alignment horizontal="center" vertical="top" wrapText="1"/>
    </xf>
    <xf numFmtId="0" fontId="12" fillId="12" borderId="6" xfId="4" applyFont="1" applyFill="1" applyBorder="1" applyAlignment="1">
      <alignment horizontal="center" vertical="top" wrapText="1"/>
    </xf>
    <xf numFmtId="0" fontId="12" fillId="12" borderId="0" xfId="4" applyFont="1" applyFill="1" applyBorder="1" applyAlignment="1">
      <alignment horizontal="center" vertical="top" wrapText="1"/>
    </xf>
    <xf numFmtId="0" fontId="12" fillId="12" borderId="61" xfId="4" applyFont="1" applyFill="1" applyBorder="1" applyAlignment="1">
      <alignment horizontal="center" vertical="top" wrapText="1"/>
    </xf>
    <xf numFmtId="0" fontId="12" fillId="12" borderId="31" xfId="4" applyFont="1" applyFill="1" applyBorder="1" applyAlignment="1">
      <alignment horizontal="center" vertical="top" wrapText="1"/>
    </xf>
    <xf numFmtId="0" fontId="12" fillId="12" borderId="21" xfId="4" applyFont="1" applyFill="1" applyBorder="1" applyAlignment="1">
      <alignment horizontal="center" vertical="top" wrapText="1"/>
    </xf>
    <xf numFmtId="0" fontId="12" fillId="12" borderId="27" xfId="4" applyFont="1" applyFill="1" applyBorder="1" applyAlignment="1">
      <alignment horizontal="center" vertical="top" wrapText="1"/>
    </xf>
    <xf numFmtId="0" fontId="11" fillId="8" borderId="4" xfId="4" applyFont="1" applyFill="1" applyBorder="1" applyAlignment="1">
      <alignment horizontal="right" vertical="top" wrapText="1"/>
    </xf>
    <xf numFmtId="0" fontId="11" fillId="8" borderId="3" xfId="4" applyFont="1" applyFill="1" applyBorder="1" applyAlignment="1">
      <alignment horizontal="right" vertical="top" wrapText="1"/>
    </xf>
    <xf numFmtId="0" fontId="11" fillId="10" borderId="4" xfId="4" applyFont="1" applyFill="1" applyBorder="1" applyAlignment="1">
      <alignment horizontal="right" vertical="top" wrapText="1"/>
    </xf>
    <xf numFmtId="0" fontId="11" fillId="10" borderId="3" xfId="4" applyFont="1" applyFill="1" applyBorder="1" applyAlignment="1">
      <alignment horizontal="right" vertical="top" wrapText="1"/>
    </xf>
    <xf numFmtId="49" fontId="4" fillId="11" borderId="19" xfId="4" applyNumberFormat="1" applyFont="1" applyFill="1" applyBorder="1" applyAlignment="1">
      <alignment horizontal="center" vertical="center" textRotation="88"/>
    </xf>
    <xf numFmtId="49" fontId="4" fillId="11" borderId="34" xfId="4" applyNumberFormat="1" applyFont="1" applyFill="1" applyBorder="1" applyAlignment="1">
      <alignment horizontal="center" vertical="center" textRotation="88"/>
    </xf>
    <xf numFmtId="49" fontId="4" fillId="11" borderId="5" xfId="4" applyNumberFormat="1" applyFont="1" applyFill="1" applyBorder="1" applyAlignment="1">
      <alignment horizontal="center" vertical="center" textRotation="88"/>
    </xf>
    <xf numFmtId="0" fontId="42" fillId="3" borderId="19" xfId="4" applyFont="1" applyFill="1" applyBorder="1" applyAlignment="1">
      <alignment horizontal="left" vertical="top" wrapText="1"/>
    </xf>
    <xf numFmtId="0" fontId="42" fillId="3" borderId="34" xfId="4" applyFont="1" applyFill="1" applyBorder="1" applyAlignment="1">
      <alignment horizontal="left" vertical="top" wrapText="1"/>
    </xf>
    <xf numFmtId="0" fontId="26" fillId="12" borderId="20" xfId="4" applyFont="1" applyFill="1" applyBorder="1" applyAlignment="1">
      <alignment horizontal="center" vertical="center" textRotation="90" wrapText="1"/>
    </xf>
    <xf numFmtId="0" fontId="26" fillId="12" borderId="6" xfId="4" applyFont="1" applyFill="1" applyBorder="1" applyAlignment="1">
      <alignment horizontal="center" vertical="center" textRotation="90" wrapText="1"/>
    </xf>
    <xf numFmtId="0" fontId="26" fillId="12" borderId="31" xfId="4" applyFont="1" applyFill="1" applyBorder="1" applyAlignment="1">
      <alignment horizontal="center" vertical="center" textRotation="90" wrapText="1"/>
    </xf>
    <xf numFmtId="49" fontId="42" fillId="11" borderId="19" xfId="4" applyNumberFormat="1" applyFont="1" applyFill="1" applyBorder="1" applyAlignment="1">
      <alignment horizontal="center" vertical="top"/>
    </xf>
    <xf numFmtId="49" fontId="42" fillId="11" borderId="34" xfId="4" applyNumberFormat="1" applyFont="1" applyFill="1" applyBorder="1" applyAlignment="1">
      <alignment horizontal="center" vertical="top"/>
    </xf>
    <xf numFmtId="49" fontId="26" fillId="13" borderId="19" xfId="4" applyNumberFormat="1" applyFont="1" applyFill="1" applyBorder="1" applyAlignment="1">
      <alignment horizontal="center" vertical="top" wrapText="1"/>
    </xf>
    <xf numFmtId="49" fontId="26" fillId="13" borderId="34" xfId="4" applyNumberFormat="1" applyFont="1" applyFill="1" applyBorder="1" applyAlignment="1">
      <alignment horizontal="center" vertical="top" wrapText="1"/>
    </xf>
    <xf numFmtId="49" fontId="26" fillId="13" borderId="5" xfId="4" applyNumberFormat="1" applyFont="1" applyFill="1" applyBorder="1" applyAlignment="1">
      <alignment horizontal="center" vertical="top" wrapText="1"/>
    </xf>
    <xf numFmtId="49" fontId="13" fillId="11" borderId="19" xfId="4" applyNumberFormat="1" applyFont="1" applyFill="1" applyBorder="1" applyAlignment="1">
      <alignment horizontal="center" vertical="center" textRotation="90"/>
    </xf>
    <xf numFmtId="49" fontId="13" fillId="11" borderId="34" xfId="4" applyNumberFormat="1" applyFont="1" applyFill="1" applyBorder="1" applyAlignment="1">
      <alignment horizontal="center" vertical="center" textRotation="90"/>
    </xf>
    <xf numFmtId="49" fontId="13" fillId="11" borderId="5" xfId="4" applyNumberFormat="1" applyFont="1" applyFill="1" applyBorder="1" applyAlignment="1">
      <alignment horizontal="center" vertical="center" textRotation="90"/>
    </xf>
    <xf numFmtId="0" fontId="38" fillId="10" borderId="2" xfId="4" applyFont="1" applyFill="1" applyBorder="1" applyAlignment="1">
      <alignment horizontal="left" vertical="top"/>
    </xf>
    <xf numFmtId="0" fontId="38" fillId="10" borderId="4" xfId="4" applyFont="1" applyFill="1" applyBorder="1" applyAlignment="1">
      <alignment horizontal="left" vertical="top"/>
    </xf>
    <xf numFmtId="0" fontId="38" fillId="10" borderId="3" xfId="4" applyFont="1" applyFill="1" applyBorder="1" applyAlignment="1">
      <alignment horizontal="left" vertical="top"/>
    </xf>
    <xf numFmtId="0" fontId="12" fillId="3" borderId="19" xfId="0" applyFont="1" applyFill="1" applyBorder="1" applyAlignment="1">
      <alignment horizontal="left" vertical="top" wrapText="1"/>
    </xf>
    <xf numFmtId="0" fontId="12" fillId="3" borderId="34" xfId="0" applyFont="1" applyFill="1" applyBorder="1" applyAlignment="1">
      <alignment horizontal="left" vertical="top" wrapText="1"/>
    </xf>
    <xf numFmtId="0" fontId="12" fillId="3" borderId="5" xfId="0" applyFont="1" applyFill="1" applyBorder="1" applyAlignment="1">
      <alignment horizontal="left" vertical="top" wrapText="1"/>
    </xf>
    <xf numFmtId="0" fontId="26" fillId="8" borderId="21" xfId="4" applyFont="1" applyFill="1" applyBorder="1" applyAlignment="1">
      <alignment horizontal="right" vertical="top" wrapText="1"/>
    </xf>
    <xf numFmtId="0" fontId="26" fillId="8" borderId="27" xfId="4" applyFont="1" applyFill="1" applyBorder="1" applyAlignment="1">
      <alignment horizontal="right" vertical="top" wrapText="1"/>
    </xf>
    <xf numFmtId="49" fontId="23" fillId="12" borderId="19" xfId="4" applyNumberFormat="1" applyFont="1" applyFill="1" applyBorder="1" applyAlignment="1">
      <alignment horizontal="center" vertical="top" wrapText="1"/>
    </xf>
    <xf numFmtId="49" fontId="23" fillId="12" borderId="34" xfId="4" applyNumberFormat="1" applyFont="1" applyFill="1" applyBorder="1" applyAlignment="1">
      <alignment horizontal="center" vertical="top" wrapText="1"/>
    </xf>
    <xf numFmtId="0" fontId="48" fillId="12" borderId="5" xfId="4" applyFont="1" applyFill="1" applyBorder="1" applyAlignment="1">
      <alignment horizontal="center" vertical="top" wrapText="1"/>
    </xf>
    <xf numFmtId="49" fontId="26" fillId="9" borderId="42" xfId="4" applyNumberFormat="1" applyFont="1" applyFill="1" applyBorder="1" applyAlignment="1">
      <alignment horizontal="center" vertical="top"/>
    </xf>
    <xf numFmtId="49" fontId="26" fillId="9" borderId="6" xfId="4" applyNumberFormat="1" applyFont="1" applyFill="1" applyBorder="1" applyAlignment="1">
      <alignment horizontal="center" vertical="top"/>
    </xf>
    <xf numFmtId="49" fontId="26" fillId="9" borderId="38" xfId="4" applyNumberFormat="1" applyFont="1" applyFill="1" applyBorder="1" applyAlignment="1">
      <alignment horizontal="center" vertical="top"/>
    </xf>
    <xf numFmtId="49" fontId="26" fillId="14" borderId="18" xfId="4" applyNumberFormat="1" applyFont="1" applyFill="1" applyBorder="1" applyAlignment="1">
      <alignment horizontal="center" vertical="top"/>
    </xf>
    <xf numFmtId="49" fontId="26" fillId="14" borderId="32" xfId="4" applyNumberFormat="1" applyFont="1" applyFill="1" applyBorder="1" applyAlignment="1">
      <alignment horizontal="center" vertical="top"/>
    </xf>
    <xf numFmtId="0" fontId="34" fillId="12" borderId="5" xfId="4" applyFont="1" applyFill="1" applyBorder="1" applyAlignment="1">
      <alignment horizontal="center" vertical="top" wrapText="1"/>
    </xf>
    <xf numFmtId="0" fontId="38" fillId="12" borderId="20" xfId="4" applyFont="1" applyFill="1" applyBorder="1" applyAlignment="1">
      <alignment horizontal="left" vertical="top" wrapText="1"/>
    </xf>
    <xf numFmtId="0" fontId="37" fillId="12" borderId="22" xfId="4" applyFont="1" applyFill="1" applyBorder="1" applyAlignment="1">
      <alignment horizontal="left" vertical="top" wrapText="1"/>
    </xf>
    <xf numFmtId="0" fontId="37" fillId="12" borderId="35" xfId="4" applyFont="1" applyFill="1" applyBorder="1" applyAlignment="1">
      <alignment horizontal="left" vertical="top" wrapText="1"/>
    </xf>
    <xf numFmtId="0" fontId="37" fillId="12" borderId="6" xfId="4" applyFont="1" applyFill="1" applyBorder="1" applyAlignment="1">
      <alignment horizontal="left" vertical="top" wrapText="1"/>
    </xf>
    <xf numFmtId="0" fontId="37" fillId="12" borderId="0" xfId="4" applyFont="1" applyFill="1" applyBorder="1" applyAlignment="1">
      <alignment horizontal="left" vertical="top" wrapText="1"/>
    </xf>
    <xf numFmtId="0" fontId="37" fillId="12" borderId="61" xfId="4" applyFont="1" applyFill="1" applyBorder="1" applyAlignment="1">
      <alignment horizontal="left" vertical="top" wrapText="1"/>
    </xf>
    <xf numFmtId="0" fontId="37" fillId="12" borderId="31" xfId="4" applyFont="1" applyFill="1" applyBorder="1" applyAlignment="1">
      <alignment horizontal="left" vertical="top" wrapText="1"/>
    </xf>
    <xf numFmtId="0" fontId="37" fillId="12" borderId="21" xfId="4" applyFont="1" applyFill="1" applyBorder="1" applyAlignment="1">
      <alignment horizontal="left" vertical="top" wrapText="1"/>
    </xf>
    <xf numFmtId="0" fontId="37" fillId="12" borderId="27" xfId="4" applyFont="1" applyFill="1" applyBorder="1" applyAlignment="1">
      <alignment horizontal="left" vertical="top" wrapText="1"/>
    </xf>
    <xf numFmtId="49" fontId="4" fillId="11" borderId="18" xfId="4" applyNumberFormat="1" applyFont="1" applyFill="1" applyBorder="1" applyAlignment="1">
      <alignment horizontal="center" vertical="center" textRotation="87"/>
    </xf>
    <xf numFmtId="49" fontId="4" fillId="11" borderId="34" xfId="4" applyNumberFormat="1" applyFont="1" applyFill="1" applyBorder="1" applyAlignment="1">
      <alignment horizontal="center" vertical="center" textRotation="87"/>
    </xf>
    <xf numFmtId="49" fontId="4" fillId="11" borderId="32" xfId="4" applyNumberFormat="1" applyFont="1" applyFill="1" applyBorder="1" applyAlignment="1">
      <alignment horizontal="center" vertical="center" textRotation="87"/>
    </xf>
    <xf numFmtId="49" fontId="10" fillId="11" borderId="18" xfId="4" applyNumberFormat="1" applyFont="1" applyFill="1" applyBorder="1" applyAlignment="1">
      <alignment horizontal="center" vertical="center" textRotation="90"/>
    </xf>
    <xf numFmtId="49" fontId="10" fillId="11" borderId="32" xfId="4" applyNumberFormat="1" applyFont="1" applyFill="1" applyBorder="1" applyAlignment="1">
      <alignment horizontal="center" vertical="center" textRotation="90"/>
    </xf>
    <xf numFmtId="0" fontId="38" fillId="12" borderId="35" xfId="4" applyFont="1" applyFill="1" applyBorder="1" applyAlignment="1">
      <alignment horizontal="left" vertical="top" wrapText="1"/>
    </xf>
    <xf numFmtId="49" fontId="12" fillId="11" borderId="19" xfId="4" applyNumberFormat="1" applyFont="1" applyFill="1" applyBorder="1" applyAlignment="1">
      <alignment horizontal="center" vertical="center" textRotation="90"/>
    </xf>
    <xf numFmtId="49" fontId="12" fillId="11" borderId="34" xfId="4" applyNumberFormat="1" applyFont="1" applyFill="1" applyBorder="1" applyAlignment="1">
      <alignment horizontal="center" vertical="center" textRotation="90"/>
    </xf>
    <xf numFmtId="49" fontId="12" fillId="11" borderId="5" xfId="4" applyNumberFormat="1" applyFont="1" applyFill="1" applyBorder="1" applyAlignment="1">
      <alignment horizontal="center" vertical="center" textRotation="90"/>
    </xf>
    <xf numFmtId="0" fontId="4" fillId="13" borderId="22" xfId="0" applyFont="1" applyFill="1" applyBorder="1" applyAlignment="1">
      <alignment horizontal="left" vertical="top" wrapText="1"/>
    </xf>
    <xf numFmtId="0" fontId="4" fillId="13" borderId="0" xfId="0" applyFont="1" applyFill="1" applyBorder="1" applyAlignment="1">
      <alignment horizontal="left" vertical="top" wrapText="1"/>
    </xf>
    <xf numFmtId="0" fontId="4" fillId="13" borderId="21" xfId="0" applyFont="1" applyFill="1" applyBorder="1" applyAlignment="1">
      <alignment horizontal="left" vertical="top" wrapText="1"/>
    </xf>
    <xf numFmtId="0" fontId="26" fillId="0" borderId="2" xfId="4" applyFont="1" applyBorder="1" applyAlignment="1">
      <alignment horizontal="center" vertical="top"/>
    </xf>
    <xf numFmtId="0" fontId="26" fillId="0" borderId="4" xfId="4" applyFont="1" applyBorder="1" applyAlignment="1">
      <alignment horizontal="center" vertical="top"/>
    </xf>
    <xf numFmtId="0" fontId="26" fillId="0" borderId="3" xfId="4" applyFont="1" applyBorder="1" applyAlignment="1">
      <alignment horizontal="center" vertical="top"/>
    </xf>
    <xf numFmtId="49" fontId="11" fillId="14" borderId="19" xfId="4" applyNumberFormat="1" applyFont="1" applyFill="1" applyBorder="1" applyAlignment="1">
      <alignment horizontal="center" vertical="top"/>
    </xf>
    <xf numFmtId="49" fontId="11" fillId="14" borderId="34" xfId="4" applyNumberFormat="1" applyFont="1" applyFill="1" applyBorder="1" applyAlignment="1">
      <alignment horizontal="center" vertical="top"/>
    </xf>
    <xf numFmtId="49" fontId="11" fillId="14" borderId="5" xfId="4" applyNumberFormat="1" applyFont="1" applyFill="1" applyBorder="1" applyAlignment="1">
      <alignment horizontal="center" vertical="top"/>
    </xf>
    <xf numFmtId="0" fontId="26" fillId="11" borderId="20" xfId="4" applyFont="1" applyFill="1" applyBorder="1" applyAlignment="1">
      <alignment horizontal="center" vertical="top"/>
    </xf>
    <xf numFmtId="0" fontId="26" fillId="11" borderId="22" xfId="4" applyFont="1" applyFill="1" applyBorder="1" applyAlignment="1">
      <alignment horizontal="center" vertical="top"/>
    </xf>
    <xf numFmtId="0" fontId="26" fillId="11" borderId="35" xfId="4" applyFont="1" applyFill="1" applyBorder="1" applyAlignment="1">
      <alignment horizontal="center" vertical="top"/>
    </xf>
    <xf numFmtId="0" fontId="26" fillId="11" borderId="31" xfId="4" applyFont="1" applyFill="1" applyBorder="1" applyAlignment="1">
      <alignment horizontal="center" vertical="top"/>
    </xf>
    <xf numFmtId="0" fontId="26" fillId="11" borderId="21" xfId="4" applyFont="1" applyFill="1" applyBorder="1" applyAlignment="1">
      <alignment horizontal="center" vertical="top"/>
    </xf>
    <xf numFmtId="0" fontId="26" fillId="11" borderId="27" xfId="4" applyFont="1" applyFill="1" applyBorder="1" applyAlignment="1">
      <alignment horizontal="center" vertical="top"/>
    </xf>
    <xf numFmtId="49" fontId="26" fillId="0" borderId="5" xfId="4" applyNumberFormat="1" applyFont="1" applyFill="1" applyBorder="1" applyAlignment="1">
      <alignment horizontal="center" vertical="top" wrapText="1"/>
    </xf>
    <xf numFmtId="0" fontId="26" fillId="11" borderId="2" xfId="4" applyFont="1" applyFill="1" applyBorder="1" applyAlignment="1">
      <alignment horizontal="center" vertical="top"/>
    </xf>
    <xf numFmtId="0" fontId="26" fillId="11" borderId="4" xfId="4" applyFont="1" applyFill="1" applyBorder="1" applyAlignment="1">
      <alignment horizontal="center" vertical="top"/>
    </xf>
    <xf numFmtId="0" fontId="26" fillId="11" borderId="3" xfId="4" applyFont="1" applyFill="1" applyBorder="1" applyAlignment="1">
      <alignment horizontal="center" vertical="top"/>
    </xf>
    <xf numFmtId="49" fontId="26" fillId="8" borderId="34" xfId="4" applyNumberFormat="1" applyFont="1" applyFill="1" applyBorder="1" applyAlignment="1">
      <alignment horizontal="center" vertical="top"/>
    </xf>
    <xf numFmtId="0" fontId="26" fillId="12" borderId="61" xfId="4" applyFont="1" applyFill="1" applyBorder="1" applyAlignment="1">
      <alignment horizontal="left" vertical="top" wrapText="1"/>
    </xf>
    <xf numFmtId="0" fontId="23" fillId="12" borderId="35" xfId="4" applyFont="1" applyFill="1" applyBorder="1" applyAlignment="1">
      <alignment horizontal="left" vertical="top" wrapText="1"/>
    </xf>
    <xf numFmtId="0" fontId="23" fillId="0" borderId="0" xfId="0" applyFont="1" applyFill="1" applyAlignment="1">
      <alignment horizontal="center" vertical="center" wrapText="1"/>
    </xf>
    <xf numFmtId="0" fontId="12" fillId="10" borderId="18" xfId="4" applyFont="1" applyFill="1" applyBorder="1" applyAlignment="1">
      <alignment horizontal="center" vertical="center" textRotation="90" wrapText="1"/>
    </xf>
    <xf numFmtId="0" fontId="12" fillId="10" borderId="14" xfId="4" applyFont="1" applyFill="1" applyBorder="1" applyAlignment="1">
      <alignment horizontal="center" vertical="center" textRotation="90" wrapText="1"/>
    </xf>
    <xf numFmtId="0" fontId="12" fillId="10" borderId="32" xfId="4" applyFont="1" applyFill="1" applyBorder="1" applyAlignment="1">
      <alignment horizontal="center" vertical="center" textRotation="90" wrapText="1"/>
    </xf>
    <xf numFmtId="0" fontId="12" fillId="8" borderId="18" xfId="4" applyFont="1" applyFill="1" applyBorder="1" applyAlignment="1">
      <alignment horizontal="center" vertical="center" textRotation="90" wrapText="1"/>
    </xf>
    <xf numFmtId="0" fontId="12" fillId="8" borderId="14" xfId="4" applyFont="1" applyFill="1" applyBorder="1" applyAlignment="1">
      <alignment horizontal="center" vertical="center" textRotation="90" wrapText="1"/>
    </xf>
    <xf numFmtId="0" fontId="12" fillId="8" borderId="32" xfId="4" applyFont="1" applyFill="1" applyBorder="1" applyAlignment="1">
      <alignment horizontal="center" vertical="center" textRotation="90" wrapText="1"/>
    </xf>
    <xf numFmtId="0" fontId="12" fillId="12" borderId="39" xfId="4" applyFont="1" applyFill="1" applyBorder="1" applyAlignment="1">
      <alignment horizontal="center" vertical="center" textRotation="90" wrapText="1"/>
    </xf>
    <xf numFmtId="0" fontId="12" fillId="12" borderId="17" xfId="4" applyFont="1" applyFill="1" applyBorder="1" applyAlignment="1">
      <alignment horizontal="center" vertical="center" textRotation="90" wrapText="1"/>
    </xf>
    <xf numFmtId="0" fontId="12" fillId="12" borderId="28" xfId="4" applyFont="1" applyFill="1" applyBorder="1" applyAlignment="1">
      <alignment horizontal="center" vertical="center" textRotation="90" wrapText="1"/>
    </xf>
    <xf numFmtId="0" fontId="12" fillId="0" borderId="35" xfId="4" applyFont="1" applyBorder="1" applyAlignment="1">
      <alignment horizontal="center" vertical="center" wrapText="1"/>
    </xf>
    <xf numFmtId="0" fontId="12" fillId="0" borderId="61" xfId="4" applyFont="1" applyBorder="1" applyAlignment="1">
      <alignment horizontal="center" vertical="center" wrapText="1"/>
    </xf>
    <xf numFmtId="0" fontId="12" fillId="0" borderId="27" xfId="4" applyFont="1" applyBorder="1" applyAlignment="1">
      <alignment horizontal="center" vertical="center" wrapText="1"/>
    </xf>
    <xf numFmtId="0" fontId="12" fillId="0" borderId="19" xfId="4" applyFont="1" applyBorder="1" applyAlignment="1">
      <alignment horizontal="center" vertical="center" textRotation="90" wrapText="1"/>
    </xf>
    <xf numFmtId="0" fontId="12" fillId="0" borderId="34" xfId="4" applyFont="1" applyBorder="1" applyAlignment="1">
      <alignment horizontal="center" vertical="center" textRotation="90" wrapText="1"/>
    </xf>
    <xf numFmtId="0" fontId="12" fillId="0" borderId="5" xfId="4" applyFont="1" applyBorder="1" applyAlignment="1">
      <alignment horizontal="center" vertical="center" textRotation="90" wrapText="1"/>
    </xf>
    <xf numFmtId="0" fontId="12" fillId="0" borderId="6" xfId="4" applyFont="1" applyBorder="1" applyAlignment="1">
      <alignment horizontal="center" vertical="center" wrapText="1"/>
    </xf>
    <xf numFmtId="0" fontId="12" fillId="0" borderId="31" xfId="4" applyFont="1" applyBorder="1" applyAlignment="1">
      <alignment horizontal="center" vertical="center" wrapText="1"/>
    </xf>
    <xf numFmtId="0" fontId="12" fillId="0" borderId="19" xfId="4" applyFont="1" applyBorder="1" applyAlignment="1">
      <alignment horizontal="center" vertical="center" wrapText="1"/>
    </xf>
    <xf numFmtId="0" fontId="12" fillId="0" borderId="5" xfId="4" applyFont="1" applyBorder="1" applyAlignment="1">
      <alignment horizontal="center" vertical="center" wrapText="1"/>
    </xf>
    <xf numFmtId="0" fontId="23" fillId="0" borderId="0" xfId="4" applyFont="1" applyAlignment="1">
      <alignment horizontal="center" vertical="top" wrapText="1"/>
    </xf>
    <xf numFmtId="0" fontId="12" fillId="0" borderId="18" xfId="4" applyFont="1" applyBorder="1" applyAlignment="1">
      <alignment horizontal="center" vertical="center" textRotation="90" wrapText="1"/>
    </xf>
    <xf numFmtId="0" fontId="12" fillId="0" borderId="14" xfId="4" applyFont="1" applyBorder="1" applyAlignment="1">
      <alignment horizontal="center" vertical="center" textRotation="90" wrapText="1"/>
    </xf>
    <xf numFmtId="0" fontId="12" fillId="0" borderId="32" xfId="4" applyFont="1" applyBorder="1" applyAlignment="1">
      <alignment horizontal="center" vertical="center" textRotation="90" wrapText="1"/>
    </xf>
    <xf numFmtId="0" fontId="4" fillId="0" borderId="19" xfId="8" applyFont="1" applyFill="1" applyBorder="1" applyAlignment="1">
      <alignment horizontal="center" vertical="center" textRotation="90" wrapText="1"/>
    </xf>
    <xf numFmtId="0" fontId="4" fillId="0" borderId="5" xfId="8" applyFont="1" applyFill="1" applyBorder="1" applyAlignment="1">
      <alignment horizontal="center" vertical="center" textRotation="90" wrapText="1"/>
    </xf>
    <xf numFmtId="0" fontId="12" fillId="0" borderId="61" xfId="0" applyFont="1" applyBorder="1" applyAlignment="1">
      <alignment horizontal="center" vertical="center" textRotation="90"/>
    </xf>
    <xf numFmtId="0" fontId="12" fillId="0" borderId="27" xfId="0" applyFont="1" applyBorder="1" applyAlignment="1">
      <alignment horizontal="center" vertical="center" textRotation="90"/>
    </xf>
    <xf numFmtId="0" fontId="12" fillId="0" borderId="69" xfId="0" applyFont="1" applyBorder="1" applyAlignment="1">
      <alignment horizontal="center" vertical="center" textRotation="90"/>
    </xf>
    <xf numFmtId="0" fontId="12" fillId="0" borderId="67" xfId="0" applyFont="1" applyBorder="1" applyAlignment="1">
      <alignment horizontal="center" vertical="center" textRotation="90"/>
    </xf>
    <xf numFmtId="0" fontId="12" fillId="0" borderId="39" xfId="4" applyFont="1" applyBorder="1" applyAlignment="1">
      <alignment horizontal="center" vertical="center" textRotation="90" wrapText="1"/>
    </xf>
    <xf numFmtId="0" fontId="12" fillId="0" borderId="17" xfId="4" applyFont="1" applyBorder="1" applyAlignment="1">
      <alignment horizontal="center" vertical="center" textRotation="90" wrapText="1"/>
    </xf>
    <xf numFmtId="0" fontId="12" fillId="0" borderId="28" xfId="4" applyFont="1" applyBorder="1" applyAlignment="1">
      <alignment horizontal="center" vertical="center" textRotation="90" wrapText="1"/>
    </xf>
    <xf numFmtId="0" fontId="26" fillId="10" borderId="2" xfId="4" applyFont="1" applyFill="1" applyBorder="1" applyAlignment="1">
      <alignment horizontal="left"/>
    </xf>
    <xf numFmtId="0" fontId="26" fillId="10" borderId="4" xfId="4" applyFont="1" applyFill="1" applyBorder="1" applyAlignment="1">
      <alignment horizontal="left"/>
    </xf>
    <xf numFmtId="0" fontId="26" fillId="10" borderId="3" xfId="4" applyFont="1" applyFill="1" applyBorder="1" applyAlignment="1">
      <alignment horizontal="left"/>
    </xf>
    <xf numFmtId="49" fontId="42" fillId="11" borderId="5" xfId="4" applyNumberFormat="1" applyFont="1" applyFill="1" applyBorder="1" applyAlignment="1">
      <alignment horizontal="center" vertical="top"/>
    </xf>
    <xf numFmtId="0" fontId="26" fillId="0" borderId="2" xfId="8" applyFont="1" applyBorder="1" applyAlignment="1">
      <alignment horizontal="center" vertical="center"/>
    </xf>
    <xf numFmtId="0" fontId="26" fillId="0" borderId="4" xfId="8" applyFont="1" applyBorder="1" applyAlignment="1">
      <alignment horizontal="center" vertical="center"/>
    </xf>
    <xf numFmtId="0" fontId="26" fillId="0" borderId="3" xfId="8" applyFont="1" applyBorder="1" applyAlignment="1">
      <alignment horizontal="center" vertical="center"/>
    </xf>
    <xf numFmtId="0" fontId="4" fillId="11" borderId="54" xfId="4" applyFont="1" applyFill="1" applyBorder="1" applyAlignment="1">
      <alignment horizontal="left" vertical="top" wrapText="1"/>
    </xf>
    <xf numFmtId="49" fontId="4" fillId="0" borderId="19" xfId="4" applyNumberFormat="1" applyFont="1" applyFill="1" applyBorder="1" applyAlignment="1">
      <alignment horizontal="center" vertical="center" textRotation="90" wrapText="1"/>
    </xf>
    <xf numFmtId="49" fontId="4" fillId="0" borderId="34" xfId="4" applyNumberFormat="1" applyFont="1" applyFill="1" applyBorder="1" applyAlignment="1">
      <alignment horizontal="center" vertical="center" textRotation="90" wrapText="1"/>
    </xf>
    <xf numFmtId="49" fontId="4" fillId="0" borderId="5" xfId="4" applyNumberFormat="1" applyFont="1" applyFill="1" applyBorder="1" applyAlignment="1">
      <alignment horizontal="center" vertical="center" textRotation="90" wrapText="1"/>
    </xf>
    <xf numFmtId="0" fontId="12" fillId="13" borderId="20" xfId="7" applyFont="1" applyFill="1" applyBorder="1" applyAlignment="1">
      <alignment horizontal="left" vertical="top" wrapText="1"/>
    </xf>
    <xf numFmtId="0" fontId="12" fillId="13" borderId="6" xfId="7" applyFont="1" applyFill="1" applyBorder="1" applyAlignment="1">
      <alignment horizontal="left" vertical="top" wrapText="1"/>
    </xf>
    <xf numFmtId="0" fontId="12" fillId="13" borderId="31" xfId="7" applyFont="1" applyFill="1" applyBorder="1" applyAlignment="1">
      <alignment horizontal="left" vertical="top" wrapText="1"/>
    </xf>
    <xf numFmtId="49" fontId="26" fillId="0" borderId="2" xfId="4" applyNumberFormat="1" applyFont="1" applyFill="1" applyBorder="1" applyAlignment="1">
      <alignment horizontal="center" vertical="top"/>
    </xf>
    <xf numFmtId="49" fontId="26" fillId="0" borderId="4" xfId="4" applyNumberFormat="1" applyFont="1" applyFill="1" applyBorder="1" applyAlignment="1">
      <alignment horizontal="center" vertical="top"/>
    </xf>
    <xf numFmtId="49" fontId="26" fillId="0" borderId="3" xfId="4" applyNumberFormat="1" applyFont="1" applyFill="1" applyBorder="1" applyAlignment="1">
      <alignment horizontal="center" vertical="top"/>
    </xf>
    <xf numFmtId="0" fontId="12" fillId="0" borderId="15" xfId="4" applyFont="1" applyBorder="1" applyAlignment="1">
      <alignment horizontal="left" vertical="top" wrapText="1"/>
    </xf>
    <xf numFmtId="0" fontId="12" fillId="0" borderId="17" xfId="4" applyFont="1" applyBorder="1" applyAlignment="1">
      <alignment horizontal="left" vertical="top" wrapText="1"/>
    </xf>
    <xf numFmtId="0" fontId="12" fillId="0" borderId="16" xfId="4" applyFont="1" applyBorder="1" applyAlignment="1">
      <alignment horizontal="left" vertical="top" wrapText="1"/>
    </xf>
    <xf numFmtId="0" fontId="12" fillId="0" borderId="15" xfId="6" applyFont="1" applyBorder="1" applyAlignment="1">
      <alignment horizontal="left" vertical="top" wrapText="1"/>
    </xf>
    <xf numFmtId="0" fontId="12" fillId="0" borderId="17" xfId="6" applyFont="1" applyBorder="1" applyAlignment="1">
      <alignment horizontal="left" vertical="top" wrapText="1"/>
    </xf>
    <xf numFmtId="0" fontId="12" fillId="0" borderId="16" xfId="6" applyFont="1" applyBorder="1" applyAlignment="1">
      <alignment horizontal="left" vertical="top" wrapText="1"/>
    </xf>
    <xf numFmtId="0" fontId="26" fillId="17" borderId="21" xfId="4" applyFont="1" applyFill="1" applyBorder="1" applyAlignment="1">
      <alignment horizontal="right" vertical="top" wrapText="1"/>
    </xf>
    <xf numFmtId="0" fontId="26" fillId="17" borderId="27" xfId="4" applyFont="1" applyFill="1" applyBorder="1" applyAlignment="1">
      <alignment horizontal="right" vertical="top" wrapText="1"/>
    </xf>
    <xf numFmtId="0" fontId="26" fillId="3" borderId="2" xfId="4" applyFont="1" applyFill="1" applyBorder="1" applyAlignment="1">
      <alignment horizontal="right" vertical="top" wrapText="1"/>
    </xf>
    <xf numFmtId="0" fontId="26" fillId="3" borderId="4" xfId="4" applyFont="1" applyFill="1" applyBorder="1" applyAlignment="1">
      <alignment horizontal="right" vertical="top" wrapText="1"/>
    </xf>
    <xf numFmtId="49" fontId="12" fillId="0" borderId="19" xfId="4" applyNumberFormat="1" applyFont="1" applyFill="1" applyBorder="1" applyAlignment="1">
      <alignment horizontal="center" vertical="top"/>
    </xf>
    <xf numFmtId="49" fontId="12" fillId="0" borderId="34" xfId="4" applyNumberFormat="1" applyFont="1" applyFill="1" applyBorder="1" applyAlignment="1">
      <alignment horizontal="center" vertical="top"/>
    </xf>
    <xf numFmtId="49" fontId="12" fillId="0" borderId="5" xfId="4" applyNumberFormat="1" applyFont="1" applyFill="1" applyBorder="1" applyAlignment="1">
      <alignment horizontal="center" vertical="top"/>
    </xf>
    <xf numFmtId="0" fontId="37" fillId="0" borderId="19" xfId="4" applyFont="1" applyFill="1" applyBorder="1" applyAlignment="1">
      <alignment horizontal="center" vertical="top" wrapText="1"/>
    </xf>
    <xf numFmtId="0" fontId="37" fillId="0" borderId="34" xfId="4" applyFont="1" applyFill="1" applyBorder="1" applyAlignment="1">
      <alignment horizontal="center" vertical="top" wrapText="1"/>
    </xf>
    <xf numFmtId="0" fontId="37" fillId="0" borderId="5" xfId="4" applyFont="1" applyFill="1" applyBorder="1" applyAlignment="1">
      <alignment horizontal="center" vertical="top" wrapText="1"/>
    </xf>
    <xf numFmtId="0" fontId="24" fillId="0" borderId="42" xfId="4" applyFont="1" applyBorder="1" applyAlignment="1">
      <alignment horizontal="left" vertical="top" wrapText="1"/>
    </xf>
    <xf numFmtId="0" fontId="24" fillId="0" borderId="39" xfId="4" applyFont="1" applyBorder="1" applyAlignment="1">
      <alignment horizontal="left" vertical="top" wrapText="1"/>
    </xf>
    <xf numFmtId="0" fontId="24" fillId="0" borderId="45" xfId="4" applyFont="1" applyBorder="1" applyAlignment="1">
      <alignment horizontal="left" vertical="top" wrapText="1"/>
    </xf>
    <xf numFmtId="0" fontId="38" fillId="0" borderId="0" xfId="4" applyFont="1" applyAlignment="1">
      <alignment horizontal="center"/>
    </xf>
    <xf numFmtId="0" fontId="23" fillId="6" borderId="42" xfId="4" applyFont="1" applyFill="1" applyBorder="1" applyAlignment="1">
      <alignment horizontal="right" vertical="top" wrapText="1"/>
    </xf>
    <xf numFmtId="0" fontId="23" fillId="6" borderId="39" xfId="4" applyFont="1" applyFill="1" applyBorder="1" applyAlignment="1">
      <alignment horizontal="right" vertical="top" wrapText="1"/>
    </xf>
    <xf numFmtId="0" fontId="23" fillId="6" borderId="45" xfId="4" applyFont="1" applyFill="1" applyBorder="1" applyAlignment="1">
      <alignment horizontal="right" vertical="top" wrapText="1"/>
    </xf>
    <xf numFmtId="0" fontId="26" fillId="10" borderId="2" xfId="4" applyFont="1" applyFill="1" applyBorder="1" applyAlignment="1">
      <alignment horizontal="right" vertical="top" wrapText="1"/>
    </xf>
    <xf numFmtId="0" fontId="26" fillId="10" borderId="4" xfId="4" applyFont="1" applyFill="1" applyBorder="1" applyAlignment="1">
      <alignment horizontal="right" vertical="top" wrapText="1"/>
    </xf>
    <xf numFmtId="49" fontId="26" fillId="8" borderId="4" xfId="4" applyNumberFormat="1" applyFont="1" applyFill="1" applyBorder="1" applyAlignment="1">
      <alignment horizontal="left" vertical="top" wrapText="1"/>
    </xf>
    <xf numFmtId="49" fontId="26" fillId="8" borderId="3" xfId="4" applyNumberFormat="1" applyFont="1" applyFill="1" applyBorder="1" applyAlignment="1">
      <alignment horizontal="left" vertical="top" wrapText="1"/>
    </xf>
    <xf numFmtId="49" fontId="26" fillId="0" borderId="2" xfId="4" applyNumberFormat="1" applyFont="1" applyFill="1" applyBorder="1" applyAlignment="1">
      <alignment horizontal="center" vertical="top" wrapText="1"/>
    </xf>
    <xf numFmtId="49" fontId="26" fillId="0" borderId="4" xfId="4" applyNumberFormat="1" applyFont="1" applyFill="1" applyBorder="1" applyAlignment="1">
      <alignment horizontal="center" vertical="top" wrapText="1"/>
    </xf>
    <xf numFmtId="0" fontId="12" fillId="0" borderId="38" xfId="4" applyFont="1" applyBorder="1" applyAlignment="1">
      <alignment horizontal="left" vertical="top" wrapText="1"/>
    </xf>
    <xf numFmtId="0" fontId="12" fillId="0" borderId="28" xfId="4" applyFont="1" applyBorder="1" applyAlignment="1">
      <alignment horizontal="left" vertical="top" wrapText="1"/>
    </xf>
    <xf numFmtId="0" fontId="12" fillId="0" borderId="44" xfId="4" applyFont="1" applyBorder="1" applyAlignment="1">
      <alignment horizontal="left" vertical="top" wrapText="1"/>
    </xf>
    <xf numFmtId="0" fontId="12" fillId="6" borderId="2" xfId="4" applyFont="1" applyFill="1" applyBorder="1" applyAlignment="1">
      <alignment horizontal="right" vertical="top" wrapText="1"/>
    </xf>
    <xf numFmtId="0" fontId="12" fillId="6" borderId="4" xfId="4" applyFont="1" applyFill="1" applyBorder="1" applyAlignment="1">
      <alignment horizontal="right" vertical="top" wrapText="1"/>
    </xf>
    <xf numFmtId="49" fontId="4" fillId="11" borderId="10" xfId="4" applyNumberFormat="1" applyFont="1" applyFill="1" applyBorder="1" applyAlignment="1">
      <alignment horizontal="center" vertical="center" textRotation="90"/>
    </xf>
    <xf numFmtId="0" fontId="12" fillId="13" borderId="19" xfId="0" applyFont="1" applyFill="1" applyBorder="1" applyAlignment="1">
      <alignment horizontal="left" vertical="top" wrapText="1"/>
    </xf>
    <xf numFmtId="0" fontId="12" fillId="13" borderId="34" xfId="0" applyFont="1" applyFill="1" applyBorder="1" applyAlignment="1">
      <alignment horizontal="left" vertical="top" wrapText="1"/>
    </xf>
    <xf numFmtId="0" fontId="12" fillId="13" borderId="5" xfId="0" applyFont="1" applyFill="1" applyBorder="1" applyAlignment="1">
      <alignment horizontal="left" vertical="top" wrapText="1"/>
    </xf>
    <xf numFmtId="0" fontId="11" fillId="10" borderId="21" xfId="4" applyFont="1" applyFill="1" applyBorder="1" applyAlignment="1">
      <alignment horizontal="right" vertical="top" wrapText="1"/>
    </xf>
    <xf numFmtId="0" fontId="11" fillId="10" borderId="27" xfId="4" applyFont="1" applyFill="1" applyBorder="1" applyAlignment="1">
      <alignment horizontal="right" vertical="top" wrapText="1"/>
    </xf>
    <xf numFmtId="0" fontId="38" fillId="12" borderId="61" xfId="4" applyFont="1" applyFill="1" applyBorder="1" applyAlignment="1">
      <alignment horizontal="left" vertical="top" wrapText="1"/>
    </xf>
    <xf numFmtId="0" fontId="11" fillId="10" borderId="2" xfId="4" applyFont="1" applyFill="1" applyBorder="1" applyAlignment="1">
      <alignment horizontal="right" vertical="top" wrapText="1"/>
    </xf>
    <xf numFmtId="0" fontId="45" fillId="12" borderId="20" xfId="4" applyFont="1" applyFill="1" applyBorder="1" applyAlignment="1">
      <alignment horizontal="center" vertical="top" wrapText="1"/>
    </xf>
    <xf numFmtId="0" fontId="45" fillId="12" borderId="22" xfId="4" applyFont="1" applyFill="1" applyBorder="1" applyAlignment="1">
      <alignment horizontal="center" vertical="top" wrapText="1"/>
    </xf>
    <xf numFmtId="0" fontId="45" fillId="12" borderId="35" xfId="4" applyFont="1" applyFill="1" applyBorder="1" applyAlignment="1">
      <alignment horizontal="center" vertical="top" wrapText="1"/>
    </xf>
    <xf numFmtId="0" fontId="45" fillId="12" borderId="6" xfId="4" applyFont="1" applyFill="1" applyBorder="1" applyAlignment="1">
      <alignment horizontal="center" vertical="top" wrapText="1"/>
    </xf>
    <xf numFmtId="0" fontId="45" fillId="12" borderId="0" xfId="4" applyFont="1" applyFill="1" applyBorder="1" applyAlignment="1">
      <alignment horizontal="center" vertical="top" wrapText="1"/>
    </xf>
    <xf numFmtId="0" fontId="45" fillId="12" borderId="61" xfId="4" applyFont="1" applyFill="1" applyBorder="1" applyAlignment="1">
      <alignment horizontal="center" vertical="top" wrapText="1"/>
    </xf>
    <xf numFmtId="0" fontId="45" fillId="12" borderId="31" xfId="4" applyFont="1" applyFill="1" applyBorder="1" applyAlignment="1">
      <alignment horizontal="center" vertical="top" wrapText="1"/>
    </xf>
    <xf numFmtId="0" fontId="45" fillId="12" borderId="21" xfId="4" applyFont="1" applyFill="1" applyBorder="1" applyAlignment="1">
      <alignment horizontal="center" vertical="top" wrapText="1"/>
    </xf>
    <xf numFmtId="0" fontId="45" fillId="12" borderId="27" xfId="4" applyFont="1" applyFill="1" applyBorder="1" applyAlignment="1">
      <alignment horizontal="center" vertical="top" wrapText="1"/>
    </xf>
    <xf numFmtId="0" fontId="43" fillId="12" borderId="19" xfId="4" applyFont="1" applyFill="1" applyBorder="1" applyAlignment="1">
      <alignment horizontal="center" vertical="center" textRotation="90" wrapText="1"/>
    </xf>
    <xf numFmtId="0" fontId="43" fillId="12" borderId="34" xfId="4" applyFont="1" applyFill="1" applyBorder="1" applyAlignment="1">
      <alignment horizontal="center" vertical="center" textRotation="90" wrapText="1"/>
    </xf>
    <xf numFmtId="0" fontId="43" fillId="12" borderId="5" xfId="4" applyFont="1" applyFill="1" applyBorder="1" applyAlignment="1">
      <alignment horizontal="center" vertical="center" textRotation="90" wrapText="1"/>
    </xf>
    <xf numFmtId="49" fontId="15" fillId="11" borderId="19" xfId="4" applyNumberFormat="1" applyFont="1" applyFill="1" applyBorder="1" applyAlignment="1">
      <alignment horizontal="center" vertical="center" textRotation="90"/>
    </xf>
    <xf numFmtId="49" fontId="15" fillId="11" borderId="34" xfId="4" applyNumberFormat="1" applyFont="1" applyFill="1" applyBorder="1" applyAlignment="1">
      <alignment horizontal="center" vertical="center" textRotation="90"/>
    </xf>
    <xf numFmtId="49" fontId="15" fillId="11" borderId="5" xfId="4" applyNumberFormat="1" applyFont="1" applyFill="1" applyBorder="1" applyAlignment="1">
      <alignment horizontal="center" vertical="center" textRotation="90"/>
    </xf>
    <xf numFmtId="49" fontId="47" fillId="11" borderId="19" xfId="4" applyNumberFormat="1" applyFont="1" applyFill="1" applyBorder="1" applyAlignment="1">
      <alignment horizontal="center" vertical="top"/>
    </xf>
    <xf numFmtId="49" fontId="47" fillId="11" borderId="34" xfId="4" applyNumberFormat="1" applyFont="1" applyFill="1" applyBorder="1" applyAlignment="1">
      <alignment horizontal="center" vertical="top"/>
    </xf>
    <xf numFmtId="49" fontId="47" fillId="11" borderId="5" xfId="4" applyNumberFormat="1" applyFont="1" applyFill="1" applyBorder="1" applyAlignment="1">
      <alignment horizontal="center" vertical="top"/>
    </xf>
    <xf numFmtId="49" fontId="24" fillId="11" borderId="19" xfId="4" applyNumberFormat="1" applyFont="1" applyFill="1" applyBorder="1" applyAlignment="1">
      <alignment horizontal="center" vertical="top"/>
    </xf>
    <xf numFmtId="49" fontId="24" fillId="11" borderId="34" xfId="4" applyNumberFormat="1" applyFont="1" applyFill="1" applyBorder="1" applyAlignment="1">
      <alignment horizontal="center" vertical="top"/>
    </xf>
    <xf numFmtId="49" fontId="24" fillId="11" borderId="5" xfId="4" applyNumberFormat="1" applyFont="1" applyFill="1" applyBorder="1" applyAlignment="1">
      <alignment horizontal="center" vertical="top"/>
    </xf>
    <xf numFmtId="0" fontId="26" fillId="10" borderId="3" xfId="4" applyFont="1" applyFill="1" applyBorder="1" applyAlignment="1">
      <alignment horizontal="right" vertical="top" wrapText="1"/>
    </xf>
    <xf numFmtId="49" fontId="39" fillId="11" borderId="19" xfId="4" applyNumberFormat="1" applyFont="1" applyFill="1" applyBorder="1" applyAlignment="1">
      <alignment horizontal="center" vertical="center" textRotation="90"/>
    </xf>
    <xf numFmtId="49" fontId="39" fillId="11" borderId="34" xfId="4" applyNumberFormat="1" applyFont="1" applyFill="1" applyBorder="1" applyAlignment="1">
      <alignment horizontal="center" vertical="center" textRotation="90"/>
    </xf>
    <xf numFmtId="49" fontId="39" fillId="11" borderId="5" xfId="4" applyNumberFormat="1" applyFont="1" applyFill="1" applyBorder="1" applyAlignment="1">
      <alignment horizontal="center" vertical="center" textRotation="90"/>
    </xf>
    <xf numFmtId="0" fontId="26" fillId="13" borderId="19" xfId="4" applyFont="1" applyFill="1" applyBorder="1" applyAlignment="1">
      <alignment horizontal="center" vertical="top" wrapText="1"/>
    </xf>
    <xf numFmtId="0" fontId="26" fillId="13" borderId="34" xfId="4" applyFont="1" applyFill="1" applyBorder="1" applyAlignment="1">
      <alignment horizontal="center" vertical="top" wrapText="1"/>
    </xf>
    <xf numFmtId="0" fontId="26" fillId="13" borderId="5" xfId="4" applyFont="1" applyFill="1" applyBorder="1" applyAlignment="1">
      <alignment horizontal="center" vertical="top" wrapText="1"/>
    </xf>
    <xf numFmtId="49" fontId="12" fillId="11" borderId="19" xfId="7" applyNumberFormat="1" applyFont="1" applyFill="1" applyBorder="1" applyAlignment="1">
      <alignment horizontal="center" vertical="top"/>
    </xf>
    <xf numFmtId="49" fontId="12" fillId="11" borderId="34" xfId="7" applyNumberFormat="1" applyFont="1" applyFill="1" applyBorder="1" applyAlignment="1">
      <alignment horizontal="center" vertical="top"/>
    </xf>
    <xf numFmtId="49" fontId="12" fillId="11" borderId="5" xfId="7" applyNumberFormat="1" applyFont="1" applyFill="1" applyBorder="1" applyAlignment="1">
      <alignment horizontal="center" vertical="top"/>
    </xf>
    <xf numFmtId="0" fontId="42" fillId="13" borderId="19" xfId="4" applyFont="1" applyFill="1" applyBorder="1" applyAlignment="1">
      <alignment horizontal="left" vertical="top" wrapText="1"/>
    </xf>
    <xf numFmtId="0" fontId="42" fillId="13" borderId="34" xfId="4" applyFont="1" applyFill="1" applyBorder="1" applyAlignment="1">
      <alignment horizontal="left" vertical="top" wrapText="1"/>
    </xf>
    <xf numFmtId="0" fontId="42" fillId="13" borderId="5" xfId="4" applyFont="1" applyFill="1" applyBorder="1" applyAlignment="1">
      <alignment horizontal="left" vertical="top" wrapText="1"/>
    </xf>
    <xf numFmtId="0" fontId="53" fillId="13" borderId="19" xfId="4" applyFont="1" applyFill="1" applyBorder="1" applyAlignment="1">
      <alignment horizontal="center" vertical="top" wrapText="1"/>
    </xf>
    <xf numFmtId="0" fontId="53" fillId="13" borderId="34" xfId="4" applyFont="1" applyFill="1" applyBorder="1" applyAlignment="1">
      <alignment horizontal="center" vertical="top" wrapText="1"/>
    </xf>
    <xf numFmtId="0" fontId="53" fillId="13" borderId="5" xfId="4" applyFont="1" applyFill="1" applyBorder="1" applyAlignment="1">
      <alignment horizontal="center" vertical="top" wrapText="1"/>
    </xf>
    <xf numFmtId="49" fontId="26" fillId="13" borderId="35" xfId="4" applyNumberFormat="1" applyFont="1" applyFill="1" applyBorder="1" applyAlignment="1">
      <alignment horizontal="center" vertical="top" wrapText="1"/>
    </xf>
    <xf numFmtId="49" fontId="26" fillId="13" borderId="61" xfId="4" applyNumberFormat="1" applyFont="1" applyFill="1" applyBorder="1" applyAlignment="1">
      <alignment horizontal="center" vertical="top" wrapText="1"/>
    </xf>
    <xf numFmtId="49" fontId="26" fillId="13" borderId="27" xfId="4" applyNumberFormat="1" applyFont="1" applyFill="1" applyBorder="1" applyAlignment="1">
      <alignment horizontal="center" vertical="top" wrapText="1"/>
    </xf>
    <xf numFmtId="0" fontId="45" fillId="12" borderId="61" xfId="4" applyFont="1" applyFill="1" applyBorder="1" applyAlignment="1">
      <alignment horizontal="left" vertical="top" wrapText="1"/>
    </xf>
    <xf numFmtId="0" fontId="17" fillId="12" borderId="61" xfId="4" applyFont="1" applyFill="1" applyBorder="1" applyAlignment="1">
      <alignment horizontal="left" vertical="top" wrapText="1"/>
    </xf>
    <xf numFmtId="0" fontId="17" fillId="12" borderId="27" xfId="4" applyFont="1" applyFill="1" applyBorder="1" applyAlignment="1">
      <alignment horizontal="left" vertical="top" wrapText="1"/>
    </xf>
    <xf numFmtId="0" fontId="12" fillId="3" borderId="19" xfId="7" applyFont="1" applyFill="1" applyBorder="1" applyAlignment="1">
      <alignment horizontal="left" vertical="top" wrapText="1"/>
    </xf>
    <xf numFmtId="0" fontId="12" fillId="3" borderId="34" xfId="7" applyFont="1" applyFill="1" applyBorder="1" applyAlignment="1">
      <alignment horizontal="left" vertical="top" wrapText="1"/>
    </xf>
    <xf numFmtId="0" fontId="12" fillId="3" borderId="5" xfId="7" applyFont="1" applyFill="1" applyBorder="1" applyAlignment="1">
      <alignment horizontal="left" vertical="top" wrapText="1"/>
    </xf>
    <xf numFmtId="49" fontId="23" fillId="14" borderId="19" xfId="4" applyNumberFormat="1" applyFont="1" applyFill="1" applyBorder="1" applyAlignment="1">
      <alignment horizontal="center" vertical="top"/>
    </xf>
    <xf numFmtId="49" fontId="23" fillId="14" borderId="5" xfId="4" applyNumberFormat="1" applyFont="1" applyFill="1" applyBorder="1" applyAlignment="1">
      <alignment horizontal="center" vertical="top"/>
    </xf>
    <xf numFmtId="0" fontId="5" fillId="12" borderId="20" xfId="4" applyFont="1" applyFill="1" applyBorder="1" applyAlignment="1">
      <alignment horizontal="center" vertical="top" wrapText="1"/>
    </xf>
    <xf numFmtId="0" fontId="4" fillId="12" borderId="22" xfId="4" applyFont="1" applyFill="1" applyBorder="1" applyAlignment="1">
      <alignment horizontal="center" vertical="top" wrapText="1"/>
    </xf>
    <xf numFmtId="0" fontId="4" fillId="12" borderId="35" xfId="4" applyFont="1" applyFill="1" applyBorder="1" applyAlignment="1">
      <alignment horizontal="center" vertical="top" wrapText="1"/>
    </xf>
    <xf numFmtId="0" fontId="4" fillId="12" borderId="6" xfId="4" applyFont="1" applyFill="1" applyBorder="1" applyAlignment="1">
      <alignment horizontal="center" vertical="top" wrapText="1"/>
    </xf>
    <xf numFmtId="0" fontId="4" fillId="12" borderId="0" xfId="4" applyFont="1" applyFill="1" applyBorder="1" applyAlignment="1">
      <alignment horizontal="center" vertical="top" wrapText="1"/>
    </xf>
    <xf numFmtId="0" fontId="4" fillId="12" borderId="61" xfId="4" applyFont="1" applyFill="1" applyBorder="1" applyAlignment="1">
      <alignment horizontal="center" vertical="top" wrapText="1"/>
    </xf>
    <xf numFmtId="0" fontId="4" fillId="12" borderId="31" xfId="4" applyFont="1" applyFill="1" applyBorder="1" applyAlignment="1">
      <alignment horizontal="center" vertical="top" wrapText="1"/>
    </xf>
    <xf numFmtId="0" fontId="4" fillId="12" borderId="21" xfId="4" applyFont="1" applyFill="1" applyBorder="1" applyAlignment="1">
      <alignment horizontal="center" vertical="top" wrapText="1"/>
    </xf>
    <xf numFmtId="0" fontId="4" fillId="12" borderId="27" xfId="4" applyFont="1" applyFill="1" applyBorder="1" applyAlignment="1">
      <alignment horizontal="center" vertical="top" wrapText="1"/>
    </xf>
    <xf numFmtId="49" fontId="26" fillId="14" borderId="20" xfId="4" applyNumberFormat="1" applyFont="1" applyFill="1" applyBorder="1" applyAlignment="1">
      <alignment horizontal="center" vertical="top"/>
    </xf>
    <xf numFmtId="49" fontId="26" fillId="14" borderId="6" xfId="4" applyNumberFormat="1" applyFont="1" applyFill="1" applyBorder="1" applyAlignment="1">
      <alignment horizontal="center" vertical="top"/>
    </xf>
    <xf numFmtId="49" fontId="26" fillId="14" borderId="31" xfId="4" applyNumberFormat="1" applyFont="1" applyFill="1" applyBorder="1" applyAlignment="1">
      <alignment horizontal="center" vertical="top"/>
    </xf>
    <xf numFmtId="0" fontId="32" fillId="13" borderId="34" xfId="4" applyFont="1" applyFill="1" applyBorder="1" applyAlignment="1">
      <alignment vertical="top" wrapText="1"/>
    </xf>
    <xf numFmtId="0" fontId="32" fillId="13" borderId="5" xfId="4" applyFont="1" applyFill="1" applyBorder="1" applyAlignment="1">
      <alignment vertical="top" wrapText="1"/>
    </xf>
    <xf numFmtId="49" fontId="51" fillId="14" borderId="19" xfId="4" applyNumberFormat="1" applyFont="1" applyFill="1" applyBorder="1" applyAlignment="1">
      <alignment horizontal="center" vertical="top"/>
    </xf>
    <xf numFmtId="49" fontId="51" fillId="14" borderId="34" xfId="4" applyNumberFormat="1" applyFont="1" applyFill="1" applyBorder="1" applyAlignment="1">
      <alignment horizontal="center" vertical="top"/>
    </xf>
    <xf numFmtId="49" fontId="51" fillId="14" borderId="5" xfId="4" applyNumberFormat="1" applyFont="1" applyFill="1" applyBorder="1" applyAlignment="1">
      <alignment horizontal="center" vertical="top"/>
    </xf>
    <xf numFmtId="49" fontId="14" fillId="9" borderId="42" xfId="4" applyNumberFormat="1" applyFont="1" applyFill="1" applyBorder="1" applyAlignment="1">
      <alignment horizontal="center" vertical="top"/>
    </xf>
    <xf numFmtId="49" fontId="14" fillId="9" borderId="38" xfId="4" applyNumberFormat="1" applyFont="1" applyFill="1" applyBorder="1" applyAlignment="1">
      <alignment horizontal="center" vertical="top"/>
    </xf>
    <xf numFmtId="49" fontId="11" fillId="14" borderId="18" xfId="4" applyNumberFormat="1" applyFont="1" applyFill="1" applyBorder="1" applyAlignment="1">
      <alignment horizontal="center" vertical="top"/>
    </xf>
    <xf numFmtId="49" fontId="11" fillId="14" borderId="32" xfId="4" applyNumberFormat="1" applyFont="1" applyFill="1" applyBorder="1" applyAlignment="1">
      <alignment horizontal="center" vertical="top"/>
    </xf>
    <xf numFmtId="0" fontId="23" fillId="0" borderId="0" xfId="4" applyFont="1" applyAlignment="1">
      <alignment horizontal="center" vertical="center" wrapText="1"/>
    </xf>
    <xf numFmtId="0" fontId="10" fillId="11" borderId="15" xfId="4" applyFont="1" applyFill="1" applyBorder="1" applyAlignment="1">
      <alignment horizontal="left" vertical="top" wrapText="1"/>
    </xf>
    <xf numFmtId="0" fontId="10" fillId="11" borderId="16" xfId="4" applyFont="1" applyFill="1" applyBorder="1" applyAlignment="1">
      <alignment horizontal="left" vertical="top" wrapText="1"/>
    </xf>
    <xf numFmtId="0" fontId="4" fillId="11" borderId="11" xfId="4" applyFont="1" applyFill="1" applyBorder="1" applyAlignment="1">
      <alignment horizontal="left" vertical="top" wrapText="1"/>
    </xf>
    <xf numFmtId="0" fontId="4" fillId="11" borderId="12" xfId="4" applyFont="1" applyFill="1" applyBorder="1" applyAlignment="1">
      <alignment horizontal="left" vertical="top" wrapText="1"/>
    </xf>
    <xf numFmtId="0" fontId="4" fillId="11" borderId="6" xfId="4" applyFont="1" applyFill="1" applyBorder="1" applyAlignment="1">
      <alignment horizontal="left" vertical="top" wrapText="1"/>
    </xf>
    <xf numFmtId="0" fontId="4" fillId="11" borderId="61" xfId="4" applyFont="1" applyFill="1" applyBorder="1" applyAlignment="1">
      <alignment horizontal="left" vertical="top" wrapText="1"/>
    </xf>
    <xf numFmtId="0" fontId="4" fillId="11" borderId="9" xfId="4" applyFont="1" applyFill="1" applyBorder="1" applyAlignment="1">
      <alignment horizontal="left" vertical="top" wrapText="1"/>
    </xf>
    <xf numFmtId="0" fontId="4" fillId="11" borderId="7" xfId="4" applyFont="1" applyFill="1" applyBorder="1" applyAlignment="1">
      <alignment horizontal="left" vertical="top" wrapText="1"/>
    </xf>
    <xf numFmtId="0" fontId="4" fillId="11" borderId="15" xfId="4" applyFont="1" applyFill="1" applyBorder="1" applyAlignment="1">
      <alignment horizontal="left" vertical="top" wrapText="1"/>
    </xf>
    <xf numFmtId="0" fontId="4" fillId="11" borderId="16" xfId="4" applyFont="1" applyFill="1" applyBorder="1" applyAlignment="1">
      <alignment horizontal="left" vertical="top" wrapText="1"/>
    </xf>
    <xf numFmtId="1" fontId="4" fillId="11" borderId="15" xfId="4" applyNumberFormat="1" applyFont="1" applyFill="1" applyBorder="1" applyAlignment="1">
      <alignment horizontal="left" vertical="top" wrapText="1"/>
    </xf>
    <xf numFmtId="1" fontId="4" fillId="11" borderId="16" xfId="4" applyNumberFormat="1" applyFont="1" applyFill="1" applyBorder="1" applyAlignment="1">
      <alignment horizontal="left" vertical="top" wrapText="1"/>
    </xf>
    <xf numFmtId="1" fontId="4" fillId="11" borderId="15" xfId="4" applyNumberFormat="1" applyFont="1" applyFill="1" applyBorder="1" applyAlignment="1">
      <alignment horizontal="left" vertical="top"/>
    </xf>
    <xf numFmtId="1" fontId="4" fillId="11" borderId="16" xfId="4" applyNumberFormat="1" applyFont="1" applyFill="1" applyBorder="1" applyAlignment="1">
      <alignment horizontal="left" vertical="top"/>
    </xf>
    <xf numFmtId="1" fontId="4" fillId="11" borderId="38" xfId="4" applyNumberFormat="1" applyFont="1" applyFill="1" applyBorder="1" applyAlignment="1">
      <alignment horizontal="left" vertical="top" wrapText="1"/>
    </xf>
    <xf numFmtId="1" fontId="4" fillId="11" borderId="44" xfId="4" applyNumberFormat="1" applyFont="1" applyFill="1" applyBorder="1" applyAlignment="1">
      <alignment horizontal="left" vertical="top" wrapText="1"/>
    </xf>
    <xf numFmtId="0" fontId="10" fillId="0" borderId="15" xfId="4" applyFont="1" applyFill="1" applyBorder="1" applyAlignment="1">
      <alignment horizontal="left" vertical="top" wrapText="1"/>
    </xf>
    <xf numFmtId="0" fontId="10" fillId="0" borderId="16" xfId="4" applyFont="1" applyFill="1" applyBorder="1" applyAlignment="1">
      <alignment horizontal="left" vertical="top" wrapText="1"/>
    </xf>
    <xf numFmtId="0" fontId="4" fillId="0" borderId="42" xfId="4" applyFont="1" applyFill="1" applyBorder="1" applyAlignment="1">
      <alignment horizontal="left" vertical="top" wrapText="1"/>
    </xf>
    <xf numFmtId="0" fontId="4" fillId="0" borderId="45" xfId="4" applyFont="1" applyFill="1" applyBorder="1" applyAlignment="1">
      <alignment horizontal="left" vertical="top" wrapText="1"/>
    </xf>
    <xf numFmtId="0" fontId="4" fillId="0" borderId="38" xfId="4" applyFont="1" applyBorder="1" applyAlignment="1">
      <alignment horizontal="left" vertical="top" wrapText="1"/>
    </xf>
    <xf numFmtId="0" fontId="4" fillId="0" borderId="44" xfId="4" applyFont="1" applyBorder="1" applyAlignment="1">
      <alignment horizontal="left" vertical="top" wrapText="1"/>
    </xf>
    <xf numFmtId="49" fontId="14" fillId="9" borderId="6" xfId="4" applyNumberFormat="1" applyFont="1" applyFill="1" applyBorder="1" applyAlignment="1">
      <alignment horizontal="center" vertical="top"/>
    </xf>
    <xf numFmtId="49" fontId="11" fillId="12" borderId="19" xfId="4" applyNumberFormat="1" applyFont="1" applyFill="1" applyBorder="1" applyAlignment="1">
      <alignment horizontal="center" vertical="top" wrapText="1"/>
    </xf>
    <xf numFmtId="49" fontId="11" fillId="12" borderId="34" xfId="4" applyNumberFormat="1" applyFont="1" applyFill="1" applyBorder="1" applyAlignment="1">
      <alignment horizontal="center" vertical="top" wrapText="1"/>
    </xf>
    <xf numFmtId="0" fontId="16" fillId="12" borderId="5" xfId="4" applyFont="1" applyFill="1" applyBorder="1" applyAlignment="1">
      <alignment horizontal="center" vertical="top" wrapText="1"/>
    </xf>
    <xf numFmtId="49" fontId="14" fillId="9" borderId="19" xfId="4" applyNumberFormat="1" applyFont="1" applyFill="1" applyBorder="1" applyAlignment="1">
      <alignment horizontal="center" vertical="top"/>
    </xf>
    <xf numFmtId="49" fontId="14" fillId="9" borderId="34" xfId="4" applyNumberFormat="1" applyFont="1" applyFill="1" applyBorder="1" applyAlignment="1">
      <alignment horizontal="center" vertical="top"/>
    </xf>
    <xf numFmtId="49" fontId="14" fillId="9" borderId="5" xfId="4" applyNumberFormat="1" applyFont="1" applyFill="1" applyBorder="1" applyAlignment="1">
      <alignment horizontal="center" vertical="top"/>
    </xf>
    <xf numFmtId="0" fontId="4" fillId="11" borderId="15" xfId="4" applyFont="1" applyFill="1" applyBorder="1" applyAlignment="1">
      <alignment horizontal="left" vertical="top"/>
    </xf>
    <xf numFmtId="0" fontId="4" fillId="11" borderId="16" xfId="4" applyFont="1" applyFill="1" applyBorder="1" applyAlignment="1">
      <alignment horizontal="left" vertical="top"/>
    </xf>
    <xf numFmtId="0" fontId="5" fillId="11" borderId="20" xfId="4" applyFont="1" applyFill="1" applyBorder="1" applyAlignment="1">
      <alignment horizontal="center" vertical="top"/>
    </xf>
    <xf numFmtId="0" fontId="5" fillId="11" borderId="22" xfId="4" applyFont="1" applyFill="1" applyBorder="1" applyAlignment="1">
      <alignment horizontal="center" vertical="top"/>
    </xf>
    <xf numFmtId="0" fontId="5" fillId="11" borderId="35" xfId="4" applyFont="1" applyFill="1" applyBorder="1" applyAlignment="1">
      <alignment horizontal="center" vertical="top"/>
    </xf>
    <xf numFmtId="0" fontId="5" fillId="11" borderId="31" xfId="4" applyFont="1" applyFill="1" applyBorder="1" applyAlignment="1">
      <alignment horizontal="center" vertical="top"/>
    </xf>
    <xf numFmtId="0" fontId="5" fillId="11" borderId="21" xfId="4" applyFont="1" applyFill="1" applyBorder="1" applyAlignment="1">
      <alignment horizontal="center" vertical="top"/>
    </xf>
    <xf numFmtId="0" fontId="5" fillId="11" borderId="27" xfId="4" applyFont="1" applyFill="1" applyBorder="1" applyAlignment="1">
      <alignment horizontal="center" vertical="top"/>
    </xf>
    <xf numFmtId="9" fontId="10" fillId="11" borderId="15" xfId="4" applyNumberFormat="1" applyFont="1" applyFill="1" applyBorder="1" applyAlignment="1">
      <alignment horizontal="left" vertical="top" wrapText="1"/>
    </xf>
    <xf numFmtId="9" fontId="10" fillId="11" borderId="16" xfId="4" applyNumberFormat="1" applyFont="1" applyFill="1" applyBorder="1" applyAlignment="1">
      <alignment horizontal="left" vertical="top" wrapText="1"/>
    </xf>
    <xf numFmtId="0" fontId="5" fillId="12" borderId="22" xfId="4" applyFont="1" applyFill="1" applyBorder="1" applyAlignment="1">
      <alignment horizontal="center" vertical="top" wrapText="1"/>
    </xf>
    <xf numFmtId="0" fontId="5" fillId="12" borderId="35" xfId="4" applyFont="1" applyFill="1" applyBorder="1" applyAlignment="1">
      <alignment horizontal="center" vertical="top" wrapText="1"/>
    </xf>
    <xf numFmtId="0" fontId="5" fillId="12" borderId="0" xfId="4" applyFont="1" applyFill="1" applyAlignment="1">
      <alignment horizontal="center" vertical="top" wrapText="1"/>
    </xf>
    <xf numFmtId="0" fontId="5" fillId="12" borderId="61" xfId="4" applyFont="1" applyFill="1" applyBorder="1" applyAlignment="1">
      <alignment horizontal="center" vertical="top" wrapText="1"/>
    </xf>
    <xf numFmtId="0" fontId="5" fillId="12" borderId="21" xfId="4" applyFont="1" applyFill="1" applyBorder="1" applyAlignment="1">
      <alignment horizontal="center" vertical="top" wrapText="1"/>
    </xf>
    <xf numFmtId="0" fontId="5" fillId="12" borderId="27" xfId="4" applyFont="1" applyFill="1" applyBorder="1" applyAlignment="1">
      <alignment horizontal="center" vertical="top" wrapText="1"/>
    </xf>
    <xf numFmtId="49" fontId="11" fillId="12" borderId="22" xfId="4" applyNumberFormat="1" applyFont="1" applyFill="1" applyBorder="1" applyAlignment="1">
      <alignment horizontal="center" vertical="top" wrapText="1"/>
    </xf>
    <xf numFmtId="49" fontId="11" fillId="12" borderId="0" xfId="4" applyNumberFormat="1" applyFont="1" applyFill="1" applyAlignment="1">
      <alignment horizontal="center" vertical="top" wrapText="1"/>
    </xf>
    <xf numFmtId="0" fontId="16" fillId="12" borderId="21" xfId="4" applyFont="1" applyFill="1" applyBorder="1" applyAlignment="1">
      <alignment horizontal="center" vertical="top" wrapText="1"/>
    </xf>
    <xf numFmtId="0" fontId="10" fillId="13" borderId="19" xfId="4" applyFont="1" applyFill="1" applyBorder="1" applyAlignment="1">
      <alignment horizontal="left" vertical="top"/>
    </xf>
    <xf numFmtId="0" fontId="10" fillId="13" borderId="34" xfId="4" applyFont="1" applyFill="1" applyBorder="1" applyAlignment="1">
      <alignment horizontal="left" vertical="top"/>
    </xf>
    <xf numFmtId="0" fontId="10" fillId="13" borderId="5" xfId="4" applyFont="1" applyFill="1" applyBorder="1" applyAlignment="1">
      <alignment horizontal="left" vertical="top"/>
    </xf>
    <xf numFmtId="49" fontId="14" fillId="8" borderId="19" xfId="4" applyNumberFormat="1" applyFont="1" applyFill="1" applyBorder="1" applyAlignment="1">
      <alignment horizontal="center" vertical="top"/>
    </xf>
    <xf numFmtId="49" fontId="14" fillId="8" borderId="5" xfId="4" applyNumberFormat="1" applyFont="1" applyFill="1" applyBorder="1" applyAlignment="1">
      <alignment horizontal="center" vertical="top"/>
    </xf>
    <xf numFmtId="49" fontId="11" fillId="12" borderId="5" xfId="4" applyNumberFormat="1" applyFont="1" applyFill="1" applyBorder="1" applyAlignment="1">
      <alignment horizontal="center" vertical="top" wrapText="1"/>
    </xf>
    <xf numFmtId="49" fontId="11" fillId="13" borderId="19" xfId="4" applyNumberFormat="1" applyFont="1" applyFill="1" applyBorder="1" applyAlignment="1">
      <alignment horizontal="center" vertical="top"/>
    </xf>
    <xf numFmtId="49" fontId="11" fillId="13" borderId="34" xfId="4" applyNumberFormat="1" applyFont="1" applyFill="1" applyBorder="1" applyAlignment="1">
      <alignment horizontal="center" vertical="top"/>
    </xf>
    <xf numFmtId="49" fontId="11" fillId="13" borderId="5" xfId="4" applyNumberFormat="1" applyFont="1" applyFill="1" applyBorder="1" applyAlignment="1">
      <alignment horizontal="center" vertical="top"/>
    </xf>
    <xf numFmtId="0" fontId="4" fillId="3" borderId="2" xfId="4" applyFont="1" applyFill="1" applyBorder="1" applyAlignment="1">
      <alignment horizontal="center" vertical="top"/>
    </xf>
    <xf numFmtId="0" fontId="4" fillId="3" borderId="4" xfId="4" applyFont="1" applyFill="1" applyBorder="1" applyAlignment="1">
      <alignment horizontal="center" vertical="top"/>
    </xf>
    <xf numFmtId="49" fontId="64" fillId="0" borderId="21" xfId="4" applyNumberFormat="1" applyFont="1" applyBorder="1" applyAlignment="1">
      <alignment horizontal="center" vertical="top" wrapText="1"/>
    </xf>
    <xf numFmtId="0" fontId="11" fillId="8" borderId="2" xfId="4" applyFont="1" applyFill="1" applyBorder="1" applyAlignment="1">
      <alignment horizontal="right" vertical="top" wrapText="1"/>
    </xf>
    <xf numFmtId="0" fontId="38" fillId="12" borderId="20" xfId="4" applyFont="1" applyFill="1" applyBorder="1" applyAlignment="1">
      <alignment horizontal="center" vertical="center" textRotation="90" wrapText="1"/>
    </xf>
    <xf numFmtId="0" fontId="38" fillId="12" borderId="6" xfId="4" applyFont="1" applyFill="1" applyBorder="1" applyAlignment="1">
      <alignment horizontal="center" vertical="center" textRotation="90" wrapText="1"/>
    </xf>
    <xf numFmtId="0" fontId="38" fillId="12" borderId="31" xfId="4" applyFont="1" applyFill="1" applyBorder="1" applyAlignment="1">
      <alignment horizontal="center" vertical="center" textRotation="90" wrapText="1"/>
    </xf>
    <xf numFmtId="49" fontId="11" fillId="12" borderId="20" xfId="4" applyNumberFormat="1" applyFont="1" applyFill="1" applyBorder="1" applyAlignment="1">
      <alignment horizontal="center" vertical="top" wrapText="1"/>
    </xf>
    <xf numFmtId="0" fontId="16" fillId="12" borderId="31" xfId="4" applyFont="1" applyFill="1" applyBorder="1" applyAlignment="1">
      <alignment horizontal="center" vertical="top" wrapText="1"/>
    </xf>
    <xf numFmtId="0" fontId="4" fillId="6" borderId="2" xfId="4" applyFont="1" applyFill="1" applyBorder="1" applyAlignment="1">
      <alignment horizontal="right" vertical="top" wrapText="1"/>
    </xf>
    <xf numFmtId="0" fontId="4" fillId="6" borderId="4" xfId="4" applyFont="1" applyFill="1" applyBorder="1" applyAlignment="1">
      <alignment horizontal="right" vertical="top" wrapText="1"/>
    </xf>
    <xf numFmtId="0" fontId="16" fillId="11" borderId="19" xfId="4" applyFont="1" applyFill="1" applyBorder="1" applyAlignment="1">
      <alignment horizontal="center" vertical="top" wrapText="1"/>
    </xf>
    <xf numFmtId="0" fontId="16" fillId="11" borderId="34" xfId="4" applyFont="1" applyFill="1" applyBorder="1" applyAlignment="1">
      <alignment horizontal="center" vertical="top" wrapText="1"/>
    </xf>
    <xf numFmtId="0" fontId="16" fillId="11" borderId="5" xfId="4" applyFont="1" applyFill="1" applyBorder="1" applyAlignment="1">
      <alignment horizontal="center" vertical="top" wrapText="1"/>
    </xf>
    <xf numFmtId="0" fontId="8" fillId="0" borderId="15" xfId="4" applyFont="1" applyBorder="1" applyAlignment="1">
      <alignment horizontal="left" vertical="top" wrapText="1"/>
    </xf>
    <xf numFmtId="0" fontId="8" fillId="0" borderId="17" xfId="4" applyFont="1" applyBorder="1" applyAlignment="1">
      <alignment horizontal="left" vertical="top" wrapText="1"/>
    </xf>
    <xf numFmtId="0" fontId="8" fillId="0" borderId="16" xfId="4" applyFont="1" applyBorder="1" applyAlignment="1">
      <alignment horizontal="left" vertical="top" wrapText="1"/>
    </xf>
    <xf numFmtId="0" fontId="8" fillId="0" borderId="16" xfId="3" applyFont="1" applyBorder="1" applyAlignment="1">
      <alignment horizontal="left" vertical="top" wrapText="1"/>
    </xf>
    <xf numFmtId="0" fontId="6" fillId="0" borderId="42" xfId="4" applyFont="1" applyBorder="1" applyAlignment="1">
      <alignment horizontal="left" vertical="top" wrapText="1"/>
    </xf>
    <xf numFmtId="0" fontId="6" fillId="0" borderId="39" xfId="4" applyFont="1" applyBorder="1" applyAlignment="1">
      <alignment horizontal="left" vertical="top" wrapText="1"/>
    </xf>
    <xf numFmtId="0" fontId="6" fillId="0" borderId="45" xfId="4" applyFont="1" applyBorder="1" applyAlignment="1">
      <alignment horizontal="left" vertical="top" wrapText="1"/>
    </xf>
    <xf numFmtId="0" fontId="3" fillId="2" borderId="2" xfId="4" applyFill="1" applyBorder="1" applyAlignment="1">
      <alignment horizontal="right" vertical="top" wrapText="1"/>
    </xf>
    <xf numFmtId="0" fontId="3" fillId="2" borderId="4" xfId="4" applyFont="1" applyFill="1" applyBorder="1" applyAlignment="1">
      <alignment horizontal="right" vertical="top" wrapText="1"/>
    </xf>
    <xf numFmtId="0" fontId="3" fillId="2" borderId="3" xfId="4" applyFont="1" applyFill="1" applyBorder="1" applyAlignment="1">
      <alignment horizontal="right" vertical="top" wrapText="1"/>
    </xf>
    <xf numFmtId="0" fontId="8" fillId="0" borderId="38" xfId="4" applyFont="1" applyBorder="1" applyAlignment="1">
      <alignment horizontal="left" vertical="top" wrapText="1"/>
    </xf>
    <xf numFmtId="0" fontId="8" fillId="0" borderId="28" xfId="4" applyFont="1" applyBorder="1" applyAlignment="1">
      <alignment horizontal="left" vertical="top" wrapText="1"/>
    </xf>
    <xf numFmtId="0" fontId="8" fillId="0" borderId="44" xfId="4" applyFont="1" applyBorder="1" applyAlignment="1">
      <alignment horizontal="left" vertical="top" wrapText="1"/>
    </xf>
    <xf numFmtId="0" fontId="10" fillId="13" borderId="19" xfId="4" applyFont="1" applyFill="1" applyBorder="1" applyAlignment="1">
      <alignment horizontal="left" vertical="top" wrapText="1"/>
    </xf>
    <xf numFmtId="0" fontId="10" fillId="13" borderId="34" xfId="4" applyFont="1" applyFill="1" applyBorder="1" applyAlignment="1">
      <alignment horizontal="left" vertical="top" wrapText="1"/>
    </xf>
    <xf numFmtId="0" fontId="10" fillId="13" borderId="5" xfId="4" applyFont="1" applyFill="1" applyBorder="1" applyAlignment="1">
      <alignment horizontal="left" vertical="top" wrapText="1"/>
    </xf>
    <xf numFmtId="0" fontId="11" fillId="6" borderId="42" xfId="4" applyFont="1" applyFill="1" applyBorder="1" applyAlignment="1">
      <alignment horizontal="right" vertical="top" wrapText="1"/>
    </xf>
    <xf numFmtId="0" fontId="11" fillId="6" borderId="39" xfId="4" applyFont="1" applyFill="1" applyBorder="1" applyAlignment="1">
      <alignment horizontal="right" vertical="top" wrapText="1"/>
    </xf>
    <xf numFmtId="0" fontId="11" fillId="6" borderId="45" xfId="4" applyFont="1" applyFill="1" applyBorder="1" applyAlignment="1">
      <alignment horizontal="right" vertical="top" wrapText="1"/>
    </xf>
    <xf numFmtId="49" fontId="11" fillId="3" borderId="2" xfId="4" applyNumberFormat="1" applyFont="1" applyFill="1" applyBorder="1" applyAlignment="1">
      <alignment horizontal="right" vertical="top"/>
    </xf>
    <xf numFmtId="49" fontId="11" fillId="3" borderId="4" xfId="4" applyNumberFormat="1" applyFont="1" applyFill="1" applyBorder="1" applyAlignment="1">
      <alignment horizontal="right" vertical="top"/>
    </xf>
    <xf numFmtId="49" fontId="11" fillId="3" borderId="3" xfId="4" applyNumberFormat="1" applyFont="1" applyFill="1" applyBorder="1" applyAlignment="1">
      <alignment horizontal="right" vertical="top"/>
    </xf>
    <xf numFmtId="0" fontId="65" fillId="12" borderId="34" xfId="4" applyFont="1" applyFill="1" applyBorder="1" applyAlignment="1">
      <alignment horizontal="center" vertical="center" textRotation="90" wrapText="1"/>
    </xf>
    <xf numFmtId="0" fontId="65" fillId="12" borderId="5" xfId="4" applyFont="1" applyFill="1" applyBorder="1" applyAlignment="1">
      <alignment horizontal="center" vertical="center" textRotation="90" wrapText="1"/>
    </xf>
    <xf numFmtId="0" fontId="5" fillId="12" borderId="19" xfId="4" applyFont="1" applyFill="1" applyBorder="1" applyAlignment="1">
      <alignment horizontal="left" vertical="top" wrapText="1"/>
    </xf>
    <xf numFmtId="0" fontId="5" fillId="12" borderId="34" xfId="4" applyFont="1" applyFill="1" applyBorder="1" applyAlignment="1">
      <alignment horizontal="left" vertical="top" wrapText="1"/>
    </xf>
    <xf numFmtId="49" fontId="15" fillId="11" borderId="18" xfId="4" applyNumberFormat="1" applyFont="1" applyFill="1" applyBorder="1" applyAlignment="1">
      <alignment horizontal="center" vertical="center" textRotation="90"/>
    </xf>
    <xf numFmtId="49" fontId="15" fillId="11" borderId="32" xfId="4" applyNumberFormat="1" applyFont="1" applyFill="1" applyBorder="1" applyAlignment="1">
      <alignment horizontal="center" vertical="center" textRotation="90"/>
    </xf>
    <xf numFmtId="0" fontId="4" fillId="12" borderId="34" xfId="4" applyFont="1" applyFill="1" applyBorder="1" applyAlignment="1">
      <alignment vertical="top" wrapText="1"/>
    </xf>
    <xf numFmtId="0" fontId="3" fillId="12" borderId="34" xfId="4" applyFill="1" applyBorder="1" applyAlignment="1">
      <alignment vertical="top" wrapText="1"/>
    </xf>
    <xf numFmtId="0" fontId="5" fillId="13" borderId="22" xfId="4" applyFont="1" applyFill="1" applyBorder="1" applyAlignment="1">
      <alignment horizontal="left" vertical="top" wrapText="1"/>
    </xf>
    <xf numFmtId="0" fontId="5" fillId="13" borderId="21" xfId="4" applyFont="1" applyFill="1" applyBorder="1" applyAlignment="1">
      <alignment horizontal="left" vertical="top" wrapText="1"/>
    </xf>
    <xf numFmtId="49" fontId="14" fillId="8" borderId="34" xfId="4" applyNumberFormat="1" applyFont="1" applyFill="1" applyBorder="1" applyAlignment="1">
      <alignment horizontal="center" vertical="top"/>
    </xf>
    <xf numFmtId="0" fontId="26" fillId="13" borderId="19" xfId="4" applyFont="1" applyFill="1" applyBorder="1" applyAlignment="1">
      <alignment horizontal="center" vertical="center" textRotation="90" wrapText="1"/>
    </xf>
    <xf numFmtId="0" fontId="26" fillId="13" borderId="34" xfId="4" applyFont="1" applyFill="1" applyBorder="1" applyAlignment="1">
      <alignment horizontal="center" vertical="center" textRotation="90" wrapText="1"/>
    </xf>
    <xf numFmtId="0" fontId="26" fillId="13" borderId="5" xfId="4" applyFont="1" applyFill="1" applyBorder="1" applyAlignment="1">
      <alignment horizontal="center" vertical="center" textRotation="90" wrapText="1"/>
    </xf>
    <xf numFmtId="0" fontId="12" fillId="0" borderId="61" xfId="4" applyFont="1" applyBorder="1" applyAlignment="1">
      <alignment horizontal="center" vertical="center" textRotation="90"/>
    </xf>
    <xf numFmtId="0" fontId="12" fillId="0" borderId="27" xfId="4" applyFont="1" applyBorder="1" applyAlignment="1">
      <alignment horizontal="center" vertical="center" textRotation="90"/>
    </xf>
    <xf numFmtId="0" fontId="5" fillId="0" borderId="2" xfId="4" applyFont="1" applyBorder="1" applyAlignment="1">
      <alignment horizontal="center" vertical="center" wrapText="1"/>
    </xf>
    <xf numFmtId="0" fontId="5" fillId="0" borderId="4" xfId="4" applyFont="1" applyBorder="1" applyAlignment="1">
      <alignment horizontal="center" vertical="center" wrapText="1"/>
    </xf>
    <xf numFmtId="0" fontId="5" fillId="0" borderId="3" xfId="4" applyFont="1" applyBorder="1" applyAlignment="1">
      <alignment horizontal="center" vertical="center" wrapText="1"/>
    </xf>
    <xf numFmtId="0" fontId="4" fillId="0" borderId="19" xfId="4" applyFont="1" applyBorder="1" applyAlignment="1">
      <alignment horizontal="center" vertical="center" textRotation="90" wrapText="1"/>
    </xf>
    <xf numFmtId="0" fontId="4" fillId="0" borderId="5" xfId="4" applyFont="1" applyBorder="1" applyAlignment="1">
      <alignment horizontal="center" vertical="center" textRotation="90" wrapText="1"/>
    </xf>
    <xf numFmtId="0" fontId="4" fillId="0" borderId="19" xfId="8" applyFont="1" applyBorder="1" applyAlignment="1">
      <alignment horizontal="center" vertical="center" textRotation="90" wrapText="1"/>
    </xf>
    <xf numFmtId="0" fontId="4" fillId="0" borderId="5" xfId="8" applyFont="1" applyBorder="1" applyAlignment="1">
      <alignment horizontal="center" vertical="center" textRotation="90" wrapText="1"/>
    </xf>
    <xf numFmtId="49" fontId="11" fillId="13" borderId="19" xfId="4" applyNumberFormat="1" applyFont="1" applyFill="1" applyBorder="1" applyAlignment="1">
      <alignment horizontal="left" vertical="top"/>
    </xf>
    <xf numFmtId="49" fontId="11" fillId="13" borderId="5" xfId="4" applyNumberFormat="1" applyFont="1" applyFill="1" applyBorder="1" applyAlignment="1">
      <alignment horizontal="left" vertical="top"/>
    </xf>
    <xf numFmtId="0" fontId="26" fillId="10" borderId="18" xfId="4" applyFont="1" applyFill="1" applyBorder="1" applyAlignment="1">
      <alignment horizontal="center" vertical="center" textRotation="90" wrapText="1"/>
    </xf>
    <xf numFmtId="0" fontId="26" fillId="10" borderId="14" xfId="4" applyFont="1" applyFill="1" applyBorder="1" applyAlignment="1">
      <alignment horizontal="center" vertical="center" textRotation="90" wrapText="1"/>
    </xf>
    <xf numFmtId="0" fontId="26" fillId="10" borderId="32" xfId="4" applyFont="1" applyFill="1" applyBorder="1" applyAlignment="1">
      <alignment horizontal="center" vertical="center" textRotation="90" wrapText="1"/>
    </xf>
    <xf numFmtId="0" fontId="26" fillId="8" borderId="18" xfId="4" applyFont="1" applyFill="1" applyBorder="1" applyAlignment="1">
      <alignment horizontal="center" vertical="center" textRotation="90" wrapText="1"/>
    </xf>
    <xf numFmtId="0" fontId="26" fillId="8" borderId="14" xfId="4" applyFont="1" applyFill="1" applyBorder="1" applyAlignment="1">
      <alignment horizontal="center" vertical="center" textRotation="90" wrapText="1"/>
    </xf>
    <xf numFmtId="0" fontId="26" fillId="8" borderId="32" xfId="4" applyFont="1" applyFill="1" applyBorder="1" applyAlignment="1">
      <alignment horizontal="center" vertical="center" textRotation="90" wrapText="1"/>
    </xf>
    <xf numFmtId="0" fontId="26" fillId="12" borderId="39" xfId="4" applyFont="1" applyFill="1" applyBorder="1" applyAlignment="1">
      <alignment horizontal="center" vertical="center" textRotation="90" wrapText="1"/>
    </xf>
    <xf numFmtId="0" fontId="26" fillId="12" borderId="17" xfId="4" applyFont="1" applyFill="1" applyBorder="1" applyAlignment="1">
      <alignment horizontal="center" vertical="center" textRotation="90" wrapText="1"/>
    </xf>
    <xf numFmtId="0" fontId="26" fillId="12" borderId="28" xfId="4" applyFont="1" applyFill="1" applyBorder="1" applyAlignment="1">
      <alignment horizontal="center" vertical="center" textRotation="90" wrapText="1"/>
    </xf>
    <xf numFmtId="0" fontId="26" fillId="0" borderId="18" xfId="4" applyFont="1" applyBorder="1" applyAlignment="1">
      <alignment horizontal="center" vertical="center" textRotation="90" wrapText="1"/>
    </xf>
    <xf numFmtId="0" fontId="26" fillId="0" borderId="14" xfId="4" applyFont="1" applyBorder="1" applyAlignment="1">
      <alignment horizontal="center" vertical="center" textRotation="90" wrapText="1"/>
    </xf>
    <xf numFmtId="0" fontId="26" fillId="0" borderId="32" xfId="4" applyFont="1" applyBorder="1" applyAlignment="1">
      <alignment horizontal="center" vertical="center" textRotation="90" wrapText="1"/>
    </xf>
    <xf numFmtId="0" fontId="26" fillId="0" borderId="35" xfId="4" applyFont="1" applyBorder="1" applyAlignment="1">
      <alignment horizontal="center" vertical="center" wrapText="1"/>
    </xf>
    <xf numFmtId="0" fontId="26" fillId="0" borderId="61" xfId="4" applyFont="1" applyBorder="1" applyAlignment="1">
      <alignment horizontal="center" vertical="center" wrapText="1"/>
    </xf>
    <xf numFmtId="0" fontId="26" fillId="0" borderId="27" xfId="4" applyFont="1" applyBorder="1" applyAlignment="1">
      <alignment horizontal="center" vertical="center" wrapText="1"/>
    </xf>
    <xf numFmtId="0" fontId="26" fillId="0" borderId="19" xfId="4" applyFont="1" applyBorder="1" applyAlignment="1">
      <alignment horizontal="center" vertical="center" textRotation="90" wrapText="1"/>
    </xf>
    <xf numFmtId="0" fontId="26" fillId="0" borderId="34" xfId="4" applyFont="1" applyBorder="1" applyAlignment="1">
      <alignment horizontal="center" vertical="center" textRotation="90" wrapText="1"/>
    </xf>
    <xf numFmtId="0" fontId="26" fillId="0" borderId="5" xfId="4" applyFont="1" applyBorder="1" applyAlignment="1">
      <alignment horizontal="center" vertical="center" textRotation="90" wrapText="1"/>
    </xf>
    <xf numFmtId="0" fontId="26" fillId="0" borderId="39" xfId="4" applyFont="1" applyBorder="1" applyAlignment="1">
      <alignment horizontal="center" vertical="center" textRotation="90" wrapText="1"/>
    </xf>
    <xf numFmtId="0" fontId="26" fillId="0" borderId="17" xfId="4" applyFont="1" applyBorder="1" applyAlignment="1">
      <alignment horizontal="center" vertical="center" textRotation="90" wrapText="1"/>
    </xf>
    <xf numFmtId="0" fontId="26" fillId="0" borderId="28" xfId="4" applyFont="1" applyBorder="1" applyAlignment="1">
      <alignment horizontal="center" vertical="center" textRotation="90" wrapText="1"/>
    </xf>
    <xf numFmtId="0" fontId="26" fillId="0" borderId="2" xfId="2" applyFont="1" applyBorder="1" applyAlignment="1">
      <alignment horizontal="center" vertical="center"/>
    </xf>
    <xf numFmtId="0" fontId="26" fillId="0" borderId="4" xfId="2" applyFont="1" applyBorder="1" applyAlignment="1">
      <alignment horizontal="center" vertical="center"/>
    </xf>
    <xf numFmtId="0" fontId="26" fillId="0" borderId="3" xfId="2" applyFont="1" applyBorder="1" applyAlignment="1">
      <alignment horizontal="center" vertical="center"/>
    </xf>
    <xf numFmtId="0" fontId="12" fillId="0" borderId="19" xfId="4" applyFont="1" applyBorder="1" applyAlignment="1">
      <alignment horizontal="center" vertical="center" textRotation="90"/>
    </xf>
    <xf numFmtId="0" fontId="12" fillId="0" borderId="5" xfId="4" applyFont="1" applyBorder="1" applyAlignment="1">
      <alignment horizontal="center" vertical="center" textRotation="90"/>
    </xf>
    <xf numFmtId="0" fontId="5" fillId="12" borderId="6" xfId="4" applyFont="1" applyFill="1" applyBorder="1" applyAlignment="1">
      <alignment horizontal="center" vertical="top" wrapText="1"/>
    </xf>
    <xf numFmtId="0" fontId="5" fillId="12" borderId="31" xfId="4" applyFont="1" applyFill="1" applyBorder="1" applyAlignment="1">
      <alignment horizontal="center" vertical="top" wrapText="1"/>
    </xf>
    <xf numFmtId="0" fontId="39" fillId="8" borderId="2" xfId="4" applyFont="1" applyFill="1" applyBorder="1" applyAlignment="1">
      <alignment horizontal="center" vertical="top"/>
    </xf>
    <xf numFmtId="0" fontId="39" fillId="8" borderId="4" xfId="4" applyFont="1" applyFill="1" applyBorder="1" applyAlignment="1">
      <alignment horizontal="center" vertical="top"/>
    </xf>
    <xf numFmtId="0" fontId="39" fillId="8" borderId="3" xfId="4" applyFont="1" applyFill="1" applyBorder="1" applyAlignment="1">
      <alignment horizontal="center" vertical="top"/>
    </xf>
    <xf numFmtId="0" fontId="13" fillId="8" borderId="2" xfId="4" applyFont="1" applyFill="1" applyBorder="1" applyAlignment="1">
      <alignment horizontal="center" vertical="top" wrapText="1"/>
    </xf>
    <xf numFmtId="0" fontId="13" fillId="8" borderId="4" xfId="4" applyFont="1" applyFill="1" applyBorder="1" applyAlignment="1">
      <alignment horizontal="center" vertical="top" wrapText="1"/>
    </xf>
    <xf numFmtId="0" fontId="13" fillId="8" borderId="3" xfId="4" applyFont="1" applyFill="1" applyBorder="1" applyAlignment="1">
      <alignment horizontal="center" vertical="top" wrapText="1"/>
    </xf>
    <xf numFmtId="0" fontId="5" fillId="8" borderId="2" xfId="4" applyFont="1" applyFill="1" applyBorder="1" applyAlignment="1">
      <alignment horizontal="left" vertical="top"/>
    </xf>
    <xf numFmtId="0" fontId="5" fillId="8" borderId="4" xfId="4" applyFont="1" applyFill="1" applyBorder="1" applyAlignment="1">
      <alignment horizontal="left" vertical="top"/>
    </xf>
    <xf numFmtId="0" fontId="5" fillId="8" borderId="3" xfId="4" applyFont="1" applyFill="1" applyBorder="1" applyAlignment="1">
      <alignment horizontal="left" vertical="top"/>
    </xf>
    <xf numFmtId="0" fontId="5" fillId="11" borderId="2" xfId="4" applyFont="1" applyFill="1" applyBorder="1" applyAlignment="1">
      <alignment horizontal="center" vertical="top"/>
    </xf>
    <xf numFmtId="0" fontId="5" fillId="11" borderId="4" xfId="4" applyFont="1" applyFill="1" applyBorder="1" applyAlignment="1">
      <alignment horizontal="center" vertical="top"/>
    </xf>
    <xf numFmtId="0" fontId="5" fillId="11" borderId="3" xfId="4" applyFont="1" applyFill="1" applyBorder="1" applyAlignment="1">
      <alignment horizontal="center" vertical="top"/>
    </xf>
    <xf numFmtId="49" fontId="10" fillId="11" borderId="6" xfId="4" applyNumberFormat="1" applyFont="1" applyFill="1" applyBorder="1" applyAlignment="1">
      <alignment horizontal="center" vertical="top"/>
    </xf>
    <xf numFmtId="49" fontId="10" fillId="11" borderId="31" xfId="4" applyNumberFormat="1" applyFont="1" applyFill="1" applyBorder="1" applyAlignment="1">
      <alignment horizontal="center" vertical="top"/>
    </xf>
    <xf numFmtId="0" fontId="5" fillId="10" borderId="2" xfId="4" applyFont="1" applyFill="1" applyBorder="1" applyAlignment="1">
      <alignment horizontal="center" vertical="top" wrapText="1"/>
    </xf>
    <xf numFmtId="0" fontId="5" fillId="10" borderId="4" xfId="4" applyFont="1" applyFill="1" applyBorder="1" applyAlignment="1">
      <alignment horizontal="center" vertical="top" wrapText="1"/>
    </xf>
    <xf numFmtId="0" fontId="5" fillId="10" borderId="3" xfId="4" applyFont="1" applyFill="1" applyBorder="1" applyAlignment="1">
      <alignment horizontal="center" vertical="top" wrapText="1"/>
    </xf>
    <xf numFmtId="0" fontId="13" fillId="8" borderId="2" xfId="4" applyFont="1" applyFill="1" applyBorder="1" applyAlignment="1">
      <alignment horizontal="center" vertical="top"/>
    </xf>
    <xf numFmtId="0" fontId="13" fillId="8" borderId="4" xfId="4" applyFont="1" applyFill="1" applyBorder="1" applyAlignment="1">
      <alignment horizontal="center" vertical="top"/>
    </xf>
    <xf numFmtId="0" fontId="13" fillId="8" borderId="3" xfId="4" applyFont="1" applyFill="1" applyBorder="1" applyAlignment="1">
      <alignment horizontal="center" vertical="top"/>
    </xf>
    <xf numFmtId="0" fontId="5" fillId="10" borderId="2" xfId="4" applyFont="1" applyFill="1" applyBorder="1" applyAlignment="1">
      <alignment horizontal="left" vertical="top"/>
    </xf>
    <xf numFmtId="0" fontId="5" fillId="10" borderId="4" xfId="4" applyFont="1" applyFill="1" applyBorder="1" applyAlignment="1">
      <alignment horizontal="left" vertical="top"/>
    </xf>
    <xf numFmtId="0" fontId="5" fillId="10" borderId="3" xfId="4" applyFont="1" applyFill="1" applyBorder="1" applyAlignment="1">
      <alignment horizontal="left" vertical="top"/>
    </xf>
    <xf numFmtId="0" fontId="5" fillId="11" borderId="6" xfId="4" applyFont="1" applyFill="1" applyBorder="1" applyAlignment="1">
      <alignment horizontal="center" vertical="top"/>
    </xf>
    <xf numFmtId="0" fontId="5" fillId="11" borderId="0" xfId="4" applyFont="1" applyFill="1" applyAlignment="1">
      <alignment horizontal="center" vertical="top"/>
    </xf>
    <xf numFmtId="0" fontId="5" fillId="11" borderId="61" xfId="4" applyFont="1" applyFill="1" applyBorder="1" applyAlignment="1">
      <alignment horizontal="center" vertical="top"/>
    </xf>
    <xf numFmtId="0" fontId="4" fillId="0" borderId="43" xfId="4" applyFont="1" applyBorder="1" applyAlignment="1">
      <alignment horizontal="center" vertical="center" wrapText="1"/>
    </xf>
    <xf numFmtId="0" fontId="4" fillId="0" borderId="26" xfId="4" applyFont="1" applyBorder="1" applyAlignment="1">
      <alignment horizontal="center" vertical="center" wrapText="1"/>
    </xf>
    <xf numFmtId="0" fontId="4" fillId="0" borderId="24" xfId="4" applyFont="1" applyBorder="1" applyAlignment="1">
      <alignment horizontal="center" vertical="center" wrapText="1"/>
    </xf>
    <xf numFmtId="0" fontId="4" fillId="0" borderId="35" xfId="4" applyFont="1" applyBorder="1" applyAlignment="1">
      <alignment horizontal="center" vertical="center"/>
    </xf>
    <xf numFmtId="0" fontId="4" fillId="0" borderId="61" xfId="4" applyFont="1" applyBorder="1" applyAlignment="1">
      <alignment horizontal="center" vertical="center"/>
    </xf>
    <xf numFmtId="0" fontId="4" fillId="0" borderId="27" xfId="4" applyFont="1" applyBorder="1" applyAlignment="1">
      <alignment horizontal="center" vertical="center"/>
    </xf>
    <xf numFmtId="0" fontId="39" fillId="0" borderId="35" xfId="4" applyFont="1" applyBorder="1" applyAlignment="1">
      <alignment horizontal="left" vertical="top" wrapText="1"/>
    </xf>
    <xf numFmtId="0" fontId="39" fillId="0" borderId="61" xfId="4" applyFont="1" applyBorder="1" applyAlignment="1">
      <alignment horizontal="left" vertical="top" wrapText="1"/>
    </xf>
    <xf numFmtId="0" fontId="39" fillId="0" borderId="27" xfId="4" applyFont="1" applyBorder="1" applyAlignment="1">
      <alignment horizontal="left" vertical="top" wrapText="1"/>
    </xf>
    <xf numFmtId="0" fontId="4" fillId="0" borderId="12" xfId="9" applyFont="1" applyBorder="1" applyAlignment="1">
      <alignment horizontal="left" vertical="top"/>
    </xf>
    <xf numFmtId="0" fontId="4" fillId="0" borderId="61" xfId="9" applyFont="1" applyBorder="1" applyAlignment="1">
      <alignment horizontal="left" vertical="top"/>
    </xf>
    <xf numFmtId="0" fontId="4" fillId="0" borderId="7" xfId="9" applyFont="1" applyBorder="1" applyAlignment="1">
      <alignment horizontal="left" vertical="top"/>
    </xf>
    <xf numFmtId="0" fontId="4" fillId="0" borderId="10" xfId="9" applyFont="1" applyBorder="1" applyAlignment="1">
      <alignment horizontal="left" vertical="top"/>
    </xf>
    <xf numFmtId="0" fontId="4" fillId="0" borderId="34" xfId="9" applyFont="1" applyBorder="1" applyAlignment="1">
      <alignment horizontal="left" vertical="top"/>
    </xf>
    <xf numFmtId="0" fontId="4" fillId="0" borderId="55" xfId="9" applyFont="1" applyBorder="1" applyAlignment="1">
      <alignment horizontal="left" vertical="top"/>
    </xf>
    <xf numFmtId="0" fontId="4" fillId="0" borderId="16" xfId="9" applyFont="1" applyBorder="1" applyAlignment="1">
      <alignment horizontal="left" vertical="top" wrapText="1"/>
    </xf>
    <xf numFmtId="0" fontId="4" fillId="0" borderId="14" xfId="9" applyFont="1" applyBorder="1" applyAlignment="1">
      <alignment horizontal="left" vertical="top" wrapText="1"/>
    </xf>
    <xf numFmtId="0" fontId="4" fillId="0" borderId="19" xfId="4" applyFont="1" applyBorder="1" applyAlignment="1">
      <alignment horizontal="left" vertical="top" wrapText="1"/>
    </xf>
    <xf numFmtId="0" fontId="4" fillId="0" borderId="34" xfId="4" applyFont="1" applyBorder="1" applyAlignment="1">
      <alignment horizontal="left" vertical="top" wrapText="1"/>
    </xf>
    <xf numFmtId="0" fontId="4" fillId="0" borderId="5" xfId="4" applyFont="1" applyBorder="1" applyAlignment="1">
      <alignment horizontal="left" vertical="top" wrapText="1"/>
    </xf>
    <xf numFmtId="0" fontId="4" fillId="0" borderId="19" xfId="9" applyFont="1" applyBorder="1" applyAlignment="1">
      <alignment horizontal="left" vertical="top" wrapText="1"/>
    </xf>
    <xf numFmtId="0" fontId="4" fillId="0" borderId="34" xfId="9" applyFont="1" applyBorder="1" applyAlignment="1">
      <alignment horizontal="left" vertical="top" wrapText="1"/>
    </xf>
    <xf numFmtId="0" fontId="4" fillId="0" borderId="5" xfId="9" applyFont="1" applyBorder="1" applyAlignment="1">
      <alignment horizontal="left" vertical="top" wrapText="1"/>
    </xf>
    <xf numFmtId="0" fontId="4" fillId="11" borderId="49" xfId="9" applyFont="1" applyFill="1" applyBorder="1" applyAlignment="1">
      <alignment horizontal="center" vertical="top"/>
    </xf>
    <xf numFmtId="0" fontId="4" fillId="11" borderId="52" xfId="9" applyFont="1" applyFill="1" applyBorder="1" applyAlignment="1">
      <alignment horizontal="center" vertical="top"/>
    </xf>
    <xf numFmtId="0" fontId="4" fillId="11" borderId="46" xfId="9" applyFont="1" applyFill="1" applyBorder="1" applyAlignment="1">
      <alignment horizontal="center" vertical="top"/>
    </xf>
    <xf numFmtId="0" fontId="4" fillId="0" borderId="10" xfId="9" applyFont="1" applyBorder="1" applyAlignment="1">
      <alignment horizontal="left" vertical="top" wrapText="1"/>
    </xf>
    <xf numFmtId="0" fontId="4" fillId="11" borderId="68" xfId="9" applyFont="1" applyFill="1" applyBorder="1" applyAlignment="1">
      <alignment horizontal="center" vertical="top"/>
    </xf>
    <xf numFmtId="0" fontId="4" fillId="11" borderId="66" xfId="9" applyFont="1" applyFill="1" applyBorder="1" applyAlignment="1">
      <alignment horizontal="center" vertical="top"/>
    </xf>
    <xf numFmtId="0" fontId="4" fillId="0" borderId="12" xfId="9" applyFont="1" applyBorder="1" applyAlignment="1">
      <alignment horizontal="left" vertical="top" wrapText="1"/>
    </xf>
    <xf numFmtId="0" fontId="4" fillId="0" borderId="61" xfId="9" applyFont="1" applyBorder="1" applyAlignment="1">
      <alignment horizontal="left" vertical="top" wrapText="1"/>
    </xf>
    <xf numFmtId="0" fontId="4" fillId="0" borderId="27" xfId="9" applyFont="1" applyBorder="1" applyAlignment="1">
      <alignment horizontal="left" vertical="top" wrapText="1"/>
    </xf>
    <xf numFmtId="0" fontId="4" fillId="0" borderId="7" xfId="9" applyFont="1" applyBorder="1" applyAlignment="1">
      <alignment horizontal="left" vertical="top" wrapText="1"/>
    </xf>
    <xf numFmtId="0" fontId="4" fillId="0" borderId="10" xfId="4" applyFont="1" applyBorder="1" applyAlignment="1">
      <alignment horizontal="left" vertical="top" wrapText="1"/>
    </xf>
    <xf numFmtId="0" fontId="4" fillId="0" borderId="55" xfId="4" applyFont="1" applyBorder="1" applyAlignment="1">
      <alignment horizontal="left" vertical="top" wrapText="1"/>
    </xf>
    <xf numFmtId="0" fontId="4" fillId="0" borderId="35" xfId="9" applyFont="1" applyBorder="1" applyAlignment="1">
      <alignment horizontal="left" vertical="top" wrapText="1"/>
    </xf>
    <xf numFmtId="0" fontId="4" fillId="0" borderId="55" xfId="9" applyFont="1" applyBorder="1" applyAlignment="1">
      <alignment horizontal="left" vertical="top" wrapText="1"/>
    </xf>
    <xf numFmtId="0" fontId="4" fillId="0" borderId="27" xfId="9" applyFont="1" applyBorder="1" applyAlignment="1">
      <alignment horizontal="left" vertical="top"/>
    </xf>
    <xf numFmtId="0" fontId="4" fillId="11" borderId="19" xfId="9" applyFont="1" applyFill="1" applyBorder="1" applyAlignment="1">
      <alignment horizontal="center" vertical="top" wrapText="1"/>
    </xf>
    <xf numFmtId="0" fontId="4" fillId="11" borderId="34" xfId="9" applyFont="1" applyFill="1" applyBorder="1" applyAlignment="1">
      <alignment horizontal="center" vertical="top" wrapText="1"/>
    </xf>
    <xf numFmtId="0" fontId="4" fillId="11" borderId="5" xfId="9" applyFont="1" applyFill="1" applyBorder="1" applyAlignment="1">
      <alignment horizontal="center" vertical="top" wrapText="1"/>
    </xf>
    <xf numFmtId="0" fontId="4" fillId="11" borderId="10" xfId="9" applyFont="1" applyFill="1" applyBorder="1" applyAlignment="1">
      <alignment horizontal="left" vertical="top" wrapText="1"/>
    </xf>
    <xf numFmtId="0" fontId="4" fillId="11" borderId="34" xfId="9" applyFont="1" applyFill="1" applyBorder="1" applyAlignment="1">
      <alignment horizontal="left" vertical="top" wrapText="1"/>
    </xf>
    <xf numFmtId="0" fontId="4" fillId="11" borderId="55" xfId="9" applyFont="1" applyFill="1" applyBorder="1" applyAlignment="1">
      <alignment horizontal="left" vertical="top" wrapText="1"/>
    </xf>
    <xf numFmtId="0" fontId="4" fillId="11" borderId="80" xfId="9" applyFont="1" applyFill="1" applyBorder="1" applyAlignment="1">
      <alignment horizontal="center" vertical="top"/>
    </xf>
    <xf numFmtId="0" fontId="4" fillId="11" borderId="50" xfId="9" applyFont="1" applyFill="1" applyBorder="1" applyAlignment="1">
      <alignment horizontal="center" vertical="top" wrapText="1"/>
    </xf>
    <xf numFmtId="0" fontId="4" fillId="11" borderId="53" xfId="9" applyFont="1" applyFill="1" applyBorder="1" applyAlignment="1">
      <alignment horizontal="center" vertical="top" wrapText="1"/>
    </xf>
    <xf numFmtId="0" fontId="4" fillId="11" borderId="47" xfId="9" applyFont="1" applyFill="1" applyBorder="1" applyAlignment="1">
      <alignment horizontal="center" vertical="top" wrapText="1"/>
    </xf>
    <xf numFmtId="0" fontId="4" fillId="11" borderId="22" xfId="9" applyFont="1" applyFill="1" applyBorder="1" applyAlignment="1">
      <alignment horizontal="center" vertical="top"/>
    </xf>
    <xf numFmtId="0" fontId="4" fillId="11" borderId="0" xfId="9" applyFont="1" applyFill="1" applyBorder="1" applyAlignment="1">
      <alignment horizontal="center" vertical="top"/>
    </xf>
    <xf numFmtId="0" fontId="4" fillId="11" borderId="21" xfId="9" applyFont="1" applyFill="1" applyBorder="1" applyAlignment="1">
      <alignment horizontal="center" vertical="top"/>
    </xf>
    <xf numFmtId="0" fontId="4" fillId="11" borderId="5" xfId="9" applyFont="1" applyFill="1" applyBorder="1" applyAlignment="1">
      <alignment horizontal="left" vertical="top" wrapText="1"/>
    </xf>
    <xf numFmtId="0" fontId="12" fillId="0" borderId="35" xfId="9" applyFont="1" applyFill="1" applyBorder="1" applyAlignment="1">
      <alignment horizontal="center" vertical="center"/>
    </xf>
    <xf numFmtId="0" fontId="12" fillId="0" borderId="61" xfId="9" applyFont="1" applyFill="1" applyBorder="1" applyAlignment="1">
      <alignment horizontal="center" vertical="center"/>
    </xf>
    <xf numFmtId="0" fontId="12" fillId="0" borderId="27" xfId="9" applyFont="1" applyFill="1" applyBorder="1" applyAlignment="1">
      <alignment horizontal="center" vertical="center"/>
    </xf>
    <xf numFmtId="0" fontId="8" fillId="0" borderId="15" xfId="7" applyFont="1" applyBorder="1" applyAlignment="1">
      <alignment horizontal="left" vertical="top" wrapText="1"/>
    </xf>
    <xf numFmtId="0" fontId="8" fillId="0" borderId="17" xfId="7" applyFont="1" applyBorder="1" applyAlignment="1">
      <alignment horizontal="left" vertical="top" wrapText="1"/>
    </xf>
    <xf numFmtId="0" fontId="8" fillId="0" borderId="16" xfId="7" applyFont="1" applyBorder="1" applyAlignment="1">
      <alignment horizontal="left" vertical="top" wrapText="1"/>
    </xf>
    <xf numFmtId="0" fontId="5" fillId="0" borderId="2" xfId="9" applyFont="1" applyBorder="1" applyAlignment="1">
      <alignment horizontal="center" vertical="center" wrapText="1"/>
    </xf>
    <xf numFmtId="0" fontId="5" fillId="0" borderId="4" xfId="9" applyFont="1" applyBorder="1" applyAlignment="1">
      <alignment horizontal="center" vertical="center" wrapText="1"/>
    </xf>
    <xf numFmtId="0" fontId="5" fillId="0" borderId="3" xfId="9" applyFont="1" applyBorder="1" applyAlignment="1">
      <alignment horizontal="center" vertical="center" wrapText="1"/>
    </xf>
    <xf numFmtId="0" fontId="4" fillId="0" borderId="19" xfId="9" applyFont="1" applyBorder="1" applyAlignment="1">
      <alignment horizontal="center" vertical="center" textRotation="90" wrapText="1"/>
    </xf>
    <xf numFmtId="0" fontId="4" fillId="0" borderId="5" xfId="9" applyFont="1" applyBorder="1" applyAlignment="1">
      <alignment horizontal="center" vertical="center" textRotation="90" wrapText="1"/>
    </xf>
    <xf numFmtId="0" fontId="4" fillId="0" borderId="19" xfId="2" applyFont="1" applyBorder="1" applyAlignment="1">
      <alignment horizontal="center" vertical="center" textRotation="90" wrapText="1"/>
    </xf>
    <xf numFmtId="0" fontId="4" fillId="0" borderId="5" xfId="2" applyFont="1" applyBorder="1" applyAlignment="1">
      <alignment horizontal="center" vertical="center" textRotation="90" wrapText="1"/>
    </xf>
    <xf numFmtId="0" fontId="12" fillId="0" borderId="18" xfId="9" applyFont="1" applyFill="1" applyBorder="1" applyAlignment="1">
      <alignment horizontal="center" vertical="center" wrapText="1"/>
    </xf>
    <xf numFmtId="0" fontId="12" fillId="0" borderId="14" xfId="9" applyFont="1" applyFill="1" applyBorder="1" applyAlignment="1">
      <alignment horizontal="center" vertical="center" wrapText="1"/>
    </xf>
    <xf numFmtId="0" fontId="12" fillId="0" borderId="32" xfId="9" applyFont="1" applyFill="1" applyBorder="1" applyAlignment="1">
      <alignment horizontal="center" vertical="center" wrapText="1"/>
    </xf>
    <xf numFmtId="0" fontId="11" fillId="11" borderId="2" xfId="9" applyFont="1" applyFill="1" applyBorder="1" applyAlignment="1">
      <alignment horizontal="center" vertical="top"/>
    </xf>
    <xf numFmtId="0" fontId="11" fillId="11" borderId="4" xfId="9" applyFont="1" applyFill="1" applyBorder="1" applyAlignment="1">
      <alignment horizontal="center" vertical="top"/>
    </xf>
    <xf numFmtId="0" fontId="4" fillId="11" borderId="19" xfId="9" applyFont="1" applyFill="1" applyBorder="1" applyAlignment="1">
      <alignment horizontal="center" vertical="top"/>
    </xf>
    <xf numFmtId="0" fontId="4" fillId="11" borderId="34" xfId="9" applyFont="1" applyFill="1" applyBorder="1" applyAlignment="1">
      <alignment horizontal="center" vertical="top"/>
    </xf>
    <xf numFmtId="0" fontId="4" fillId="11" borderId="55" xfId="9" applyFont="1" applyFill="1" applyBorder="1" applyAlignment="1">
      <alignment horizontal="center" vertical="top"/>
    </xf>
    <xf numFmtId="0" fontId="4" fillId="11" borderId="50" xfId="9" applyFont="1" applyFill="1" applyBorder="1" applyAlignment="1">
      <alignment horizontal="center" vertical="top"/>
    </xf>
    <xf numFmtId="0" fontId="4" fillId="11" borderId="53" xfId="9" applyFont="1" applyFill="1" applyBorder="1" applyAlignment="1">
      <alignment horizontal="center" vertical="top"/>
    </xf>
    <xf numFmtId="0" fontId="4" fillId="11" borderId="56" xfId="9" applyFont="1" applyFill="1" applyBorder="1" applyAlignment="1">
      <alignment horizontal="center" vertical="top"/>
    </xf>
    <xf numFmtId="0" fontId="4" fillId="11" borderId="8" xfId="9" applyFont="1" applyFill="1" applyBorder="1" applyAlignment="1">
      <alignment horizontal="center" vertical="top"/>
    </xf>
    <xf numFmtId="0" fontId="4" fillId="11" borderId="19" xfId="9" applyFont="1" applyFill="1" applyBorder="1" applyAlignment="1">
      <alignment horizontal="left" vertical="top" wrapText="1"/>
    </xf>
    <xf numFmtId="49" fontId="22" fillId="11" borderId="34" xfId="9" applyNumberFormat="1" applyFont="1" applyFill="1" applyBorder="1" applyAlignment="1">
      <alignment horizontal="center" vertical="center" textRotation="90"/>
    </xf>
    <xf numFmtId="49" fontId="22" fillId="11" borderId="5" xfId="9" applyNumberFormat="1" applyFont="1" applyFill="1" applyBorder="1" applyAlignment="1">
      <alignment horizontal="center" vertical="center" textRotation="90"/>
    </xf>
    <xf numFmtId="49" fontId="22" fillId="11" borderId="19" xfId="9" applyNumberFormat="1" applyFont="1" applyFill="1" applyBorder="1" applyAlignment="1">
      <alignment horizontal="center" vertical="center" textRotation="90"/>
    </xf>
    <xf numFmtId="0" fontId="5" fillId="13" borderId="19" xfId="9" applyFont="1" applyFill="1" applyBorder="1" applyAlignment="1">
      <alignment horizontal="left" vertical="top" wrapText="1"/>
    </xf>
    <xf numFmtId="0" fontId="5" fillId="13" borderId="34" xfId="9" applyFont="1" applyFill="1" applyBorder="1" applyAlignment="1">
      <alignment horizontal="left" vertical="top" wrapText="1"/>
    </xf>
    <xf numFmtId="0" fontId="5" fillId="13" borderId="5" xfId="9" applyFont="1" applyFill="1" applyBorder="1" applyAlignment="1">
      <alignment horizontal="left" vertical="top" wrapText="1"/>
    </xf>
    <xf numFmtId="0" fontId="11" fillId="8" borderId="2" xfId="9" applyFont="1" applyFill="1" applyBorder="1" applyAlignment="1">
      <alignment horizontal="right" vertical="top" wrapText="1"/>
    </xf>
    <xf numFmtId="0" fontId="11" fillId="8" borderId="4" xfId="9" applyFont="1" applyFill="1" applyBorder="1" applyAlignment="1">
      <alignment horizontal="right" vertical="top" wrapText="1"/>
    </xf>
    <xf numFmtId="0" fontId="11" fillId="8" borderId="3" xfId="9" applyFont="1" applyFill="1" applyBorder="1" applyAlignment="1">
      <alignment horizontal="right" vertical="top" wrapText="1"/>
    </xf>
    <xf numFmtId="49" fontId="5" fillId="12" borderId="19" xfId="9" applyNumberFormat="1" applyFont="1" applyFill="1" applyBorder="1" applyAlignment="1">
      <alignment horizontal="center" vertical="top" wrapText="1"/>
    </xf>
    <xf numFmtId="49" fontId="5" fillId="12" borderId="34" xfId="9" applyNumberFormat="1" applyFont="1" applyFill="1" applyBorder="1" applyAlignment="1">
      <alignment horizontal="center" vertical="top" wrapText="1"/>
    </xf>
    <xf numFmtId="49" fontId="5" fillId="12" borderId="5" xfId="9" applyNumberFormat="1" applyFont="1" applyFill="1" applyBorder="1" applyAlignment="1">
      <alignment horizontal="center" vertical="top" wrapText="1"/>
    </xf>
    <xf numFmtId="49" fontId="7" fillId="9" borderId="19" xfId="9" applyNumberFormat="1" applyFont="1" applyFill="1" applyBorder="1" applyAlignment="1">
      <alignment horizontal="center" vertical="top"/>
    </xf>
    <xf numFmtId="49" fontId="7" fillId="9" borderId="34" xfId="9" applyNumberFormat="1" applyFont="1" applyFill="1" applyBorder="1" applyAlignment="1">
      <alignment horizontal="center" vertical="top"/>
    </xf>
    <xf numFmtId="49" fontId="7" fillId="9" borderId="5" xfId="9" applyNumberFormat="1" applyFont="1" applyFill="1" applyBorder="1" applyAlignment="1">
      <alignment horizontal="center" vertical="top"/>
    </xf>
    <xf numFmtId="49" fontId="5" fillId="14" borderId="19" xfId="9" applyNumberFormat="1" applyFont="1" applyFill="1" applyBorder="1" applyAlignment="1">
      <alignment horizontal="center" vertical="top"/>
    </xf>
    <xf numFmtId="49" fontId="5" fillId="14" borderId="34" xfId="9" applyNumberFormat="1" applyFont="1" applyFill="1" applyBorder="1" applyAlignment="1">
      <alignment horizontal="center" vertical="top"/>
    </xf>
    <xf numFmtId="49" fontId="5" fillId="14" borderId="5" xfId="9" applyNumberFormat="1" applyFont="1" applyFill="1" applyBorder="1" applyAlignment="1">
      <alignment horizontal="center" vertical="top"/>
    </xf>
    <xf numFmtId="49" fontId="5" fillId="0" borderId="19" xfId="9" applyNumberFormat="1" applyFont="1" applyBorder="1" applyAlignment="1">
      <alignment horizontal="center" vertical="top" wrapText="1"/>
    </xf>
    <xf numFmtId="49" fontId="5" fillId="0" borderId="34" xfId="9" applyNumberFormat="1" applyFont="1" applyBorder="1" applyAlignment="1">
      <alignment horizontal="center" vertical="top" wrapText="1"/>
    </xf>
    <xf numFmtId="49" fontId="5" fillId="0" borderId="5" xfId="9" applyNumberFormat="1" applyFont="1" applyBorder="1" applyAlignment="1">
      <alignment horizontal="center" vertical="top" wrapText="1"/>
    </xf>
    <xf numFmtId="49" fontId="5" fillId="13" borderId="19" xfId="9" applyNumberFormat="1" applyFont="1" applyFill="1" applyBorder="1" applyAlignment="1">
      <alignment horizontal="center" vertical="top" wrapText="1"/>
    </xf>
    <xf numFmtId="49" fontId="5" fillId="13" borderId="34" xfId="9" applyNumberFormat="1" applyFont="1" applyFill="1" applyBorder="1" applyAlignment="1">
      <alignment horizontal="center" vertical="top" wrapText="1"/>
    </xf>
    <xf numFmtId="49" fontId="5" fillId="13" borderId="5" xfId="9" applyNumberFormat="1" applyFont="1" applyFill="1" applyBorder="1" applyAlignment="1">
      <alignment horizontal="center" vertical="top" wrapText="1"/>
    </xf>
    <xf numFmtId="49" fontId="4" fillId="11" borderId="19" xfId="9" applyNumberFormat="1" applyFont="1" applyFill="1" applyBorder="1" applyAlignment="1">
      <alignment horizontal="center" vertical="top"/>
    </xf>
    <xf numFmtId="49" fontId="4" fillId="11" borderId="34" xfId="9" applyNumberFormat="1" applyFont="1" applyFill="1" applyBorder="1" applyAlignment="1">
      <alignment horizontal="center" vertical="top"/>
    </xf>
    <xf numFmtId="49" fontId="4" fillId="11" borderId="5" xfId="9" applyNumberFormat="1" applyFont="1" applyFill="1" applyBorder="1" applyAlignment="1">
      <alignment horizontal="center" vertical="top"/>
    </xf>
    <xf numFmtId="0" fontId="26" fillId="8" borderId="2" xfId="9" applyFont="1" applyFill="1" applyBorder="1" applyAlignment="1">
      <alignment horizontal="left" vertical="top"/>
    </xf>
    <xf numFmtId="0" fontId="26" fillId="8" borderId="4" xfId="9" applyFont="1" applyFill="1" applyBorder="1" applyAlignment="1">
      <alignment horizontal="left" vertical="top"/>
    </xf>
    <xf numFmtId="0" fontId="4" fillId="11" borderId="33" xfId="9" applyFont="1" applyFill="1" applyBorder="1" applyAlignment="1">
      <alignment horizontal="center" vertical="top"/>
    </xf>
    <xf numFmtId="0" fontId="4" fillId="11" borderId="62" xfId="9" applyFont="1" applyFill="1" applyBorder="1" applyAlignment="1">
      <alignment horizontal="center" vertical="top"/>
    </xf>
    <xf numFmtId="0" fontId="4" fillId="11" borderId="77" xfId="9" applyFont="1" applyFill="1" applyBorder="1" applyAlignment="1">
      <alignment horizontal="center" vertical="top" wrapText="1"/>
    </xf>
    <xf numFmtId="0" fontId="4" fillId="11" borderId="13" xfId="9" applyFont="1" applyFill="1" applyBorder="1" applyAlignment="1">
      <alignment horizontal="center" vertical="top"/>
    </xf>
    <xf numFmtId="0" fontId="4" fillId="11" borderId="56" xfId="9" applyFont="1" applyFill="1" applyBorder="1" applyAlignment="1">
      <alignment horizontal="center" vertical="top" wrapText="1"/>
    </xf>
    <xf numFmtId="0" fontId="4" fillId="11" borderId="5" xfId="9" applyFont="1" applyFill="1" applyBorder="1" applyAlignment="1">
      <alignment horizontal="center" vertical="top"/>
    </xf>
    <xf numFmtId="0" fontId="5" fillId="8" borderId="31" xfId="9" applyFont="1" applyFill="1" applyBorder="1" applyAlignment="1">
      <alignment horizontal="right" vertical="top" wrapText="1"/>
    </xf>
    <xf numFmtId="0" fontId="5" fillId="8" borderId="21" xfId="9" applyFont="1" applyFill="1" applyBorder="1" applyAlignment="1">
      <alignment horizontal="right" vertical="top" wrapText="1"/>
    </xf>
    <xf numFmtId="0" fontId="5" fillId="12" borderId="80" xfId="9" applyFont="1" applyFill="1" applyBorder="1" applyAlignment="1">
      <alignment horizontal="left" vertical="top" wrapText="1"/>
    </xf>
    <xf numFmtId="0" fontId="5" fillId="12" borderId="22" xfId="9" applyFont="1" applyFill="1" applyBorder="1" applyAlignment="1">
      <alignment horizontal="left" vertical="top" wrapText="1"/>
    </xf>
    <xf numFmtId="0" fontId="5" fillId="12" borderId="35" xfId="9" applyFont="1" applyFill="1" applyBorder="1" applyAlignment="1">
      <alignment horizontal="left" vertical="top" wrapText="1"/>
    </xf>
    <xf numFmtId="0" fontId="5" fillId="12" borderId="68" xfId="9" applyFont="1" applyFill="1" applyBorder="1" applyAlignment="1">
      <alignment horizontal="left" vertical="top" wrapText="1"/>
    </xf>
    <xf numFmtId="0" fontId="5" fillId="12" borderId="0" xfId="9" applyFont="1" applyFill="1" applyAlignment="1">
      <alignment horizontal="left" vertical="top" wrapText="1"/>
    </xf>
    <xf numFmtId="0" fontId="5" fillId="12" borderId="61" xfId="9" applyFont="1" applyFill="1" applyBorder="1" applyAlignment="1">
      <alignment horizontal="left" vertical="top" wrapText="1"/>
    </xf>
    <xf numFmtId="0" fontId="26" fillId="0" borderId="0" xfId="9" applyFont="1" applyAlignment="1">
      <alignment horizontal="center"/>
    </xf>
    <xf numFmtId="0" fontId="5" fillId="12" borderId="20" xfId="9" applyFont="1" applyFill="1" applyBorder="1" applyAlignment="1">
      <alignment horizontal="left" vertical="top" wrapText="1"/>
    </xf>
    <xf numFmtId="0" fontId="5" fillId="12" borderId="6" xfId="9" applyFont="1" applyFill="1" applyBorder="1" applyAlignment="1">
      <alignment horizontal="left" vertical="top" wrapText="1"/>
    </xf>
    <xf numFmtId="0" fontId="5" fillId="12" borderId="31" xfId="9" applyFont="1" applyFill="1" applyBorder="1" applyAlignment="1">
      <alignment horizontal="left" vertical="top" wrapText="1"/>
    </xf>
    <xf numFmtId="0" fontId="5" fillId="12" borderId="21" xfId="9" applyFont="1" applyFill="1" applyBorder="1" applyAlignment="1">
      <alignment horizontal="left" vertical="top" wrapText="1"/>
    </xf>
    <xf numFmtId="0" fontId="5" fillId="12" borderId="27" xfId="9" applyFont="1" applyFill="1" applyBorder="1" applyAlignment="1">
      <alignment horizontal="left" vertical="top" wrapText="1"/>
    </xf>
    <xf numFmtId="49" fontId="5" fillId="13" borderId="78" xfId="9" applyNumberFormat="1" applyFont="1" applyFill="1" applyBorder="1" applyAlignment="1">
      <alignment horizontal="center" vertical="top" wrapText="1"/>
    </xf>
    <xf numFmtId="49" fontId="5" fillId="13" borderId="68" xfId="9" applyNumberFormat="1" applyFont="1" applyFill="1" applyBorder="1" applyAlignment="1">
      <alignment horizontal="center" vertical="top" wrapText="1"/>
    </xf>
    <xf numFmtId="49" fontId="5" fillId="13" borderId="76" xfId="9" applyNumberFormat="1" applyFont="1" applyFill="1" applyBorder="1" applyAlignment="1">
      <alignment horizontal="center" vertical="top" wrapText="1"/>
    </xf>
    <xf numFmtId="0" fontId="5" fillId="13" borderId="35" xfId="9" applyFont="1" applyFill="1" applyBorder="1" applyAlignment="1">
      <alignment horizontal="left" vertical="top" wrapText="1"/>
    </xf>
    <xf numFmtId="0" fontId="5" fillId="13" borderId="61" xfId="9" applyFont="1" applyFill="1" applyBorder="1" applyAlignment="1">
      <alignment horizontal="left" vertical="top" wrapText="1"/>
    </xf>
    <xf numFmtId="49" fontId="5" fillId="0" borderId="20" xfId="9" applyNumberFormat="1" applyFont="1" applyBorder="1" applyAlignment="1">
      <alignment horizontal="center" vertical="top" wrapText="1"/>
    </xf>
    <xf numFmtId="49" fontId="5" fillId="0" borderId="6" xfId="9" applyNumberFormat="1" applyFont="1" applyBorder="1" applyAlignment="1">
      <alignment horizontal="center" vertical="top" wrapText="1"/>
    </xf>
    <xf numFmtId="49" fontId="5" fillId="0" borderId="31" xfId="9" applyNumberFormat="1" applyFont="1" applyBorder="1" applyAlignment="1">
      <alignment horizontal="center" vertical="top" wrapText="1"/>
    </xf>
    <xf numFmtId="49" fontId="5" fillId="13" borderId="75" xfId="9" applyNumberFormat="1" applyFont="1" applyFill="1" applyBorder="1" applyAlignment="1">
      <alignment horizontal="center" vertical="top" wrapText="1"/>
    </xf>
    <xf numFmtId="49" fontId="5" fillId="13" borderId="69" xfId="9" applyNumberFormat="1" applyFont="1" applyFill="1" applyBorder="1" applyAlignment="1">
      <alignment horizontal="center" vertical="top" wrapText="1"/>
    </xf>
    <xf numFmtId="49" fontId="5" fillId="13" borderId="67" xfId="9" applyNumberFormat="1" applyFont="1" applyFill="1" applyBorder="1" applyAlignment="1">
      <alignment horizontal="center" vertical="top" wrapText="1"/>
    </xf>
    <xf numFmtId="0" fontId="5" fillId="12" borderId="66" xfId="9" applyFont="1" applyFill="1" applyBorder="1" applyAlignment="1">
      <alignment horizontal="left" vertical="top" wrapText="1"/>
    </xf>
    <xf numFmtId="0" fontId="12" fillId="13" borderId="19" xfId="9" applyFont="1" applyFill="1" applyBorder="1" applyAlignment="1">
      <alignment horizontal="center" vertical="center" textRotation="90" wrapText="1"/>
    </xf>
    <xf numFmtId="0" fontId="12" fillId="13" borderId="34" xfId="9" applyFont="1" applyFill="1" applyBorder="1" applyAlignment="1">
      <alignment horizontal="center" vertical="center" textRotation="90" wrapText="1"/>
    </xf>
    <xf numFmtId="0" fontId="12" fillId="13" borderId="5" xfId="9" applyFont="1" applyFill="1" applyBorder="1" applyAlignment="1">
      <alignment horizontal="center" vertical="center" textRotation="90" wrapText="1"/>
    </xf>
    <xf numFmtId="0" fontId="5" fillId="13" borderId="19" xfId="4" applyFont="1" applyFill="1" applyBorder="1" applyAlignment="1">
      <alignment horizontal="left" vertical="top" wrapText="1"/>
    </xf>
    <xf numFmtId="0" fontId="5" fillId="13" borderId="34" xfId="4" applyFont="1" applyFill="1" applyBorder="1" applyAlignment="1">
      <alignment horizontal="left" vertical="top" wrapText="1"/>
    </xf>
    <xf numFmtId="0" fontId="5" fillId="13" borderId="5" xfId="4" applyFont="1" applyFill="1" applyBorder="1" applyAlignment="1">
      <alignment horizontal="left" vertical="top" wrapText="1"/>
    </xf>
    <xf numFmtId="49" fontId="22" fillId="0" borderId="34" xfId="9" applyNumberFormat="1" applyFont="1" applyBorder="1" applyAlignment="1">
      <alignment horizontal="center" vertical="center" textRotation="90"/>
    </xf>
    <xf numFmtId="49" fontId="22" fillId="0" borderId="5" xfId="9" applyNumberFormat="1" applyFont="1" applyBorder="1" applyAlignment="1">
      <alignment horizontal="center" vertical="center" textRotation="90"/>
    </xf>
    <xf numFmtId="0" fontId="23" fillId="0" borderId="0" xfId="9" applyFont="1" applyAlignment="1">
      <alignment horizontal="center" vertical="top" wrapText="1"/>
    </xf>
    <xf numFmtId="0" fontId="12" fillId="10" borderId="18" xfId="9" applyFont="1" applyFill="1" applyBorder="1" applyAlignment="1">
      <alignment horizontal="center" vertical="center" textRotation="90" wrapText="1"/>
    </xf>
    <xf numFmtId="0" fontId="12" fillId="10" borderId="14" xfId="9" applyFont="1" applyFill="1" applyBorder="1" applyAlignment="1">
      <alignment horizontal="center" vertical="center" textRotation="90" wrapText="1"/>
    </xf>
    <xf numFmtId="0" fontId="12" fillId="10" borderId="32" xfId="9" applyFont="1" applyFill="1" applyBorder="1" applyAlignment="1">
      <alignment horizontal="center" vertical="center" textRotation="90" wrapText="1"/>
    </xf>
    <xf numFmtId="0" fontId="12" fillId="8" borderId="18" xfId="9" applyFont="1" applyFill="1" applyBorder="1" applyAlignment="1">
      <alignment horizontal="center" vertical="center" textRotation="90" wrapText="1"/>
    </xf>
    <xf numFmtId="0" fontId="12" fillId="8" borderId="14" xfId="9" applyFont="1" applyFill="1" applyBorder="1" applyAlignment="1">
      <alignment horizontal="center" vertical="center" textRotation="90" wrapText="1"/>
    </xf>
    <xf numFmtId="0" fontId="12" fillId="8" borderId="32" xfId="9" applyFont="1" applyFill="1" applyBorder="1" applyAlignment="1">
      <alignment horizontal="center" vertical="center" textRotation="90" wrapText="1"/>
    </xf>
    <xf numFmtId="0" fontId="12" fillId="12" borderId="39" xfId="9" applyFont="1" applyFill="1" applyBorder="1" applyAlignment="1">
      <alignment horizontal="center" vertical="center" textRotation="90" wrapText="1"/>
    </xf>
    <xf numFmtId="0" fontId="12" fillId="12" borderId="17" xfId="9" applyFont="1" applyFill="1" applyBorder="1" applyAlignment="1">
      <alignment horizontal="center" vertical="center" textRotation="90" wrapText="1"/>
    </xf>
    <xf numFmtId="0" fontId="12" fillId="12" borderId="28" xfId="9" applyFont="1" applyFill="1" applyBorder="1" applyAlignment="1">
      <alignment horizontal="center" vertical="center" textRotation="90" wrapText="1"/>
    </xf>
    <xf numFmtId="0" fontId="12" fillId="0" borderId="19" xfId="9" applyFont="1" applyBorder="1" applyAlignment="1">
      <alignment horizontal="center" vertical="center" textRotation="90" wrapText="1"/>
    </xf>
    <xf numFmtId="0" fontId="12" fillId="0" borderId="34" xfId="9" applyFont="1" applyBorder="1" applyAlignment="1">
      <alignment horizontal="center" vertical="center" textRotation="90" wrapText="1"/>
    </xf>
    <xf numFmtId="0" fontId="12" fillId="0" borderId="5" xfId="9" applyFont="1" applyBorder="1" applyAlignment="1">
      <alignment horizontal="center" vertical="center" textRotation="90" wrapText="1"/>
    </xf>
    <xf numFmtId="0" fontId="12" fillId="0" borderId="35" xfId="9" applyFont="1" applyBorder="1" applyAlignment="1">
      <alignment horizontal="center" vertical="center" wrapText="1"/>
    </xf>
    <xf numFmtId="0" fontId="12" fillId="0" borderId="61" xfId="9" applyFont="1" applyBorder="1" applyAlignment="1">
      <alignment horizontal="center" vertical="center" wrapText="1"/>
    </xf>
    <xf numFmtId="0" fontId="12" fillId="0" borderId="27" xfId="9" applyFont="1" applyBorder="1" applyAlignment="1">
      <alignment horizontal="center" vertical="center" wrapText="1"/>
    </xf>
    <xf numFmtId="0" fontId="12" fillId="0" borderId="39" xfId="9" applyFont="1" applyBorder="1" applyAlignment="1">
      <alignment horizontal="center" vertical="center" textRotation="90" wrapText="1"/>
    </xf>
    <xf numFmtId="0" fontId="12" fillId="0" borderId="17" xfId="9" applyFont="1" applyBorder="1" applyAlignment="1">
      <alignment horizontal="center" vertical="center" textRotation="90" wrapText="1"/>
    </xf>
    <xf numFmtId="0" fontId="12" fillId="0" borderId="28" xfId="9" applyFont="1" applyBorder="1" applyAlignment="1">
      <alignment horizontal="center" vertical="center" textRotation="90" wrapText="1"/>
    </xf>
    <xf numFmtId="0" fontId="12" fillId="0" borderId="2" xfId="2" applyFont="1" applyFill="1" applyBorder="1" applyAlignment="1">
      <alignment horizontal="center" vertical="center"/>
    </xf>
    <xf numFmtId="0" fontId="12" fillId="0" borderId="4" xfId="2" applyFont="1" applyFill="1" applyBorder="1" applyAlignment="1">
      <alignment horizontal="center" vertical="center"/>
    </xf>
    <xf numFmtId="0" fontId="12" fillId="0" borderId="3" xfId="2" applyFont="1" applyFill="1" applyBorder="1" applyAlignment="1">
      <alignment horizontal="center" vertical="center"/>
    </xf>
    <xf numFmtId="0" fontId="12" fillId="0" borderId="54" xfId="9" applyFont="1" applyFill="1" applyBorder="1" applyAlignment="1">
      <alignment horizontal="center" vertical="center" wrapText="1"/>
    </xf>
    <xf numFmtId="0" fontId="12" fillId="0" borderId="48" xfId="9" applyFont="1" applyFill="1" applyBorder="1" applyAlignment="1">
      <alignment horizontal="center" vertical="center" wrapText="1"/>
    </xf>
    <xf numFmtId="0" fontId="12" fillId="0" borderId="49" xfId="9" applyFont="1" applyFill="1" applyBorder="1" applyAlignment="1">
      <alignment horizontal="center" vertical="center" wrapText="1"/>
    </xf>
    <xf numFmtId="0" fontId="12" fillId="0" borderId="46" xfId="9" applyFont="1" applyFill="1" applyBorder="1" applyAlignment="1">
      <alignment horizontal="center" vertical="center" wrapText="1"/>
    </xf>
    <xf numFmtId="0" fontId="12" fillId="12" borderId="19" xfId="9" applyFont="1" applyFill="1" applyBorder="1" applyAlignment="1">
      <alignment horizontal="center" vertical="center" textRotation="90" wrapText="1"/>
    </xf>
    <xf numFmtId="0" fontId="12" fillId="12" borderId="34" xfId="9" applyFont="1" applyFill="1" applyBorder="1" applyAlignment="1">
      <alignment horizontal="center" vertical="center" textRotation="90" wrapText="1"/>
    </xf>
    <xf numFmtId="0" fontId="12" fillId="12" borderId="5" xfId="9" applyFont="1" applyFill="1" applyBorder="1" applyAlignment="1">
      <alignment horizontal="center" vertical="center" textRotation="90" wrapText="1"/>
    </xf>
    <xf numFmtId="0" fontId="12" fillId="0" borderId="69" xfId="9" applyFont="1" applyFill="1" applyBorder="1" applyAlignment="1">
      <alignment horizontal="center" vertical="center" textRotation="90"/>
    </xf>
    <xf numFmtId="0" fontId="12" fillId="0" borderId="67" xfId="9" applyFont="1" applyFill="1" applyBorder="1" applyAlignment="1">
      <alignment horizontal="center" vertical="center" textRotation="90"/>
    </xf>
    <xf numFmtId="0" fontId="23" fillId="10" borderId="2" xfId="9" applyFont="1" applyFill="1" applyBorder="1" applyAlignment="1">
      <alignment horizontal="left" vertical="top"/>
    </xf>
    <xf numFmtId="0" fontId="23" fillId="10" borderId="4" xfId="9" applyFont="1" applyFill="1" applyBorder="1" applyAlignment="1">
      <alignment horizontal="left" vertical="top"/>
    </xf>
    <xf numFmtId="0" fontId="12" fillId="0" borderId="68" xfId="9" applyFont="1" applyFill="1" applyBorder="1" applyAlignment="1">
      <alignment horizontal="center" vertical="center" textRotation="90"/>
    </xf>
    <xf numFmtId="0" fontId="12" fillId="0" borderId="66" xfId="9" applyFont="1" applyFill="1" applyBorder="1" applyAlignment="1">
      <alignment horizontal="center" vertical="center" textRotation="90"/>
    </xf>
    <xf numFmtId="0" fontId="4" fillId="11" borderId="19" xfId="9" applyFont="1" applyFill="1" applyBorder="1" applyAlignment="1">
      <alignment horizontal="left" vertical="top"/>
    </xf>
    <xf numFmtId="0" fontId="4" fillId="11" borderId="34" xfId="9" applyFont="1" applyFill="1" applyBorder="1" applyAlignment="1">
      <alignment horizontal="left" vertical="top"/>
    </xf>
    <xf numFmtId="0" fontId="4" fillId="11" borderId="55" xfId="9" applyFont="1" applyFill="1" applyBorder="1" applyAlignment="1">
      <alignment horizontal="left" vertical="top"/>
    </xf>
    <xf numFmtId="49" fontId="22" fillId="11" borderId="55" xfId="9" applyNumberFormat="1" applyFont="1" applyFill="1" applyBorder="1" applyAlignment="1">
      <alignment horizontal="center" vertical="center" textRotation="90"/>
    </xf>
    <xf numFmtId="49" fontId="22" fillId="11" borderId="14" xfId="9" applyNumberFormat="1" applyFont="1" applyFill="1" applyBorder="1" applyAlignment="1">
      <alignment horizontal="center" vertical="center" textRotation="90"/>
    </xf>
    <xf numFmtId="49" fontId="22" fillId="11" borderId="32" xfId="9" applyNumberFormat="1" applyFont="1" applyFill="1" applyBorder="1" applyAlignment="1">
      <alignment horizontal="center" vertical="center" textRotation="90"/>
    </xf>
    <xf numFmtId="49" fontId="4" fillId="11" borderId="55" xfId="9" applyNumberFormat="1" applyFont="1" applyFill="1" applyBorder="1" applyAlignment="1">
      <alignment horizontal="center" vertical="top"/>
    </xf>
    <xf numFmtId="49" fontId="4" fillId="11" borderId="14" xfId="9" applyNumberFormat="1" applyFont="1" applyFill="1" applyBorder="1" applyAlignment="1">
      <alignment horizontal="center" vertical="top"/>
    </xf>
    <xf numFmtId="49" fontId="4" fillId="11" borderId="32" xfId="9" applyNumberFormat="1" applyFont="1" applyFill="1" applyBorder="1" applyAlignment="1">
      <alignment horizontal="center" vertical="top"/>
    </xf>
    <xf numFmtId="0" fontId="5" fillId="13" borderId="0" xfId="9" applyFont="1" applyFill="1" applyAlignment="1">
      <alignment horizontal="left" vertical="top" wrapText="1"/>
    </xf>
    <xf numFmtId="0" fontId="38" fillId="12" borderId="35" xfId="4" applyFont="1" applyFill="1" applyBorder="1" applyAlignment="1">
      <alignment horizontal="center" vertical="center" textRotation="90" wrapText="1"/>
    </xf>
    <xf numFmtId="0" fontId="38" fillId="12" borderId="61" xfId="4" applyFont="1" applyFill="1" applyBorder="1" applyAlignment="1">
      <alignment horizontal="center" vertical="center" textRotation="90" wrapText="1"/>
    </xf>
    <xf numFmtId="0" fontId="38" fillId="12" borderId="27" xfId="4" applyFont="1" applyFill="1" applyBorder="1" applyAlignment="1">
      <alignment horizontal="center" vertical="center" textRotation="90" wrapText="1"/>
    </xf>
    <xf numFmtId="49" fontId="5" fillId="12" borderId="51" xfId="9" applyNumberFormat="1" applyFont="1" applyFill="1" applyBorder="1" applyAlignment="1">
      <alignment horizontal="center" vertical="top" wrapText="1"/>
    </xf>
    <xf numFmtId="49" fontId="5" fillId="12" borderId="54" xfId="9" applyNumberFormat="1" applyFont="1" applyFill="1" applyBorder="1" applyAlignment="1">
      <alignment horizontal="center" vertical="top" wrapText="1"/>
    </xf>
    <xf numFmtId="49" fontId="5" fillId="12" borderId="48" xfId="9" applyNumberFormat="1" applyFont="1" applyFill="1" applyBorder="1" applyAlignment="1">
      <alignment horizontal="center" vertical="top" wrapText="1"/>
    </xf>
    <xf numFmtId="49" fontId="5" fillId="12" borderId="20" xfId="9" applyNumberFormat="1" applyFont="1" applyFill="1" applyBorder="1" applyAlignment="1">
      <alignment horizontal="center" vertical="top" wrapText="1"/>
    </xf>
    <xf numFmtId="49" fontId="5" fillId="12" borderId="6" xfId="9" applyNumberFormat="1" applyFont="1" applyFill="1" applyBorder="1" applyAlignment="1">
      <alignment horizontal="center" vertical="top" wrapText="1"/>
    </xf>
    <xf numFmtId="49" fontId="5" fillId="12" borderId="31" xfId="9" applyNumberFormat="1" applyFont="1" applyFill="1" applyBorder="1" applyAlignment="1">
      <alignment horizontal="center" vertical="top" wrapText="1"/>
    </xf>
    <xf numFmtId="49" fontId="5" fillId="13" borderId="63" xfId="9" applyNumberFormat="1" applyFont="1" applyFill="1" applyBorder="1" applyAlignment="1">
      <alignment horizontal="center" vertical="top" wrapText="1"/>
    </xf>
    <xf numFmtId="49" fontId="5" fillId="13" borderId="80" xfId="9" applyNumberFormat="1" applyFont="1" applyFill="1" applyBorder="1" applyAlignment="1">
      <alignment horizontal="center" vertical="top" wrapText="1"/>
    </xf>
    <xf numFmtId="49" fontId="5" fillId="13" borderId="66" xfId="9" applyNumberFormat="1" applyFont="1" applyFill="1" applyBorder="1" applyAlignment="1">
      <alignment horizontal="center" vertical="top" wrapText="1"/>
    </xf>
    <xf numFmtId="49" fontId="11" fillId="3" borderId="2" xfId="9" applyNumberFormat="1" applyFont="1" applyFill="1" applyBorder="1" applyAlignment="1">
      <alignment horizontal="right" vertical="top"/>
    </xf>
    <xf numFmtId="49" fontId="11" fillId="3" borderId="4" xfId="9" applyNumberFormat="1" applyFont="1" applyFill="1" applyBorder="1" applyAlignment="1">
      <alignment horizontal="right" vertical="top"/>
    </xf>
    <xf numFmtId="49" fontId="11" fillId="3" borderId="3" xfId="9" applyNumberFormat="1" applyFont="1" applyFill="1" applyBorder="1" applyAlignment="1">
      <alignment horizontal="right" vertical="top"/>
    </xf>
    <xf numFmtId="0" fontId="11" fillId="10" borderId="2" xfId="9" applyFont="1" applyFill="1" applyBorder="1" applyAlignment="1">
      <alignment horizontal="right" vertical="top" wrapText="1"/>
    </xf>
    <xf numFmtId="0" fontId="11" fillId="10" borderId="4" xfId="9" applyFont="1" applyFill="1" applyBorder="1" applyAlignment="1">
      <alignment horizontal="right" vertical="top" wrapText="1"/>
    </xf>
    <xf numFmtId="0" fontId="11" fillId="10" borderId="3" xfId="9" applyFont="1" applyFill="1" applyBorder="1" applyAlignment="1">
      <alignment horizontal="right" vertical="top" wrapText="1"/>
    </xf>
    <xf numFmtId="49" fontId="14" fillId="11" borderId="2" xfId="9" applyNumberFormat="1" applyFont="1" applyFill="1" applyBorder="1" applyAlignment="1">
      <alignment horizontal="right" vertical="top"/>
    </xf>
    <xf numFmtId="49" fontId="14" fillId="11" borderId="4" xfId="9" applyNumberFormat="1" applyFont="1" applyFill="1" applyBorder="1" applyAlignment="1">
      <alignment horizontal="right" vertical="top"/>
    </xf>
    <xf numFmtId="49" fontId="14" fillId="11" borderId="3" xfId="9" applyNumberFormat="1" applyFont="1" applyFill="1" applyBorder="1" applyAlignment="1">
      <alignment horizontal="right" vertical="top"/>
    </xf>
    <xf numFmtId="0" fontId="4" fillId="6" borderId="2" xfId="7" applyFont="1" applyFill="1" applyBorder="1" applyAlignment="1">
      <alignment horizontal="right" vertical="top" wrapText="1"/>
    </xf>
    <xf numFmtId="0" fontId="4" fillId="6" borderId="4" xfId="7" applyFont="1" applyFill="1" applyBorder="1" applyAlignment="1">
      <alignment horizontal="right" vertical="top" wrapText="1"/>
    </xf>
    <xf numFmtId="0" fontId="6" fillId="0" borderId="42" xfId="7" applyFont="1" applyBorder="1" applyAlignment="1">
      <alignment horizontal="left" vertical="top" wrapText="1"/>
    </xf>
    <xf numFmtId="0" fontId="6" fillId="0" borderId="39" xfId="7" applyFont="1" applyBorder="1" applyAlignment="1">
      <alignment horizontal="left" vertical="top" wrapText="1"/>
    </xf>
    <xf numFmtId="0" fontId="6" fillId="0" borderId="45" xfId="7" applyFont="1" applyBorder="1" applyAlignment="1">
      <alignment horizontal="left" vertical="top" wrapText="1"/>
    </xf>
    <xf numFmtId="0" fontId="11" fillId="6" borderId="20" xfId="7" applyFont="1" applyFill="1" applyBorder="1" applyAlignment="1">
      <alignment horizontal="right" vertical="top" wrapText="1"/>
    </xf>
    <xf numFmtId="0" fontId="11" fillId="6" borderId="22" xfId="7" applyFont="1" applyFill="1" applyBorder="1" applyAlignment="1">
      <alignment horizontal="right" vertical="top" wrapText="1"/>
    </xf>
    <xf numFmtId="0" fontId="11" fillId="6" borderId="35" xfId="7" applyFont="1" applyFill="1" applyBorder="1" applyAlignment="1">
      <alignment horizontal="right" vertical="top" wrapText="1"/>
    </xf>
    <xf numFmtId="0" fontId="8" fillId="0" borderId="42" xfId="7" applyFont="1" applyBorder="1" applyAlignment="1">
      <alignment horizontal="left" vertical="top" wrapText="1"/>
    </xf>
    <xf numFmtId="0" fontId="8" fillId="0" borderId="39" xfId="7" applyFont="1" applyBorder="1" applyAlignment="1">
      <alignment horizontal="left" vertical="top" wrapText="1"/>
    </xf>
    <xf numFmtId="0" fontId="8" fillId="0" borderId="45" xfId="7" applyFont="1" applyBorder="1" applyAlignment="1">
      <alignment horizontal="left" vertical="top" wrapText="1"/>
    </xf>
    <xf numFmtId="49" fontId="64" fillId="0" borderId="21" xfId="7" applyNumberFormat="1" applyFont="1" applyBorder="1" applyAlignment="1">
      <alignment horizontal="center" vertical="top" wrapText="1"/>
    </xf>
    <xf numFmtId="49" fontId="14" fillId="24" borderId="2" xfId="9" applyNumberFormat="1" applyFont="1" applyFill="1" applyBorder="1" applyAlignment="1">
      <alignment horizontal="center" vertical="top"/>
    </xf>
    <xf numFmtId="49" fontId="14" fillId="24" borderId="4" xfId="9" applyNumberFormat="1" applyFont="1" applyFill="1" applyBorder="1" applyAlignment="1">
      <alignment horizontal="center" vertical="top"/>
    </xf>
    <xf numFmtId="49" fontId="14" fillId="24" borderId="3" xfId="9" applyNumberFormat="1" applyFont="1" applyFill="1" applyBorder="1" applyAlignment="1">
      <alignment horizontal="center" vertical="top"/>
    </xf>
    <xf numFmtId="0" fontId="3" fillId="2" borderId="2" xfId="7" applyFill="1" applyBorder="1" applyAlignment="1">
      <alignment horizontal="right" vertical="top" wrapText="1"/>
    </xf>
    <xf numFmtId="0" fontId="3" fillId="2" borderId="4" xfId="7" applyFill="1" applyBorder="1" applyAlignment="1">
      <alignment horizontal="right" vertical="top" wrapText="1"/>
    </xf>
    <xf numFmtId="0" fontId="3" fillId="2" borderId="3" xfId="7" applyFill="1" applyBorder="1" applyAlignment="1">
      <alignment horizontal="right" vertical="top" wrapText="1"/>
    </xf>
    <xf numFmtId="0" fontId="8" fillId="0" borderId="31" xfId="7" applyFont="1" applyBorder="1" applyAlignment="1">
      <alignment horizontal="left" vertical="top" wrapText="1"/>
    </xf>
    <xf numFmtId="0" fontId="8" fillId="0" borderId="21" xfId="7" applyFont="1" applyBorder="1" applyAlignment="1">
      <alignment horizontal="left" vertical="top" wrapText="1"/>
    </xf>
    <xf numFmtId="0" fontId="8" fillId="0" borderId="27" xfId="7" applyFont="1" applyBorder="1" applyAlignment="1">
      <alignment horizontal="left" vertical="top" wrapText="1"/>
    </xf>
    <xf numFmtId="49" fontId="14" fillId="9" borderId="42" xfId="9" applyNumberFormat="1" applyFont="1" applyFill="1" applyBorder="1" applyAlignment="1">
      <alignment horizontal="center" vertical="top"/>
    </xf>
    <xf numFmtId="49" fontId="14" fillId="9" borderId="6" xfId="9" applyNumberFormat="1" applyFont="1" applyFill="1" applyBorder="1" applyAlignment="1">
      <alignment horizontal="center" vertical="top"/>
    </xf>
    <xf numFmtId="49" fontId="14" fillId="9" borderId="38" xfId="9" applyNumberFormat="1" applyFont="1" applyFill="1" applyBorder="1" applyAlignment="1">
      <alignment horizontal="center" vertical="top"/>
    </xf>
    <xf numFmtId="49" fontId="7" fillId="8" borderId="19" xfId="9" applyNumberFormat="1" applyFont="1" applyFill="1" applyBorder="1" applyAlignment="1">
      <alignment horizontal="center" vertical="top"/>
    </xf>
    <xf numFmtId="49" fontId="7" fillId="8" borderId="5" xfId="9" applyNumberFormat="1" applyFont="1" applyFill="1" applyBorder="1" applyAlignment="1">
      <alignment horizontal="center" vertical="top"/>
    </xf>
    <xf numFmtId="49" fontId="11" fillId="14" borderId="18" xfId="9" applyNumberFormat="1" applyFont="1" applyFill="1" applyBorder="1" applyAlignment="1">
      <alignment horizontal="center" vertical="top"/>
    </xf>
    <xf numFmtId="49" fontId="11" fillId="14" borderId="34" xfId="9" applyNumberFormat="1" applyFont="1" applyFill="1" applyBorder="1" applyAlignment="1">
      <alignment horizontal="center" vertical="top"/>
    </xf>
    <xf numFmtId="49" fontId="11" fillId="14" borderId="32" xfId="9" applyNumberFormat="1" applyFont="1" applyFill="1" applyBorder="1" applyAlignment="1">
      <alignment horizontal="center" vertical="top"/>
    </xf>
    <xf numFmtId="49" fontId="5" fillId="12" borderId="22" xfId="9" applyNumberFormat="1" applyFont="1" applyFill="1" applyBorder="1" applyAlignment="1">
      <alignment horizontal="center" vertical="top" wrapText="1"/>
    </xf>
    <xf numFmtId="49" fontId="5" fillId="12" borderId="0" xfId="9" applyNumberFormat="1" applyFont="1" applyFill="1" applyAlignment="1">
      <alignment horizontal="center" vertical="top" wrapText="1"/>
    </xf>
    <xf numFmtId="0" fontId="3" fillId="12" borderId="21" xfId="9" applyFont="1" applyFill="1" applyBorder="1" applyAlignment="1">
      <alignment horizontal="center" vertical="top" wrapText="1"/>
    </xf>
    <xf numFmtId="0" fontId="4" fillId="0" borderId="12" xfId="4" applyFont="1" applyBorder="1" applyAlignment="1">
      <alignment horizontal="left" vertical="top" wrapText="1"/>
    </xf>
    <xf numFmtId="0" fontId="4" fillId="0" borderId="7" xfId="4" applyFont="1" applyBorder="1" applyAlignment="1">
      <alignment horizontal="left" vertical="top" wrapText="1"/>
    </xf>
    <xf numFmtId="0" fontId="4" fillId="0" borderId="35" xfId="9" applyFont="1" applyBorder="1" applyAlignment="1">
      <alignment horizontal="left" vertical="top"/>
    </xf>
    <xf numFmtId="0" fontId="4" fillId="11" borderId="49" xfId="9" applyFont="1" applyFill="1" applyBorder="1" applyAlignment="1">
      <alignment horizontal="center" vertical="top" wrapText="1"/>
    </xf>
    <xf numFmtId="0" fontId="4" fillId="11" borderId="52" xfId="9" applyFont="1" applyFill="1" applyBorder="1" applyAlignment="1">
      <alignment horizontal="center" vertical="top" wrapText="1"/>
    </xf>
    <xf numFmtId="0" fontId="4" fillId="11" borderId="46" xfId="9" applyFont="1" applyFill="1" applyBorder="1" applyAlignment="1">
      <alignment horizontal="center" vertical="top" wrapText="1"/>
    </xf>
    <xf numFmtId="0" fontId="4" fillId="11" borderId="19" xfId="4" applyFont="1" applyFill="1" applyBorder="1" applyAlignment="1">
      <alignment horizontal="left" vertical="top" wrapText="1"/>
    </xf>
    <xf numFmtId="0" fontId="4" fillId="11" borderId="34" xfId="4" applyFont="1" applyFill="1" applyBorder="1" applyAlignment="1">
      <alignment horizontal="left" vertical="top" wrapText="1"/>
    </xf>
    <xf numFmtId="0" fontId="4" fillId="11" borderId="5" xfId="4" applyFont="1" applyFill="1" applyBorder="1" applyAlignment="1">
      <alignment horizontal="left" vertical="top" wrapText="1"/>
    </xf>
    <xf numFmtId="49" fontId="26" fillId="12" borderId="20" xfId="9" applyNumberFormat="1" applyFont="1" applyFill="1" applyBorder="1" applyAlignment="1">
      <alignment horizontal="center" vertical="top" wrapText="1"/>
    </xf>
    <xf numFmtId="49" fontId="26" fillId="12" borderId="31" xfId="9" applyNumberFormat="1" applyFont="1" applyFill="1" applyBorder="1" applyAlignment="1">
      <alignment horizontal="center" vertical="top" wrapText="1"/>
    </xf>
    <xf numFmtId="49" fontId="26" fillId="12" borderId="34" xfId="9" applyNumberFormat="1" applyFont="1" applyFill="1" applyBorder="1" applyAlignment="1">
      <alignment horizontal="center" vertical="top" wrapText="1"/>
    </xf>
    <xf numFmtId="49" fontId="26" fillId="12" borderId="5" xfId="9" applyNumberFormat="1" applyFont="1" applyFill="1" applyBorder="1" applyAlignment="1">
      <alignment horizontal="center" vertical="top" wrapText="1"/>
    </xf>
    <xf numFmtId="49" fontId="26" fillId="9" borderId="42" xfId="9" applyNumberFormat="1" applyFont="1" applyFill="1" applyBorder="1" applyAlignment="1">
      <alignment horizontal="center" vertical="top"/>
    </xf>
    <xf numFmtId="49" fontId="26" fillId="9" borderId="6" xfId="9" applyNumberFormat="1" applyFont="1" applyFill="1" applyBorder="1" applyAlignment="1">
      <alignment horizontal="center" vertical="top"/>
    </xf>
    <xf numFmtId="49" fontId="26" fillId="9" borderId="38" xfId="9" applyNumberFormat="1" applyFont="1" applyFill="1" applyBorder="1" applyAlignment="1">
      <alignment horizontal="center" vertical="top"/>
    </xf>
    <xf numFmtId="49" fontId="26" fillId="14" borderId="18" xfId="9" applyNumberFormat="1" applyFont="1" applyFill="1" applyBorder="1" applyAlignment="1">
      <alignment horizontal="center" vertical="top"/>
    </xf>
    <xf numFmtId="49" fontId="26" fillId="14" borderId="34" xfId="9" applyNumberFormat="1" applyFont="1" applyFill="1" applyBorder="1" applyAlignment="1">
      <alignment horizontal="center" vertical="top"/>
    </xf>
    <xf numFmtId="49" fontId="26" fillId="14" borderId="32" xfId="9" applyNumberFormat="1" applyFont="1" applyFill="1" applyBorder="1" applyAlignment="1">
      <alignment horizontal="center" vertical="top"/>
    </xf>
    <xf numFmtId="49" fontId="26" fillId="12" borderId="22" xfId="9" applyNumberFormat="1" applyFont="1" applyFill="1" applyBorder="1" applyAlignment="1">
      <alignment horizontal="center" vertical="top" wrapText="1"/>
    </xf>
    <xf numFmtId="49" fontId="26" fillId="12" borderId="0" xfId="9" applyNumberFormat="1" applyFont="1" applyFill="1" applyBorder="1" applyAlignment="1">
      <alignment horizontal="center" vertical="top" wrapText="1"/>
    </xf>
    <xf numFmtId="0" fontId="12" fillId="12" borderId="21" xfId="9" applyFont="1" applyFill="1" applyBorder="1" applyAlignment="1">
      <alignment horizontal="center" vertical="top" wrapText="1"/>
    </xf>
    <xf numFmtId="0" fontId="12" fillId="12" borderId="19" xfId="9" applyFont="1" applyFill="1" applyBorder="1" applyAlignment="1">
      <alignment horizontal="left" vertical="top" wrapText="1"/>
    </xf>
    <xf numFmtId="0" fontId="12" fillId="12" borderId="34" xfId="9" applyFont="1" applyFill="1" applyBorder="1" applyAlignment="1">
      <alignment horizontal="left" vertical="top" wrapText="1"/>
    </xf>
    <xf numFmtId="0" fontId="12" fillId="12" borderId="5" xfId="9" applyFont="1" applyFill="1" applyBorder="1" applyAlignment="1">
      <alignment horizontal="left" vertical="top" wrapText="1"/>
    </xf>
    <xf numFmtId="49" fontId="26" fillId="9" borderId="34" xfId="9" applyNumberFormat="1" applyFont="1" applyFill="1" applyBorder="1" applyAlignment="1">
      <alignment horizontal="center" vertical="top"/>
    </xf>
    <xf numFmtId="49" fontId="26" fillId="9" borderId="5" xfId="9" applyNumberFormat="1" applyFont="1" applyFill="1" applyBorder="1" applyAlignment="1">
      <alignment horizontal="center" vertical="top"/>
    </xf>
    <xf numFmtId="49" fontId="26" fillId="14" borderId="5" xfId="9" applyNumberFormat="1" applyFont="1" applyFill="1" applyBorder="1" applyAlignment="1">
      <alignment horizontal="center" vertical="top"/>
    </xf>
    <xf numFmtId="0" fontId="12" fillId="11" borderId="34" xfId="9" applyFont="1" applyFill="1" applyBorder="1" applyAlignment="1">
      <alignment horizontal="center" vertical="top" wrapText="1"/>
    </xf>
    <xf numFmtId="0" fontId="12" fillId="11" borderId="5" xfId="9" applyFont="1" applyFill="1" applyBorder="1" applyAlignment="1">
      <alignment horizontal="center" vertical="top" wrapText="1"/>
    </xf>
    <xf numFmtId="49" fontId="26" fillId="8" borderId="19" xfId="9" applyNumberFormat="1" applyFont="1" applyFill="1" applyBorder="1" applyAlignment="1">
      <alignment horizontal="center" vertical="top"/>
    </xf>
    <xf numFmtId="49" fontId="26" fillId="8" borderId="5" xfId="9" applyNumberFormat="1" applyFont="1" applyFill="1" applyBorder="1" applyAlignment="1">
      <alignment horizontal="center" vertical="top"/>
    </xf>
    <xf numFmtId="49" fontId="26" fillId="9" borderId="19" xfId="9" applyNumberFormat="1" applyFont="1" applyFill="1" applyBorder="1" applyAlignment="1">
      <alignment horizontal="center" vertical="top"/>
    </xf>
    <xf numFmtId="49" fontId="26" fillId="10" borderId="19" xfId="9" applyNumberFormat="1" applyFont="1" applyFill="1" applyBorder="1" applyAlignment="1">
      <alignment horizontal="center" vertical="top" wrapText="1"/>
    </xf>
    <xf numFmtId="49" fontId="26" fillId="10" borderId="5" xfId="9" applyNumberFormat="1" applyFont="1" applyFill="1" applyBorder="1" applyAlignment="1">
      <alignment horizontal="center" vertical="top" wrapText="1"/>
    </xf>
    <xf numFmtId="49" fontId="26" fillId="12" borderId="6" xfId="9" applyNumberFormat="1" applyFont="1" applyFill="1" applyBorder="1" applyAlignment="1">
      <alignment horizontal="center" vertical="top" wrapText="1"/>
    </xf>
    <xf numFmtId="49" fontId="26" fillId="11" borderId="61" xfId="9" applyNumberFormat="1" applyFont="1" applyFill="1" applyBorder="1" applyAlignment="1">
      <alignment horizontal="center" vertical="top" wrapText="1"/>
    </xf>
    <xf numFmtId="49" fontId="26" fillId="11" borderId="27" xfId="9" applyNumberFormat="1" applyFont="1" applyFill="1" applyBorder="1" applyAlignment="1">
      <alignment horizontal="center" vertical="top" wrapText="1"/>
    </xf>
    <xf numFmtId="49" fontId="26" fillId="14" borderId="19" xfId="9" applyNumberFormat="1" applyFont="1" applyFill="1" applyBorder="1" applyAlignment="1">
      <alignment horizontal="center" vertical="top"/>
    </xf>
    <xf numFmtId="0" fontId="12" fillId="11" borderId="19" xfId="9" applyFont="1" applyFill="1" applyBorder="1" applyAlignment="1">
      <alignment horizontal="center" vertical="top" wrapText="1"/>
    </xf>
    <xf numFmtId="49" fontId="12" fillId="11" borderId="19" xfId="9" applyNumberFormat="1" applyFont="1" applyFill="1" applyBorder="1" applyAlignment="1">
      <alignment horizontal="center" vertical="top"/>
    </xf>
    <xf numFmtId="49" fontId="12" fillId="11" borderId="34" xfId="9" applyNumberFormat="1" applyFont="1" applyFill="1" applyBorder="1" applyAlignment="1">
      <alignment horizontal="center" vertical="top"/>
    </xf>
    <xf numFmtId="49" fontId="12" fillId="11" borderId="5" xfId="9" applyNumberFormat="1" applyFont="1" applyFill="1" applyBorder="1" applyAlignment="1">
      <alignment horizontal="center" vertical="top"/>
    </xf>
    <xf numFmtId="0" fontId="42" fillId="12" borderId="20" xfId="9" applyFont="1" applyFill="1" applyBorder="1" applyAlignment="1">
      <alignment horizontal="left" vertical="top" wrapText="1"/>
    </xf>
    <xf numFmtId="0" fontId="42" fillId="12" borderId="6" xfId="9" applyFont="1" applyFill="1" applyBorder="1" applyAlignment="1">
      <alignment horizontal="left" vertical="top" wrapText="1"/>
    </xf>
    <xf numFmtId="0" fontId="42" fillId="12" borderId="31" xfId="9" applyFont="1" applyFill="1" applyBorder="1" applyAlignment="1">
      <alignment horizontal="left" vertical="top" wrapText="1"/>
    </xf>
    <xf numFmtId="0" fontId="5" fillId="12" borderId="19" xfId="9" applyFont="1" applyFill="1" applyBorder="1" applyAlignment="1">
      <alignment horizontal="center" vertical="center" textRotation="90" wrapText="1"/>
    </xf>
    <xf numFmtId="0" fontId="5" fillId="12" borderId="34" xfId="9" applyFont="1" applyFill="1" applyBorder="1" applyAlignment="1">
      <alignment horizontal="center" vertical="center" textRotation="90" wrapText="1"/>
    </xf>
    <xf numFmtId="0" fontId="5" fillId="12" borderId="5" xfId="9" applyFont="1" applyFill="1" applyBorder="1" applyAlignment="1">
      <alignment horizontal="center" vertical="center" textRotation="90" wrapText="1"/>
    </xf>
    <xf numFmtId="0" fontId="5" fillId="12" borderId="20" xfId="9" applyFont="1" applyFill="1" applyBorder="1" applyAlignment="1">
      <alignment horizontal="center" vertical="center" textRotation="90" wrapText="1"/>
    </xf>
    <xf numFmtId="0" fontId="5" fillId="12" borderId="6" xfId="9" applyFont="1" applyFill="1" applyBorder="1" applyAlignment="1">
      <alignment horizontal="center" vertical="center" textRotation="90" wrapText="1"/>
    </xf>
    <xf numFmtId="0" fontId="5" fillId="12" borderId="31" xfId="9" applyFont="1" applyFill="1" applyBorder="1" applyAlignment="1">
      <alignment horizontal="center" vertical="center" textRotation="90" wrapText="1"/>
    </xf>
    <xf numFmtId="0" fontId="4" fillId="13" borderId="34" xfId="9" applyFont="1" applyFill="1" applyBorder="1" applyAlignment="1">
      <alignment horizontal="left" vertical="top" wrapText="1"/>
    </xf>
    <xf numFmtId="0" fontId="4" fillId="13" borderId="5" xfId="9" applyFont="1" applyFill="1" applyBorder="1" applyAlignment="1">
      <alignment horizontal="left" vertical="top" wrapText="1"/>
    </xf>
    <xf numFmtId="0" fontId="12" fillId="11" borderId="22" xfId="9" applyFont="1" applyFill="1" applyBorder="1" applyAlignment="1">
      <alignment horizontal="center" vertical="top" wrapText="1"/>
    </xf>
    <xf numFmtId="0" fontId="12" fillId="11" borderId="0" xfId="9" applyFont="1" applyFill="1" applyBorder="1" applyAlignment="1">
      <alignment horizontal="center" vertical="top" wrapText="1"/>
    </xf>
    <xf numFmtId="0" fontId="12" fillId="11" borderId="21" xfId="9" applyFont="1" applyFill="1" applyBorder="1" applyAlignment="1">
      <alignment horizontal="center" vertical="top" wrapText="1"/>
    </xf>
    <xf numFmtId="0" fontId="4" fillId="13" borderId="19" xfId="9" applyFont="1" applyFill="1" applyBorder="1" applyAlignment="1">
      <alignment horizontal="left" vertical="top" wrapText="1"/>
    </xf>
    <xf numFmtId="0" fontId="26" fillId="8" borderId="2" xfId="9" applyFont="1" applyFill="1" applyBorder="1" applyAlignment="1">
      <alignment horizontal="right" vertical="top" wrapText="1"/>
    </xf>
    <xf numFmtId="0" fontId="26" fillId="8" borderId="4" xfId="9" applyFont="1" applyFill="1" applyBorder="1" applyAlignment="1">
      <alignment horizontal="right" vertical="top" wrapText="1"/>
    </xf>
    <xf numFmtId="49" fontId="26" fillId="12" borderId="19" xfId="9" applyNumberFormat="1" applyFont="1" applyFill="1" applyBorder="1" applyAlignment="1">
      <alignment horizontal="center" vertical="top" wrapText="1"/>
    </xf>
    <xf numFmtId="49" fontId="22" fillId="11" borderId="20" xfId="9" applyNumberFormat="1" applyFont="1" applyFill="1" applyBorder="1" applyAlignment="1">
      <alignment horizontal="center" vertical="center" textRotation="90"/>
    </xf>
    <xf numFmtId="49" fontId="22" fillId="11" borderId="6" xfId="9" applyNumberFormat="1" applyFont="1" applyFill="1" applyBorder="1" applyAlignment="1">
      <alignment horizontal="center" vertical="center" textRotation="90"/>
    </xf>
    <xf numFmtId="49" fontId="22" fillId="11" borderId="31" xfId="9" applyNumberFormat="1" applyFont="1" applyFill="1" applyBorder="1" applyAlignment="1">
      <alignment horizontal="center" vertical="center" textRotation="90"/>
    </xf>
    <xf numFmtId="0" fontId="26" fillId="0" borderId="6" xfId="9" applyFont="1" applyFill="1" applyBorder="1" applyAlignment="1">
      <alignment horizontal="center" vertical="center" wrapText="1"/>
    </xf>
    <xf numFmtId="0" fontId="26" fillId="0" borderId="31" xfId="9" applyFont="1" applyFill="1" applyBorder="1" applyAlignment="1">
      <alignment horizontal="center" vertical="center" wrapText="1"/>
    </xf>
    <xf numFmtId="49" fontId="22" fillId="11" borderId="61" xfId="9" applyNumberFormat="1" applyFont="1" applyFill="1" applyBorder="1" applyAlignment="1">
      <alignment horizontal="center" vertical="center" textRotation="90"/>
    </xf>
    <xf numFmtId="49" fontId="22" fillId="11" borderId="27" xfId="9" applyNumberFormat="1" applyFont="1" applyFill="1" applyBorder="1" applyAlignment="1">
      <alignment horizontal="center" vertical="center" textRotation="90"/>
    </xf>
    <xf numFmtId="0" fontId="26" fillId="11" borderId="20" xfId="9" applyFont="1" applyFill="1" applyBorder="1" applyAlignment="1">
      <alignment horizontal="center" vertical="top"/>
    </xf>
    <xf numFmtId="0" fontId="26" fillId="11" borderId="22" xfId="9" applyFont="1" applyFill="1" applyBorder="1" applyAlignment="1">
      <alignment horizontal="center" vertical="top"/>
    </xf>
    <xf numFmtId="0" fontId="26" fillId="11" borderId="31" xfId="9" applyFont="1" applyFill="1" applyBorder="1" applyAlignment="1">
      <alignment horizontal="center" vertical="top"/>
    </xf>
    <xf numFmtId="0" fontId="26" fillId="11" borderId="21" xfId="9" applyFont="1" applyFill="1" applyBorder="1" applyAlignment="1">
      <alignment horizontal="center" vertical="top"/>
    </xf>
    <xf numFmtId="0" fontId="26" fillId="12" borderId="19" xfId="9" applyFont="1" applyFill="1" applyBorder="1" applyAlignment="1">
      <alignment horizontal="center" vertical="center" textRotation="90" wrapText="1"/>
    </xf>
    <xf numFmtId="0" fontId="26" fillId="12" borderId="34" xfId="9" applyFont="1" applyFill="1" applyBorder="1" applyAlignment="1">
      <alignment horizontal="center" vertical="center" textRotation="90" wrapText="1"/>
    </xf>
    <xf numFmtId="0" fontId="26" fillId="12" borderId="5" xfId="9" applyFont="1" applyFill="1" applyBorder="1" applyAlignment="1">
      <alignment horizontal="center" vertical="center" textRotation="90" wrapText="1"/>
    </xf>
    <xf numFmtId="0" fontId="26" fillId="0" borderId="2" xfId="2" applyFont="1" applyFill="1" applyBorder="1" applyAlignment="1">
      <alignment horizontal="center" vertical="center"/>
    </xf>
    <xf numFmtId="0" fontId="26" fillId="0" borderId="4" xfId="2" applyFont="1" applyFill="1" applyBorder="1" applyAlignment="1">
      <alignment horizontal="center" vertical="center"/>
    </xf>
    <xf numFmtId="0" fontId="4" fillId="0" borderId="61" xfId="9" applyFont="1" applyFill="1" applyBorder="1" applyAlignment="1">
      <alignment horizontal="center" vertical="center" textRotation="90"/>
    </xf>
    <xf numFmtId="0" fontId="4" fillId="0" borderId="27" xfId="9" applyFont="1" applyFill="1" applyBorder="1" applyAlignment="1">
      <alignment horizontal="center" vertical="center" textRotation="90"/>
    </xf>
    <xf numFmtId="49" fontId="26" fillId="11" borderId="19" xfId="9" applyNumberFormat="1" applyFont="1" applyFill="1" applyBorder="1" applyAlignment="1">
      <alignment horizontal="center" vertical="top" wrapText="1"/>
    </xf>
    <xf numFmtId="49" fontId="26" fillId="11" borderId="5" xfId="9" applyNumberFormat="1" applyFont="1" applyFill="1" applyBorder="1" applyAlignment="1">
      <alignment horizontal="center" vertical="top" wrapText="1"/>
    </xf>
    <xf numFmtId="0" fontId="26" fillId="10" borderId="2" xfId="9" applyFont="1" applyFill="1" applyBorder="1" applyAlignment="1">
      <alignment horizontal="right" vertical="top" wrapText="1"/>
    </xf>
    <xf numFmtId="0" fontId="26" fillId="10" borderId="4" xfId="9" applyFont="1" applyFill="1" applyBorder="1" applyAlignment="1">
      <alignment horizontal="right" vertical="top" wrapText="1"/>
    </xf>
    <xf numFmtId="0" fontId="26" fillId="0" borderId="19" xfId="9" applyFont="1" applyBorder="1" applyAlignment="1">
      <alignment horizontal="center" vertical="center" textRotation="90" wrapText="1"/>
    </xf>
    <xf numFmtId="0" fontId="26" fillId="0" borderId="34" xfId="9" applyFont="1" applyBorder="1" applyAlignment="1">
      <alignment horizontal="center" vertical="center" textRotation="90" wrapText="1"/>
    </xf>
    <xf numFmtId="0" fontId="26" fillId="0" borderId="5" xfId="9" applyFont="1" applyBorder="1" applyAlignment="1">
      <alignment horizontal="center" vertical="center" textRotation="90" wrapText="1"/>
    </xf>
    <xf numFmtId="49" fontId="26" fillId="13" borderId="19" xfId="9" applyNumberFormat="1" applyFont="1" applyFill="1" applyBorder="1" applyAlignment="1">
      <alignment horizontal="center" vertical="top" wrapText="1"/>
    </xf>
    <xf numFmtId="49" fontId="26" fillId="13" borderId="5" xfId="9" applyNumberFormat="1" applyFont="1" applyFill="1" applyBorder="1" applyAlignment="1">
      <alignment horizontal="center" vertical="top" wrapText="1"/>
    </xf>
    <xf numFmtId="0" fontId="12" fillId="11" borderId="35" xfId="9" applyFont="1" applyFill="1" applyBorder="1" applyAlignment="1">
      <alignment horizontal="center" vertical="top" wrapText="1"/>
    </xf>
    <xf numFmtId="0" fontId="12" fillId="11" borderId="27" xfId="9" applyFont="1" applyFill="1" applyBorder="1" applyAlignment="1">
      <alignment horizontal="center" vertical="top" wrapText="1"/>
    </xf>
    <xf numFmtId="0" fontId="26" fillId="0" borderId="19" xfId="9" applyFont="1" applyFill="1" applyBorder="1" applyAlignment="1">
      <alignment horizontal="center" vertical="center" wrapText="1"/>
    </xf>
    <xf numFmtId="0" fontId="26" fillId="0" borderId="5" xfId="9" applyFont="1" applyFill="1" applyBorder="1" applyAlignment="1">
      <alignment horizontal="center" vertical="center" wrapText="1"/>
    </xf>
    <xf numFmtId="0" fontId="12" fillId="2" borderId="2" xfId="9" applyFont="1" applyFill="1" applyBorder="1" applyAlignment="1">
      <alignment horizontal="right" vertical="top" wrapText="1"/>
    </xf>
    <xf numFmtId="0" fontId="12" fillId="2" borderId="4" xfId="9" applyFont="1" applyFill="1" applyBorder="1" applyAlignment="1">
      <alignment horizontal="right" vertical="top" wrapText="1"/>
    </xf>
    <xf numFmtId="0" fontId="12" fillId="2" borderId="3" xfId="9" applyFont="1" applyFill="1" applyBorder="1" applyAlignment="1">
      <alignment horizontal="right" vertical="top" wrapText="1"/>
    </xf>
    <xf numFmtId="49" fontId="26" fillId="0" borderId="21" xfId="9" applyNumberFormat="1" applyFont="1" applyBorder="1" applyAlignment="1">
      <alignment horizontal="center" vertical="top" wrapText="1"/>
    </xf>
    <xf numFmtId="0" fontId="12" fillId="0" borderId="15" xfId="9" applyFont="1" applyBorder="1" applyAlignment="1">
      <alignment horizontal="left" vertical="top" wrapText="1"/>
    </xf>
    <xf numFmtId="0" fontId="12" fillId="0" borderId="17" xfId="9" applyFont="1" applyBorder="1" applyAlignment="1">
      <alignment horizontal="left" vertical="top" wrapText="1"/>
    </xf>
    <xf numFmtId="0" fontId="12" fillId="0" borderId="16" xfId="9" applyFont="1" applyBorder="1" applyAlignment="1">
      <alignment horizontal="left" vertical="top" wrapText="1"/>
    </xf>
    <xf numFmtId="0" fontId="12" fillId="0" borderId="38" xfId="9" applyFont="1" applyBorder="1" applyAlignment="1">
      <alignment horizontal="left" vertical="top" wrapText="1"/>
    </xf>
    <xf numFmtId="0" fontId="12" fillId="0" borderId="28" xfId="9" applyFont="1" applyBorder="1" applyAlignment="1">
      <alignment horizontal="left" vertical="top" wrapText="1"/>
    </xf>
    <xf numFmtId="0" fontId="12" fillId="0" borderId="44" xfId="9" applyFont="1" applyBorder="1" applyAlignment="1">
      <alignment horizontal="left" vertical="top" wrapText="1"/>
    </xf>
    <xf numFmtId="0" fontId="12" fillId="0" borderId="42" xfId="9" applyFont="1" applyBorder="1" applyAlignment="1">
      <alignment horizontal="left" vertical="top" wrapText="1"/>
    </xf>
    <xf numFmtId="0" fontId="12" fillId="0" borderId="39" xfId="9" applyFont="1" applyBorder="1" applyAlignment="1">
      <alignment horizontal="left" vertical="top" wrapText="1"/>
    </xf>
    <xf numFmtId="0" fontId="12" fillId="0" borderId="45" xfId="9" applyFont="1" applyBorder="1" applyAlignment="1">
      <alignment horizontal="left" vertical="top" wrapText="1"/>
    </xf>
    <xf numFmtId="0" fontId="26" fillId="6" borderId="42" xfId="9" applyFont="1" applyFill="1" applyBorder="1" applyAlignment="1">
      <alignment horizontal="right" vertical="top" wrapText="1"/>
    </xf>
    <xf numFmtId="0" fontId="26" fillId="6" borderId="39" xfId="9" applyFont="1" applyFill="1" applyBorder="1" applyAlignment="1">
      <alignment horizontal="right" vertical="top" wrapText="1"/>
    </xf>
    <xf numFmtId="0" fontId="26" fillId="6" borderId="45" xfId="9" applyFont="1" applyFill="1" applyBorder="1" applyAlignment="1">
      <alignment horizontal="right" vertical="top" wrapText="1"/>
    </xf>
    <xf numFmtId="49" fontId="22" fillId="11" borderId="22" xfId="9" applyNumberFormat="1" applyFont="1" applyFill="1" applyBorder="1" applyAlignment="1">
      <alignment horizontal="center" vertical="center" textRotation="90"/>
    </xf>
    <xf numFmtId="49" fontId="22" fillId="11" borderId="0" xfId="9" applyNumberFormat="1" applyFont="1" applyFill="1" applyBorder="1" applyAlignment="1">
      <alignment horizontal="center" vertical="center" textRotation="90"/>
    </xf>
    <xf numFmtId="49" fontId="22" fillId="11" borderId="21" xfId="9" applyNumberFormat="1" applyFont="1" applyFill="1" applyBorder="1" applyAlignment="1">
      <alignment horizontal="center" vertical="center" textRotation="90"/>
    </xf>
    <xf numFmtId="49" fontId="26" fillId="3" borderId="2" xfId="9" applyNumberFormat="1" applyFont="1" applyFill="1" applyBorder="1" applyAlignment="1">
      <alignment horizontal="right" vertical="top"/>
    </xf>
    <xf numFmtId="49" fontId="26" fillId="3" borderId="4" xfId="9" applyNumberFormat="1" applyFont="1" applyFill="1" applyBorder="1" applyAlignment="1">
      <alignment horizontal="right" vertical="top"/>
    </xf>
    <xf numFmtId="49" fontId="26" fillId="3" borderId="3" xfId="9" applyNumberFormat="1" applyFont="1" applyFill="1" applyBorder="1" applyAlignment="1">
      <alignment horizontal="right" vertical="top"/>
    </xf>
    <xf numFmtId="0" fontId="12" fillId="6" borderId="2" xfId="9" applyFont="1" applyFill="1" applyBorder="1" applyAlignment="1">
      <alignment horizontal="right" vertical="top" wrapText="1"/>
    </xf>
    <xf numFmtId="0" fontId="12" fillId="6" borderId="4" xfId="9" applyFont="1" applyFill="1" applyBorder="1" applyAlignment="1">
      <alignment horizontal="right" vertical="top" wrapText="1"/>
    </xf>
    <xf numFmtId="0" fontId="12" fillId="0" borderId="15" xfId="3" applyFont="1" applyBorder="1" applyAlignment="1">
      <alignment horizontal="left" vertical="top" wrapText="1"/>
    </xf>
    <xf numFmtId="0" fontId="12" fillId="0" borderId="17" xfId="3" applyFont="1" applyBorder="1" applyAlignment="1">
      <alignment horizontal="left" vertical="top" wrapText="1"/>
    </xf>
    <xf numFmtId="0" fontId="12" fillId="0" borderId="16" xfId="3" applyFont="1" applyBorder="1" applyAlignment="1">
      <alignment horizontal="left" vertical="top" wrapText="1"/>
    </xf>
    <xf numFmtId="0" fontId="23" fillId="0" borderId="0" xfId="9" applyFont="1" applyFill="1" applyAlignment="1">
      <alignment horizontal="center" vertical="center" wrapText="1"/>
    </xf>
    <xf numFmtId="49" fontId="12" fillId="11" borderId="35" xfId="9" applyNumberFormat="1" applyFont="1" applyFill="1" applyBorder="1" applyAlignment="1">
      <alignment horizontal="center" vertical="top"/>
    </xf>
    <xf numFmtId="49" fontId="12" fillId="11" borderId="61" xfId="9" applyNumberFormat="1" applyFont="1" applyFill="1" applyBorder="1" applyAlignment="1">
      <alignment horizontal="center" vertical="top"/>
    </xf>
    <xf numFmtId="49" fontId="12" fillId="11" borderId="27" xfId="9" applyNumberFormat="1" applyFont="1" applyFill="1" applyBorder="1" applyAlignment="1">
      <alignment horizontal="center" vertical="top"/>
    </xf>
    <xf numFmtId="0" fontId="4" fillId="0" borderId="21" xfId="9" applyFont="1" applyBorder="1" applyAlignment="1">
      <alignment horizontal="center"/>
    </xf>
    <xf numFmtId="0" fontId="26" fillId="10" borderId="18" xfId="9" applyFont="1" applyFill="1" applyBorder="1" applyAlignment="1">
      <alignment horizontal="center" vertical="center" textRotation="90" wrapText="1"/>
    </xf>
    <xf numFmtId="0" fontId="26" fillId="10" borderId="14" xfId="9" applyFont="1" applyFill="1" applyBorder="1" applyAlignment="1">
      <alignment horizontal="center" vertical="center" textRotation="90" wrapText="1"/>
    </xf>
    <xf numFmtId="0" fontId="26" fillId="10" borderId="32" xfId="9" applyFont="1" applyFill="1" applyBorder="1" applyAlignment="1">
      <alignment horizontal="center" vertical="center" textRotation="90" wrapText="1"/>
    </xf>
    <xf numFmtId="0" fontId="26" fillId="0" borderId="39" xfId="9" applyFont="1" applyBorder="1" applyAlignment="1">
      <alignment horizontal="center" vertical="center" textRotation="90" wrapText="1"/>
    </xf>
    <xf numFmtId="0" fontId="26" fillId="0" borderId="17" xfId="9" applyFont="1" applyBorder="1" applyAlignment="1">
      <alignment horizontal="center" vertical="center" textRotation="90" wrapText="1"/>
    </xf>
    <xf numFmtId="0" fontId="26" fillId="0" borderId="28" xfId="9" applyFont="1" applyBorder="1" applyAlignment="1">
      <alignment horizontal="center" vertical="center" textRotation="90" wrapText="1"/>
    </xf>
    <xf numFmtId="0" fontId="26" fillId="0" borderId="0" xfId="9" applyFont="1" applyAlignment="1">
      <alignment horizontal="center" vertical="top" wrapText="1"/>
    </xf>
    <xf numFmtId="0" fontId="12" fillId="3" borderId="31" xfId="9" applyFont="1" applyFill="1" applyBorder="1" applyAlignment="1">
      <alignment horizontal="center" vertical="top"/>
    </xf>
    <xf numFmtId="0" fontId="12" fillId="3" borderId="21" xfId="9" applyFont="1" applyFill="1" applyBorder="1" applyAlignment="1">
      <alignment horizontal="center" vertical="top"/>
    </xf>
    <xf numFmtId="0" fontId="12" fillId="3" borderId="27" xfId="9" applyFont="1" applyFill="1" applyBorder="1" applyAlignment="1">
      <alignment horizontal="center" vertical="top"/>
    </xf>
    <xf numFmtId="0" fontId="12" fillId="0" borderId="20" xfId="9" applyFont="1" applyFill="1" applyBorder="1" applyAlignment="1">
      <alignment horizontal="center" vertical="center" textRotation="90"/>
    </xf>
    <xf numFmtId="0" fontId="12" fillId="0" borderId="31" xfId="9" applyFont="1" applyFill="1" applyBorder="1" applyAlignment="1">
      <alignment horizontal="center" vertical="center" textRotation="90"/>
    </xf>
    <xf numFmtId="0" fontId="4" fillId="0" borderId="18" xfId="9" applyFont="1" applyFill="1" applyBorder="1" applyAlignment="1">
      <alignment horizontal="center" vertical="center" wrapText="1"/>
    </xf>
    <xf numFmtId="0" fontId="4" fillId="0" borderId="14" xfId="9" applyFont="1" applyFill="1" applyBorder="1" applyAlignment="1">
      <alignment horizontal="center" vertical="center" wrapText="1"/>
    </xf>
    <xf numFmtId="0" fontId="4" fillId="0" borderId="32" xfId="9" applyFont="1" applyFill="1" applyBorder="1" applyAlignment="1">
      <alignment horizontal="center" vertical="center" wrapText="1"/>
    </xf>
    <xf numFmtId="0" fontId="4" fillId="0" borderId="35" xfId="9" applyFont="1" applyFill="1" applyBorder="1" applyAlignment="1">
      <alignment horizontal="center" vertical="center"/>
    </xf>
    <xf numFmtId="0" fontId="4" fillId="0" borderId="61" xfId="9" applyFont="1" applyFill="1" applyBorder="1" applyAlignment="1">
      <alignment horizontal="center" vertical="center"/>
    </xf>
    <xf numFmtId="0" fontId="4" fillId="0" borderId="27" xfId="9" applyFont="1" applyFill="1" applyBorder="1" applyAlignment="1">
      <alignment horizontal="center" vertical="center"/>
    </xf>
    <xf numFmtId="0" fontId="26" fillId="11" borderId="2" xfId="9" applyFont="1" applyFill="1" applyBorder="1" applyAlignment="1">
      <alignment horizontal="center" vertical="top"/>
    </xf>
    <xf numFmtId="0" fontId="26" fillId="11" borderId="4" xfId="9" applyFont="1" applyFill="1" applyBorder="1" applyAlignment="1">
      <alignment horizontal="center" vertical="top"/>
    </xf>
    <xf numFmtId="0" fontId="26" fillId="11" borderId="3" xfId="9" applyFont="1" applyFill="1" applyBorder="1" applyAlignment="1">
      <alignment horizontal="center" vertical="top"/>
    </xf>
    <xf numFmtId="0" fontId="26" fillId="0" borderId="20" xfId="9" applyFont="1" applyBorder="1" applyAlignment="1">
      <alignment horizontal="center" vertical="top"/>
    </xf>
    <xf numFmtId="0" fontId="26" fillId="0" borderId="22" xfId="9" applyFont="1" applyBorder="1" applyAlignment="1">
      <alignment horizontal="center" vertical="top"/>
    </xf>
    <xf numFmtId="0" fontId="26" fillId="0" borderId="35" xfId="9" applyFont="1" applyBorder="1" applyAlignment="1">
      <alignment horizontal="center" vertical="top"/>
    </xf>
    <xf numFmtId="0" fontId="26" fillId="0" borderId="31" xfId="9" applyFont="1" applyBorder="1" applyAlignment="1">
      <alignment horizontal="center" vertical="top"/>
    </xf>
    <xf numFmtId="0" fontId="26" fillId="0" borderId="0" xfId="9" applyFont="1" applyBorder="1" applyAlignment="1">
      <alignment horizontal="center" vertical="top"/>
    </xf>
    <xf numFmtId="0" fontId="26" fillId="0" borderId="61" xfId="9" applyFont="1" applyBorder="1" applyAlignment="1">
      <alignment horizontal="center" vertical="top"/>
    </xf>
    <xf numFmtId="0" fontId="26" fillId="11" borderId="35" xfId="9" applyFont="1" applyFill="1" applyBorder="1" applyAlignment="1">
      <alignment horizontal="center" vertical="top"/>
    </xf>
    <xf numFmtId="0" fontId="26" fillId="11" borderId="27" xfId="9" applyFont="1" applyFill="1" applyBorder="1" applyAlignment="1">
      <alignment horizontal="center" vertical="top"/>
    </xf>
    <xf numFmtId="0" fontId="66" fillId="8" borderId="2" xfId="9" applyFill="1" applyBorder="1" applyAlignment="1">
      <alignment horizontal="center"/>
    </xf>
    <xf numFmtId="0" fontId="66" fillId="8" borderId="3" xfId="9" applyFill="1" applyBorder="1" applyAlignment="1">
      <alignment horizontal="center"/>
    </xf>
    <xf numFmtId="0" fontId="26" fillId="13" borderId="19" xfId="9" applyFont="1" applyFill="1" applyBorder="1" applyAlignment="1">
      <alignment horizontal="center" vertical="center" textRotation="90" wrapText="1"/>
    </xf>
    <xf numFmtId="0" fontId="26" fillId="13" borderId="34" xfId="9" applyFont="1" applyFill="1" applyBorder="1" applyAlignment="1">
      <alignment horizontal="center" vertical="center" textRotation="90" wrapText="1"/>
    </xf>
    <xf numFmtId="0" fontId="26" fillId="13" borderId="5" xfId="9" applyFont="1" applyFill="1" applyBorder="1" applyAlignment="1">
      <alignment horizontal="center" vertical="center" textRotation="90" wrapText="1"/>
    </xf>
    <xf numFmtId="0" fontId="26" fillId="8" borderId="18" xfId="9" applyFont="1" applyFill="1" applyBorder="1" applyAlignment="1">
      <alignment horizontal="center" vertical="center" textRotation="90" wrapText="1"/>
    </xf>
    <xf numFmtId="0" fontId="26" fillId="8" borderId="14" xfId="9" applyFont="1" applyFill="1" applyBorder="1" applyAlignment="1">
      <alignment horizontal="center" vertical="center" textRotation="90" wrapText="1"/>
    </xf>
    <xf numFmtId="0" fontId="26" fillId="8" borderId="32" xfId="9" applyFont="1" applyFill="1" applyBorder="1" applyAlignment="1">
      <alignment horizontal="center" vertical="center" textRotation="90" wrapText="1"/>
    </xf>
    <xf numFmtId="0" fontId="26" fillId="12" borderId="39" xfId="9" applyFont="1" applyFill="1" applyBorder="1" applyAlignment="1">
      <alignment horizontal="center" vertical="center" textRotation="90" wrapText="1"/>
    </xf>
    <xf numFmtId="0" fontId="26" fillId="12" borderId="17" xfId="9" applyFont="1" applyFill="1" applyBorder="1" applyAlignment="1">
      <alignment horizontal="center" vertical="center" textRotation="90" wrapText="1"/>
    </xf>
    <xf numFmtId="0" fontId="26" fillId="12" borderId="28" xfId="9" applyFont="1" applyFill="1" applyBorder="1" applyAlignment="1">
      <alignment horizontal="center" vertical="center" textRotation="90" wrapText="1"/>
    </xf>
    <xf numFmtId="0" fontId="26" fillId="0" borderId="18" xfId="9" applyFont="1" applyBorder="1" applyAlignment="1">
      <alignment horizontal="center" vertical="center" textRotation="90" wrapText="1"/>
    </xf>
    <xf numFmtId="0" fontId="26" fillId="0" borderId="14" xfId="9" applyFont="1" applyBorder="1" applyAlignment="1">
      <alignment horizontal="center" vertical="center" textRotation="90" wrapText="1"/>
    </xf>
    <xf numFmtId="0" fontId="26" fillId="0" borderId="32" xfId="9" applyFont="1" applyBorder="1" applyAlignment="1">
      <alignment horizontal="center" vertical="center" textRotation="90" wrapText="1"/>
    </xf>
    <xf numFmtId="0" fontId="4" fillId="0" borderId="15" xfId="11" applyFont="1" applyBorder="1" applyAlignment="1">
      <alignment horizontal="left" vertical="top" wrapText="1"/>
    </xf>
    <xf numFmtId="0" fontId="4" fillId="0" borderId="16" xfId="11" applyFont="1" applyBorder="1" applyAlignment="1">
      <alignment horizontal="left" vertical="top" wrapText="1"/>
    </xf>
    <xf numFmtId="0" fontId="4" fillId="0" borderId="17" xfId="7" applyFont="1" applyFill="1" applyBorder="1" applyAlignment="1">
      <alignment horizontal="left" vertical="top" wrapText="1"/>
    </xf>
    <xf numFmtId="0" fontId="4" fillId="0" borderId="16" xfId="7" applyFont="1" applyFill="1" applyBorder="1" applyAlignment="1">
      <alignment horizontal="left" vertical="top" wrapText="1"/>
    </xf>
    <xf numFmtId="0" fontId="39" fillId="13" borderId="22" xfId="9" applyFont="1" applyFill="1" applyBorder="1" applyAlignment="1">
      <alignment horizontal="left" vertical="top" wrapText="1"/>
    </xf>
    <xf numFmtId="0" fontId="39" fillId="13" borderId="0" xfId="9" applyFont="1" applyFill="1" applyBorder="1" applyAlignment="1">
      <alignment horizontal="left" vertical="top" wrapText="1"/>
    </xf>
    <xf numFmtId="0" fontId="39" fillId="13" borderId="21" xfId="9" applyFont="1" applyFill="1" applyBorder="1" applyAlignment="1">
      <alignment horizontal="left" vertical="top" wrapText="1"/>
    </xf>
    <xf numFmtId="0" fontId="4" fillId="0" borderId="9" xfId="9" applyFont="1" applyBorder="1" applyAlignment="1">
      <alignment horizontal="left" vertical="top" wrapText="1"/>
    </xf>
    <xf numFmtId="0" fontId="4" fillId="0" borderId="42" xfId="9" applyFont="1" applyBorder="1" applyAlignment="1">
      <alignment horizontal="left" wrapText="1"/>
    </xf>
    <xf numFmtId="0" fontId="4" fillId="0" borderId="45" xfId="9" applyFont="1" applyBorder="1" applyAlignment="1">
      <alignment horizontal="left" wrapText="1"/>
    </xf>
    <xf numFmtId="0" fontId="4" fillId="0" borderId="15" xfId="9" applyFont="1" applyBorder="1" applyAlignment="1">
      <alignment horizontal="left" vertical="top" wrapText="1"/>
    </xf>
    <xf numFmtId="0" fontId="4" fillId="0" borderId="17" xfId="9" applyFont="1" applyBorder="1" applyAlignment="1">
      <alignment horizontal="left" vertical="top" wrapText="1"/>
    </xf>
    <xf numFmtId="0" fontId="4" fillId="0" borderId="2" xfId="9" applyFont="1" applyBorder="1" applyAlignment="1">
      <alignment horizontal="left" vertical="top" wrapText="1"/>
    </xf>
    <xf numFmtId="0" fontId="4" fillId="0" borderId="3" xfId="9" applyFont="1" applyBorder="1" applyAlignment="1">
      <alignment horizontal="left" vertical="top" wrapText="1"/>
    </xf>
    <xf numFmtId="0" fontId="4" fillId="0" borderId="13" xfId="9" applyFont="1" applyBorder="1" applyAlignment="1">
      <alignment horizontal="left" vertical="top" wrapText="1"/>
    </xf>
    <xf numFmtId="0" fontId="4" fillId="0" borderId="0" xfId="9" applyFont="1" applyBorder="1" applyAlignment="1">
      <alignment horizontal="left" vertical="top" wrapText="1"/>
    </xf>
    <xf numFmtId="0" fontId="4" fillId="0" borderId="8" xfId="9" applyFont="1" applyBorder="1" applyAlignment="1">
      <alignment horizontal="left" vertical="top" wrapText="1"/>
    </xf>
    <xf numFmtId="0" fontId="4" fillId="0" borderId="63" xfId="9" applyFont="1" applyBorder="1" applyAlignment="1">
      <alignment horizontal="left" vertical="top" wrapText="1"/>
    </xf>
    <xf numFmtId="0" fontId="4" fillId="0" borderId="69" xfId="9" applyFont="1" applyBorder="1" applyAlignment="1">
      <alignment horizontal="left" vertical="top" wrapText="1"/>
    </xf>
    <xf numFmtId="0" fontId="4" fillId="0" borderId="59" xfId="9" applyFont="1" applyBorder="1" applyAlignment="1">
      <alignment horizontal="left" vertical="top" wrapText="1"/>
    </xf>
    <xf numFmtId="0" fontId="12" fillId="8" borderId="2" xfId="9" applyFont="1" applyFill="1" applyBorder="1" applyAlignment="1">
      <alignment horizontal="center" vertical="center" wrapText="1"/>
    </xf>
    <xf numFmtId="0" fontId="12" fillId="8" borderId="3" xfId="9" applyFont="1" applyFill="1" applyBorder="1" applyAlignment="1">
      <alignment horizontal="center" vertical="center" wrapText="1"/>
    </xf>
    <xf numFmtId="0" fontId="4" fillId="0" borderId="0" xfId="7" applyFont="1" applyFill="1" applyBorder="1" applyAlignment="1">
      <alignment horizontal="left" vertical="top" wrapText="1"/>
    </xf>
    <xf numFmtId="0" fontId="4" fillId="0" borderId="61" xfId="7" applyFont="1" applyFill="1" applyBorder="1" applyAlignment="1">
      <alignment horizontal="left" vertical="top" wrapText="1"/>
    </xf>
    <xf numFmtId="0" fontId="4" fillId="8" borderId="2" xfId="9" applyFont="1" applyFill="1" applyBorder="1" applyAlignment="1">
      <alignment horizontal="center"/>
    </xf>
    <xf numFmtId="0" fontId="4" fillId="8" borderId="3" xfId="9" applyFont="1" applyFill="1" applyBorder="1" applyAlignment="1">
      <alignment horizontal="center"/>
    </xf>
    <xf numFmtId="0" fontId="4" fillId="0" borderId="11" xfId="9" applyFont="1" applyBorder="1" applyAlignment="1">
      <alignment horizontal="left" vertical="center" wrapText="1"/>
    </xf>
    <xf numFmtId="0" fontId="4" fillId="0" borderId="12" xfId="9" applyFont="1" applyBorder="1" applyAlignment="1">
      <alignment horizontal="left" vertical="center" wrapText="1"/>
    </xf>
    <xf numFmtId="0" fontId="4" fillId="0" borderId="9" xfId="9" applyFont="1" applyBorder="1" applyAlignment="1">
      <alignment horizontal="left" vertical="center" wrapText="1"/>
    </xf>
    <xf numFmtId="0" fontId="4" fillId="0" borderId="7" xfId="9" applyFont="1" applyBorder="1" applyAlignment="1">
      <alignment horizontal="left" vertical="center" wrapText="1"/>
    </xf>
    <xf numFmtId="0" fontId="10" fillId="11" borderId="51" xfId="4" applyFont="1" applyFill="1" applyBorder="1" applyAlignment="1">
      <alignment horizontal="left" vertical="top" wrapText="1"/>
    </xf>
    <xf numFmtId="0" fontId="10" fillId="11" borderId="48" xfId="4" applyFont="1" applyFill="1" applyBorder="1" applyAlignment="1">
      <alignment horizontal="left" vertical="top" wrapText="1"/>
    </xf>
    <xf numFmtId="0" fontId="4" fillId="11" borderId="51" xfId="4" applyFont="1" applyFill="1" applyBorder="1" applyAlignment="1">
      <alignment horizontal="left" vertical="top" wrapText="1"/>
    </xf>
    <xf numFmtId="0" fontId="4" fillId="0" borderId="2" xfId="4" applyFont="1" applyBorder="1" applyAlignment="1">
      <alignment horizontal="center" vertical="center" wrapText="1"/>
    </xf>
    <xf numFmtId="0" fontId="4" fillId="0" borderId="4" xfId="4" applyFont="1" applyBorder="1" applyAlignment="1">
      <alignment horizontal="center" vertical="center" wrapText="1"/>
    </xf>
    <xf numFmtId="0" fontId="4" fillId="0" borderId="3" xfId="4" applyFont="1" applyBorder="1" applyAlignment="1">
      <alignment horizontal="center" vertical="center" wrapText="1"/>
    </xf>
    <xf numFmtId="0" fontId="4" fillId="13" borderId="19" xfId="4" applyFont="1" applyFill="1" applyBorder="1" applyAlignment="1">
      <alignment horizontal="left" vertical="top" wrapText="1"/>
    </xf>
    <xf numFmtId="0" fontId="4" fillId="13" borderId="34" xfId="4" applyFont="1" applyFill="1" applyBorder="1" applyAlignment="1">
      <alignment horizontal="left" vertical="top" wrapText="1"/>
    </xf>
    <xf numFmtId="0" fontId="4" fillId="13" borderId="5" xfId="4" applyFont="1" applyFill="1" applyBorder="1" applyAlignment="1">
      <alignment horizontal="left" vertical="top" wrapText="1"/>
    </xf>
    <xf numFmtId="0" fontId="4" fillId="13" borderId="19" xfId="4" applyFont="1" applyFill="1" applyBorder="1" applyAlignment="1">
      <alignment vertical="top" wrapText="1"/>
    </xf>
    <xf numFmtId="0" fontId="4" fillId="13" borderId="34" xfId="4" applyFont="1" applyFill="1" applyBorder="1" applyAlignment="1">
      <alignment vertical="top" wrapText="1"/>
    </xf>
    <xf numFmtId="0" fontId="4" fillId="13" borderId="5" xfId="4" applyFont="1" applyFill="1" applyBorder="1" applyAlignment="1">
      <alignment vertical="top" wrapText="1"/>
    </xf>
    <xf numFmtId="0" fontId="5" fillId="12" borderId="19" xfId="4" applyFont="1" applyFill="1" applyBorder="1" applyAlignment="1">
      <alignment horizontal="center" vertical="center" textRotation="90" wrapText="1"/>
    </xf>
    <xf numFmtId="0" fontId="5" fillId="12" borderId="34" xfId="4" applyFont="1" applyFill="1" applyBorder="1" applyAlignment="1">
      <alignment horizontal="center" vertical="center" textRotation="90" wrapText="1"/>
    </xf>
    <xf numFmtId="0" fontId="5" fillId="12" borderId="5" xfId="4" applyFont="1" applyFill="1" applyBorder="1" applyAlignment="1">
      <alignment horizontal="center" vertical="center" textRotation="90" wrapText="1"/>
    </xf>
    <xf numFmtId="49" fontId="22" fillId="11" borderId="19" xfId="4" applyNumberFormat="1" applyFont="1" applyFill="1" applyBorder="1" applyAlignment="1">
      <alignment horizontal="center" vertical="center" textRotation="90"/>
    </xf>
    <xf numFmtId="49" fontId="22" fillId="11" borderId="34" xfId="4" applyNumberFormat="1" applyFont="1" applyFill="1" applyBorder="1" applyAlignment="1">
      <alignment horizontal="center" vertical="center" textRotation="90"/>
    </xf>
    <xf numFmtId="49" fontId="22" fillId="11" borderId="5" xfId="4" applyNumberFormat="1" applyFont="1" applyFill="1" applyBorder="1" applyAlignment="1">
      <alignment horizontal="center" vertical="center" textRotation="90"/>
    </xf>
    <xf numFmtId="49" fontId="4" fillId="11" borderId="19" xfId="4" applyNumberFormat="1" applyFont="1" applyFill="1" applyBorder="1" applyAlignment="1">
      <alignment horizontal="center" vertical="top"/>
    </xf>
    <xf numFmtId="49" fontId="4" fillId="11" borderId="34" xfId="4" applyNumberFormat="1" applyFont="1" applyFill="1" applyBorder="1" applyAlignment="1">
      <alignment horizontal="center" vertical="top"/>
    </xf>
    <xf numFmtId="49" fontId="4" fillId="11" borderId="5" xfId="4" applyNumberFormat="1" applyFont="1" applyFill="1" applyBorder="1" applyAlignment="1">
      <alignment horizontal="center" vertical="top"/>
    </xf>
    <xf numFmtId="49" fontId="15" fillId="11" borderId="22" xfId="4" applyNumberFormat="1" applyFont="1" applyFill="1" applyBorder="1" applyAlignment="1">
      <alignment horizontal="center" vertical="center" textRotation="90"/>
    </xf>
    <xf numFmtId="49" fontId="15" fillId="11" borderId="0" xfId="4" applyNumberFormat="1" applyFont="1" applyFill="1" applyBorder="1" applyAlignment="1">
      <alignment horizontal="center" vertical="center" textRotation="90"/>
    </xf>
    <xf numFmtId="49" fontId="15" fillId="11" borderId="21" xfId="4" applyNumberFormat="1" applyFont="1" applyFill="1" applyBorder="1" applyAlignment="1">
      <alignment horizontal="center" vertical="center" textRotation="90"/>
    </xf>
    <xf numFmtId="0" fontId="10" fillId="11" borderId="54" xfId="4" applyFont="1" applyFill="1" applyBorder="1" applyAlignment="1">
      <alignment horizontal="left" vertical="top" wrapText="1"/>
    </xf>
    <xf numFmtId="0" fontId="4" fillId="0" borderId="21" xfId="4" applyFont="1" applyBorder="1" applyAlignment="1">
      <alignment horizontal="center"/>
    </xf>
    <xf numFmtId="0" fontId="23" fillId="0" borderId="0" xfId="4" applyFont="1" applyFill="1" applyAlignment="1">
      <alignment horizontal="center" vertical="center" wrapText="1"/>
    </xf>
    <xf numFmtId="49" fontId="5" fillId="13" borderId="19" xfId="4" applyNumberFormat="1" applyFont="1" applyFill="1" applyBorder="1" applyAlignment="1">
      <alignment horizontal="center" vertical="top" wrapText="1"/>
    </xf>
    <xf numFmtId="49" fontId="5" fillId="13" borderId="34" xfId="4" applyNumberFormat="1" applyFont="1" applyFill="1" applyBorder="1" applyAlignment="1">
      <alignment horizontal="center" vertical="top" wrapText="1"/>
    </xf>
    <xf numFmtId="0" fontId="3" fillId="13" borderId="5" xfId="4" applyFont="1" applyFill="1" applyBorder="1" applyAlignment="1">
      <alignment horizontal="center" vertical="top" wrapText="1"/>
    </xf>
    <xf numFmtId="0" fontId="4" fillId="0" borderId="51" xfId="4" applyFont="1" applyBorder="1" applyAlignment="1">
      <alignment horizontal="left" vertical="top" wrapText="1"/>
    </xf>
    <xf numFmtId="0" fontId="4" fillId="0" borderId="60" xfId="4" applyFont="1" applyBorder="1" applyAlignment="1">
      <alignment horizontal="left" vertical="top" wrapText="1"/>
    </xf>
    <xf numFmtId="0" fontId="4" fillId="0" borderId="15" xfId="4" applyFont="1" applyBorder="1" applyAlignment="1">
      <alignment horizontal="left" vertical="top" wrapText="1"/>
    </xf>
    <xf numFmtId="0" fontId="4" fillId="0" borderId="16" xfId="4" applyFont="1" applyBorder="1" applyAlignment="1">
      <alignment horizontal="left" vertical="top" wrapText="1"/>
    </xf>
    <xf numFmtId="0" fontId="4" fillId="0" borderId="15" xfId="4" applyFont="1" applyFill="1" applyBorder="1" applyAlignment="1">
      <alignment horizontal="left" vertical="top" wrapText="1"/>
    </xf>
    <xf numFmtId="0" fontId="4" fillId="0" borderId="16" xfId="4" applyFont="1" applyFill="1" applyBorder="1" applyAlignment="1">
      <alignment horizontal="left" vertical="top" wrapText="1"/>
    </xf>
    <xf numFmtId="0" fontId="4" fillId="0" borderId="19" xfId="4" applyFont="1" applyFill="1" applyBorder="1" applyAlignment="1">
      <alignment horizontal="center" vertical="center" wrapText="1"/>
    </xf>
    <xf numFmtId="0" fontId="4" fillId="0" borderId="34" xfId="4" applyFont="1" applyFill="1" applyBorder="1" applyAlignment="1">
      <alignment horizontal="center" vertical="center" wrapText="1"/>
    </xf>
    <xf numFmtId="0" fontId="4" fillId="0" borderId="5" xfId="4" applyFont="1" applyFill="1" applyBorder="1" applyAlignment="1">
      <alignment horizontal="center" vertical="center" wrapText="1"/>
    </xf>
    <xf numFmtId="0" fontId="12" fillId="0" borderId="68" xfId="4" applyFont="1" applyFill="1" applyBorder="1" applyAlignment="1">
      <alignment horizontal="center" vertical="center" textRotation="90"/>
    </xf>
    <xf numFmtId="0" fontId="12" fillId="0" borderId="66" xfId="4" applyFont="1" applyFill="1" applyBorder="1" applyAlignment="1">
      <alignment horizontal="center" vertical="center" textRotation="90"/>
    </xf>
    <xf numFmtId="0" fontId="17" fillId="0" borderId="6" xfId="4" applyFont="1" applyBorder="1" applyAlignment="1">
      <alignment horizontal="left" vertical="top" wrapText="1"/>
    </xf>
    <xf numFmtId="0" fontId="17" fillId="0" borderId="61" xfId="4" applyFont="1" applyBorder="1" applyAlignment="1">
      <alignment horizontal="left" vertical="top" wrapText="1"/>
    </xf>
    <xf numFmtId="0" fontId="3" fillId="13" borderId="5" xfId="4" applyFill="1" applyBorder="1" applyAlignment="1">
      <alignment vertical="top" wrapText="1"/>
    </xf>
    <xf numFmtId="0" fontId="12" fillId="0" borderId="6" xfId="4" applyFont="1" applyFill="1" applyBorder="1" applyAlignment="1">
      <alignment horizontal="center" vertical="center" wrapText="1"/>
    </xf>
    <xf numFmtId="0" fontId="12" fillId="0" borderId="31" xfId="4" applyFont="1" applyFill="1" applyBorder="1" applyAlignment="1">
      <alignment horizontal="center" vertical="center" wrapText="1"/>
    </xf>
    <xf numFmtId="0" fontId="12" fillId="0" borderId="19" xfId="4" applyFont="1" applyFill="1" applyBorder="1" applyAlignment="1">
      <alignment horizontal="center" vertical="center" wrapText="1"/>
    </xf>
    <xf numFmtId="0" fontId="12" fillId="0" borderId="5" xfId="4" applyFont="1" applyFill="1" applyBorder="1" applyAlignment="1">
      <alignment horizontal="center" vertical="center" wrapText="1"/>
    </xf>
    <xf numFmtId="0" fontId="4" fillId="0" borderId="61" xfId="4" applyFont="1" applyFill="1" applyBorder="1" applyAlignment="1">
      <alignment horizontal="center" vertical="center" textRotation="90"/>
    </xf>
    <xf numFmtId="0" fontId="4" fillId="0" borderId="27" xfId="4" applyFont="1" applyFill="1" applyBorder="1" applyAlignment="1">
      <alignment horizontal="center" vertical="center" textRotation="90"/>
    </xf>
    <xf numFmtId="0" fontId="4" fillId="12" borderId="19" xfId="4" applyFont="1" applyFill="1" applyBorder="1" applyAlignment="1">
      <alignment horizontal="left" vertical="top" wrapText="1"/>
    </xf>
    <xf numFmtId="0" fontId="3" fillId="12" borderId="5" xfId="4" applyFill="1" applyBorder="1" applyAlignment="1">
      <alignment vertical="top" wrapText="1"/>
    </xf>
    <xf numFmtId="49" fontId="7" fillId="9" borderId="42" xfId="4" applyNumberFormat="1" applyFont="1" applyFill="1" applyBorder="1" applyAlignment="1">
      <alignment horizontal="center" vertical="top"/>
    </xf>
    <xf numFmtId="49" fontId="7" fillId="9" borderId="6" xfId="4" applyNumberFormat="1" applyFont="1" applyFill="1" applyBorder="1" applyAlignment="1">
      <alignment horizontal="center" vertical="top"/>
    </xf>
    <xf numFmtId="49" fontId="7" fillId="9" borderId="38" xfId="4" applyNumberFormat="1" applyFont="1" applyFill="1" applyBorder="1" applyAlignment="1">
      <alignment horizontal="center" vertical="top"/>
    </xf>
    <xf numFmtId="0" fontId="4" fillId="0" borderId="11" xfId="4" applyFont="1" applyBorder="1" applyAlignment="1">
      <alignment vertical="top" wrapText="1"/>
    </xf>
    <xf numFmtId="0" fontId="4" fillId="0" borderId="12" xfId="4" applyFont="1" applyBorder="1" applyAlignment="1">
      <alignment vertical="top" wrapText="1"/>
    </xf>
    <xf numFmtId="0" fontId="4" fillId="0" borderId="9" xfId="4" applyFont="1" applyBorder="1" applyAlignment="1">
      <alignment vertical="top" wrapText="1"/>
    </xf>
    <xf numFmtId="0" fontId="4" fillId="0" borderId="7" xfId="4" applyFont="1" applyBorder="1" applyAlignment="1">
      <alignment vertical="top" wrapText="1"/>
    </xf>
    <xf numFmtId="0" fontId="4" fillId="13" borderId="35" xfId="4" applyFont="1" applyFill="1" applyBorder="1" applyAlignment="1">
      <alignment vertical="top" wrapText="1"/>
    </xf>
    <xf numFmtId="0" fontId="4" fillId="13" borderId="61" xfId="4" applyFont="1" applyFill="1" applyBorder="1" applyAlignment="1">
      <alignment vertical="top" wrapText="1"/>
    </xf>
    <xf numFmtId="0" fontId="4" fillId="13" borderId="27" xfId="4" applyFont="1" applyFill="1" applyBorder="1" applyAlignment="1">
      <alignment vertical="top" wrapText="1"/>
    </xf>
    <xf numFmtId="49" fontId="5" fillId="14" borderId="18" xfId="4" applyNumberFormat="1" applyFont="1" applyFill="1" applyBorder="1" applyAlignment="1">
      <alignment horizontal="center" vertical="top"/>
    </xf>
    <xf numFmtId="49" fontId="5" fillId="14" borderId="34" xfId="4" applyNumberFormat="1" applyFont="1" applyFill="1" applyBorder="1" applyAlignment="1">
      <alignment horizontal="center" vertical="top"/>
    </xf>
    <xf numFmtId="49" fontId="5" fillId="14" borderId="32" xfId="4" applyNumberFormat="1" applyFont="1" applyFill="1" applyBorder="1" applyAlignment="1">
      <alignment horizontal="center" vertical="top"/>
    </xf>
    <xf numFmtId="49" fontId="5" fillId="12" borderId="22" xfId="4" applyNumberFormat="1" applyFont="1" applyFill="1" applyBorder="1" applyAlignment="1">
      <alignment horizontal="center" vertical="top" wrapText="1"/>
    </xf>
    <xf numFmtId="49" fontId="5" fillId="12" borderId="0" xfId="4" applyNumberFormat="1" applyFont="1" applyFill="1" applyBorder="1" applyAlignment="1">
      <alignment horizontal="center" vertical="top" wrapText="1"/>
    </xf>
    <xf numFmtId="0" fontId="3" fillId="12" borderId="21" xfId="4" applyFont="1" applyFill="1" applyBorder="1" applyAlignment="1">
      <alignment horizontal="center" vertical="top" wrapText="1"/>
    </xf>
    <xf numFmtId="0" fontId="4" fillId="12" borderId="35" xfId="4" applyFont="1" applyFill="1" applyBorder="1" applyAlignment="1">
      <alignment vertical="top" wrapText="1"/>
    </xf>
    <xf numFmtId="0" fontId="4" fillId="12" borderId="61" xfId="4" applyFont="1" applyFill="1" applyBorder="1" applyAlignment="1">
      <alignment vertical="top" wrapText="1"/>
    </xf>
    <xf numFmtId="0" fontId="4" fillId="12" borderId="27" xfId="4" applyFont="1" applyFill="1" applyBorder="1" applyAlignment="1">
      <alignment vertical="top" wrapText="1"/>
    </xf>
    <xf numFmtId="0" fontId="4" fillId="11" borderId="48" xfId="4" applyFont="1" applyFill="1" applyBorder="1" applyAlignment="1">
      <alignment horizontal="left" vertical="top" wrapText="1"/>
    </xf>
    <xf numFmtId="49" fontId="5" fillId="11" borderId="19" xfId="4" applyNumberFormat="1" applyFont="1" applyFill="1" applyBorder="1" applyAlignment="1">
      <alignment horizontal="center" vertical="top" wrapText="1"/>
    </xf>
    <xf numFmtId="49" fontId="5" fillId="11" borderId="34" xfId="4" applyNumberFormat="1" applyFont="1" applyFill="1" applyBorder="1" applyAlignment="1">
      <alignment horizontal="center" vertical="top" wrapText="1"/>
    </xf>
    <xf numFmtId="49" fontId="5" fillId="11" borderId="5" xfId="4" applyNumberFormat="1" applyFont="1" applyFill="1" applyBorder="1" applyAlignment="1">
      <alignment horizontal="center" vertical="top" wrapText="1"/>
    </xf>
    <xf numFmtId="0" fontId="3" fillId="11" borderId="34" xfId="4" applyFont="1" applyFill="1" applyBorder="1" applyAlignment="1">
      <alignment horizontal="center" vertical="top" wrapText="1"/>
    </xf>
    <xf numFmtId="0" fontId="3" fillId="11" borderId="5" xfId="4" applyFont="1" applyFill="1" applyBorder="1" applyAlignment="1">
      <alignment horizontal="center" vertical="top" wrapText="1"/>
    </xf>
    <xf numFmtId="0" fontId="5" fillId="12" borderId="20" xfId="4" applyFont="1" applyFill="1" applyBorder="1" applyAlignment="1">
      <alignment horizontal="center" vertical="center" textRotation="90" wrapText="1"/>
    </xf>
    <xf numFmtId="0" fontId="5" fillId="12" borderId="6" xfId="4" applyFont="1" applyFill="1" applyBorder="1" applyAlignment="1">
      <alignment horizontal="center" vertical="center" textRotation="90" wrapText="1"/>
    </xf>
    <xf numFmtId="0" fontId="5" fillId="12" borderId="31" xfId="4" applyFont="1" applyFill="1" applyBorder="1" applyAlignment="1">
      <alignment horizontal="center" vertical="center" textRotation="90" wrapText="1"/>
    </xf>
    <xf numFmtId="49" fontId="5" fillId="13" borderId="5" xfId="4" applyNumberFormat="1" applyFont="1" applyFill="1" applyBorder="1" applyAlignment="1">
      <alignment horizontal="center" vertical="top" wrapText="1"/>
    </xf>
    <xf numFmtId="0" fontId="4" fillId="12" borderId="34" xfId="4" applyFont="1" applyFill="1" applyBorder="1" applyAlignment="1">
      <alignment horizontal="left" vertical="top" wrapText="1"/>
    </xf>
    <xf numFmtId="0" fontId="4" fillId="12" borderId="5" xfId="4" applyFont="1" applyFill="1" applyBorder="1" applyAlignment="1">
      <alignment horizontal="left" vertical="top" wrapText="1"/>
    </xf>
    <xf numFmtId="0" fontId="4" fillId="12" borderId="19" xfId="4" applyFont="1" applyFill="1" applyBorder="1" applyAlignment="1">
      <alignment vertical="top" wrapText="1"/>
    </xf>
    <xf numFmtId="0" fontId="4" fillId="12" borderId="5" xfId="4" applyFont="1" applyFill="1" applyBorder="1" applyAlignment="1">
      <alignment vertical="top" wrapText="1"/>
    </xf>
    <xf numFmtId="0" fontId="4" fillId="12" borderId="35" xfId="4" applyFont="1" applyFill="1" applyBorder="1" applyAlignment="1">
      <alignment horizontal="left" vertical="top" wrapText="1"/>
    </xf>
    <xf numFmtId="0" fontId="4" fillId="12" borderId="61" xfId="4" applyFont="1" applyFill="1" applyBorder="1" applyAlignment="1">
      <alignment horizontal="left" vertical="top" wrapText="1"/>
    </xf>
    <xf numFmtId="0" fontId="4" fillId="12" borderId="27" xfId="4" applyFont="1" applyFill="1" applyBorder="1" applyAlignment="1">
      <alignment horizontal="left" vertical="top" wrapText="1"/>
    </xf>
    <xf numFmtId="49" fontId="11" fillId="12" borderId="0" xfId="4" applyNumberFormat="1" applyFont="1" applyFill="1" applyBorder="1" applyAlignment="1">
      <alignment horizontal="center" vertical="top" wrapText="1"/>
    </xf>
    <xf numFmtId="49" fontId="11" fillId="11" borderId="19" xfId="4" applyNumberFormat="1" applyFont="1" applyFill="1" applyBorder="1" applyAlignment="1">
      <alignment horizontal="center" vertical="top" wrapText="1"/>
    </xf>
    <xf numFmtId="49" fontId="11" fillId="11" borderId="34" xfId="4" applyNumberFormat="1" applyFont="1" applyFill="1" applyBorder="1" applyAlignment="1">
      <alignment horizontal="center" vertical="top" wrapText="1"/>
    </xf>
    <xf numFmtId="49" fontId="11" fillId="11" borderId="5" xfId="4" applyNumberFormat="1" applyFont="1" applyFill="1" applyBorder="1" applyAlignment="1">
      <alignment horizontal="center" vertical="top" wrapText="1"/>
    </xf>
    <xf numFmtId="0" fontId="12" fillId="12" borderId="19" xfId="4" applyFont="1" applyFill="1" applyBorder="1" applyAlignment="1">
      <alignment horizontal="center" vertical="center" textRotation="90" wrapText="1"/>
    </xf>
    <xf numFmtId="0" fontId="12" fillId="12" borderId="34" xfId="4" applyFont="1" applyFill="1" applyBorder="1" applyAlignment="1">
      <alignment horizontal="center" vertical="center" textRotation="90" wrapText="1"/>
    </xf>
    <xf numFmtId="0" fontId="12" fillId="12" borderId="5" xfId="4" applyFont="1" applyFill="1" applyBorder="1" applyAlignment="1">
      <alignment horizontal="center" vertical="center" textRotation="90" wrapText="1"/>
    </xf>
    <xf numFmtId="0" fontId="3" fillId="2" borderId="2" xfId="4" applyFont="1" applyFill="1" applyBorder="1" applyAlignment="1">
      <alignment horizontal="right" vertical="top" wrapText="1"/>
    </xf>
    <xf numFmtId="0" fontId="4" fillId="13" borderId="35" xfId="4" applyFont="1" applyFill="1" applyBorder="1" applyAlignment="1">
      <alignment horizontal="left" vertical="top" wrapText="1"/>
    </xf>
    <xf numFmtId="0" fontId="4" fillId="13" borderId="61" xfId="4" applyFont="1" applyFill="1" applyBorder="1" applyAlignment="1">
      <alignment horizontal="left" vertical="top" wrapText="1"/>
    </xf>
    <xf numFmtId="0" fontId="4" fillId="13" borderId="27" xfId="4" applyFont="1" applyFill="1" applyBorder="1" applyAlignment="1">
      <alignment horizontal="left" vertical="top" wrapText="1"/>
    </xf>
    <xf numFmtId="0" fontId="11" fillId="7" borderId="21" xfId="4" applyFont="1" applyFill="1" applyBorder="1" applyAlignment="1">
      <alignment horizontal="right" vertical="top" wrapText="1"/>
    </xf>
    <xf numFmtId="0" fontId="11" fillId="7" borderId="27" xfId="4" applyFont="1" applyFill="1" applyBorder="1" applyAlignment="1">
      <alignment horizontal="right" vertical="top" wrapText="1"/>
    </xf>
    <xf numFmtId="0" fontId="4" fillId="0" borderId="20" xfId="4" applyFont="1" applyFill="1" applyBorder="1" applyAlignment="1">
      <alignment horizontal="left" vertical="top" wrapText="1"/>
    </xf>
    <xf numFmtId="0" fontId="4" fillId="0" borderId="35" xfId="4" applyFont="1" applyFill="1" applyBorder="1" applyAlignment="1">
      <alignment horizontal="left" vertical="top" wrapText="1"/>
    </xf>
    <xf numFmtId="0" fontId="4" fillId="0" borderId="9" xfId="4" applyFont="1" applyFill="1" applyBorder="1" applyAlignment="1">
      <alignment horizontal="left" vertical="top" wrapText="1"/>
    </xf>
    <xf numFmtId="0" fontId="4" fillId="0" borderId="7" xfId="4" applyFont="1" applyFill="1" applyBorder="1" applyAlignment="1">
      <alignment horizontal="left" vertical="top" wrapText="1"/>
    </xf>
    <xf numFmtId="0" fontId="10" fillId="3" borderId="2" xfId="4" applyFont="1" applyFill="1" applyBorder="1" applyAlignment="1">
      <alignment horizontal="center" vertical="top"/>
    </xf>
    <xf numFmtId="0" fontId="10" fillId="3" borderId="4" xfId="4" applyFont="1" applyFill="1" applyBorder="1" applyAlignment="1">
      <alignment horizontal="center" vertical="top"/>
    </xf>
    <xf numFmtId="0" fontId="11" fillId="8" borderId="31" xfId="4" applyFont="1" applyFill="1" applyBorder="1" applyAlignment="1">
      <alignment horizontal="right" vertical="top" wrapText="1"/>
    </xf>
    <xf numFmtId="0" fontId="18" fillId="0" borderId="15" xfId="4" applyFont="1" applyFill="1" applyBorder="1" applyAlignment="1">
      <alignment horizontal="left" vertical="top" wrapText="1"/>
    </xf>
    <xf numFmtId="0" fontId="18" fillId="0" borderId="16" xfId="4" applyFont="1" applyFill="1" applyBorder="1" applyAlignment="1">
      <alignment horizontal="left" vertical="top" wrapText="1"/>
    </xf>
    <xf numFmtId="0" fontId="70" fillId="0" borderId="20" xfId="4" applyFont="1" applyBorder="1" applyAlignment="1">
      <alignment horizontal="center" vertical="center" wrapText="1"/>
    </xf>
    <xf numFmtId="0" fontId="70" fillId="0" borderId="35" xfId="4" applyFont="1" applyBorder="1" applyAlignment="1">
      <alignment horizontal="center" vertical="center" wrapText="1"/>
    </xf>
    <xf numFmtId="0" fontId="70" fillId="0" borderId="31" xfId="4" applyFont="1" applyBorder="1" applyAlignment="1">
      <alignment horizontal="center" vertical="center" wrapText="1"/>
    </xf>
    <xf numFmtId="0" fontId="70" fillId="0" borderId="27" xfId="4" applyFont="1" applyBorder="1" applyAlignment="1">
      <alignment horizontal="center" vertical="center" wrapText="1"/>
    </xf>
    <xf numFmtId="0" fontId="4" fillId="0" borderId="43" xfId="4" applyFont="1" applyFill="1" applyBorder="1" applyAlignment="1">
      <alignment horizontal="center" vertical="center" wrapText="1"/>
    </xf>
    <xf numFmtId="0" fontId="4" fillId="0" borderId="26" xfId="4" applyFont="1" applyFill="1" applyBorder="1" applyAlignment="1">
      <alignment horizontal="center" vertical="center" wrapText="1"/>
    </xf>
    <xf numFmtId="0" fontId="4" fillId="0" borderId="24" xfId="4" applyFont="1" applyFill="1" applyBorder="1" applyAlignment="1">
      <alignment horizontal="center" vertical="center" wrapText="1"/>
    </xf>
    <xf numFmtId="0" fontId="4" fillId="0" borderId="35" xfId="4" applyFont="1" applyFill="1" applyBorder="1" applyAlignment="1">
      <alignment horizontal="center" vertical="center"/>
    </xf>
    <xf numFmtId="0" fontId="4" fillId="0" borderId="61" xfId="4" applyFont="1" applyFill="1" applyBorder="1" applyAlignment="1">
      <alignment horizontal="center" vertical="center"/>
    </xf>
    <xf numFmtId="0" fontId="4" fillId="0" borderId="27" xfId="4" applyFont="1" applyFill="1" applyBorder="1" applyAlignment="1">
      <alignment horizontal="center" vertical="center"/>
    </xf>
    <xf numFmtId="0" fontId="26" fillId="0" borderId="49" xfId="4" applyFont="1" applyFill="1" applyBorder="1" applyAlignment="1">
      <alignment horizontal="center" vertical="center" wrapText="1"/>
    </xf>
    <xf numFmtId="0" fontId="26" fillId="0" borderId="46" xfId="4" applyFont="1" applyFill="1" applyBorder="1" applyAlignment="1">
      <alignment horizontal="center" vertical="center" wrapText="1"/>
    </xf>
    <xf numFmtId="0" fontId="18" fillId="0" borderId="2" xfId="4" applyFont="1" applyFill="1" applyBorder="1" applyAlignment="1">
      <alignment horizontal="left" vertical="top" wrapText="1"/>
    </xf>
    <xf numFmtId="0" fontId="18" fillId="0" borderId="3" xfId="4" applyFont="1" applyFill="1" applyBorder="1" applyAlignment="1">
      <alignment horizontal="left" vertical="top" wrapText="1"/>
    </xf>
    <xf numFmtId="0" fontId="18" fillId="0" borderId="2" xfId="4" applyFont="1" applyBorder="1" applyAlignment="1">
      <alignment horizontal="left" vertical="top" wrapText="1"/>
    </xf>
    <xf numFmtId="0" fontId="18" fillId="0" borderId="3" xfId="4" applyFont="1" applyBorder="1" applyAlignment="1">
      <alignment horizontal="left" vertical="top" wrapText="1"/>
    </xf>
    <xf numFmtId="0" fontId="23" fillId="10" borderId="2" xfId="4" applyFont="1" applyFill="1" applyBorder="1" applyAlignment="1">
      <alignment horizontal="left" vertical="top"/>
    </xf>
    <xf numFmtId="0" fontId="23" fillId="10" borderId="4" xfId="4" applyFont="1" applyFill="1" applyBorder="1" applyAlignment="1">
      <alignment horizontal="left" vertical="top"/>
    </xf>
    <xf numFmtId="0" fontId="23" fillId="10" borderId="3" xfId="4" applyFont="1" applyFill="1" applyBorder="1" applyAlignment="1">
      <alignment horizontal="left" vertical="top"/>
    </xf>
    <xf numFmtId="49" fontId="14" fillId="0" borderId="20" xfId="4" applyNumberFormat="1" applyFont="1" applyFill="1" applyBorder="1" applyAlignment="1">
      <alignment horizontal="center" vertical="top"/>
    </xf>
    <xf numFmtId="49" fontId="14" fillId="0" borderId="22" xfId="4" applyNumberFormat="1" applyFont="1" applyFill="1" applyBorder="1" applyAlignment="1">
      <alignment horizontal="center" vertical="top"/>
    </xf>
    <xf numFmtId="49" fontId="14" fillId="0" borderId="35" xfId="4" applyNumberFormat="1" applyFont="1" applyFill="1" applyBorder="1" applyAlignment="1">
      <alignment horizontal="center" vertical="top"/>
    </xf>
    <xf numFmtId="49" fontId="14" fillId="0" borderId="31" xfId="4" applyNumberFormat="1" applyFont="1" applyFill="1" applyBorder="1" applyAlignment="1">
      <alignment horizontal="center" vertical="top"/>
    </xf>
    <xf numFmtId="49" fontId="14" fillId="0" borderId="21" xfId="4" applyNumberFormat="1" applyFont="1" applyFill="1" applyBorder="1" applyAlignment="1">
      <alignment horizontal="center" vertical="top"/>
    </xf>
    <xf numFmtId="49" fontId="14" fillId="0" borderId="27" xfId="4" applyNumberFormat="1" applyFont="1" applyFill="1" applyBorder="1" applyAlignment="1">
      <alignment horizontal="center" vertical="top"/>
    </xf>
    <xf numFmtId="0" fontId="5" fillId="0" borderId="49" xfId="4" applyFont="1" applyFill="1" applyBorder="1" applyAlignment="1">
      <alignment horizontal="center" vertical="center" textRotation="90"/>
    </xf>
    <xf numFmtId="0" fontId="5" fillId="0" borderId="46" xfId="4" applyFont="1" applyFill="1" applyBorder="1" applyAlignment="1">
      <alignment horizontal="center" vertical="center" textRotation="90"/>
    </xf>
    <xf numFmtId="49" fontId="15" fillId="0" borderId="34" xfId="4" applyNumberFormat="1" applyFont="1" applyBorder="1" applyAlignment="1">
      <alignment horizontal="center" vertical="center" textRotation="90" wrapText="1"/>
    </xf>
    <xf numFmtId="49" fontId="15" fillId="0" borderId="5" xfId="4" applyNumberFormat="1" applyFont="1" applyBorder="1" applyAlignment="1">
      <alignment horizontal="center" vertical="center" textRotation="90" wrapText="1"/>
    </xf>
    <xf numFmtId="49" fontId="10" fillId="0" borderId="34" xfId="4" applyNumberFormat="1" applyFont="1" applyBorder="1" applyAlignment="1">
      <alignment horizontal="center" vertical="top"/>
    </xf>
    <xf numFmtId="49" fontId="10" fillId="0" borderId="5" xfId="4" applyNumberFormat="1" applyFont="1" applyBorder="1" applyAlignment="1">
      <alignment horizontal="center" vertical="top"/>
    </xf>
    <xf numFmtId="164" fontId="10" fillId="12" borderId="34" xfId="4" applyNumberFormat="1" applyFont="1" applyFill="1" applyBorder="1" applyAlignment="1">
      <alignment horizontal="center" vertical="top"/>
    </xf>
    <xf numFmtId="164" fontId="10" fillId="12" borderId="5" xfId="4" applyNumberFormat="1" applyFont="1" applyFill="1" applyBorder="1" applyAlignment="1">
      <alignment horizontal="center" vertical="top"/>
    </xf>
    <xf numFmtId="0" fontId="10" fillId="12" borderId="34" xfId="4" applyFont="1" applyFill="1" applyBorder="1" applyAlignment="1">
      <alignment horizontal="center" vertical="top"/>
    </xf>
    <xf numFmtId="0" fontId="10" fillId="12" borderId="5" xfId="4" applyFont="1" applyFill="1" applyBorder="1" applyAlignment="1">
      <alignment horizontal="center" vertical="top"/>
    </xf>
    <xf numFmtId="0" fontId="26" fillId="0" borderId="68" xfId="4" applyFont="1" applyFill="1" applyBorder="1" applyAlignment="1">
      <alignment horizontal="center" vertical="center" textRotation="90"/>
    </xf>
    <xf numFmtId="0" fontId="26" fillId="0" borderId="66" xfId="4" applyFont="1" applyFill="1" applyBorder="1" applyAlignment="1">
      <alignment horizontal="center" vertical="center" textRotation="90"/>
    </xf>
    <xf numFmtId="49" fontId="14" fillId="10" borderId="42" xfId="4" applyNumberFormat="1" applyFont="1" applyFill="1" applyBorder="1" applyAlignment="1">
      <alignment horizontal="center" vertical="top"/>
    </xf>
    <xf numFmtId="49" fontId="14" fillId="10" borderId="6" xfId="4" applyNumberFormat="1" applyFont="1" applyFill="1" applyBorder="1" applyAlignment="1">
      <alignment horizontal="center" vertical="top"/>
    </xf>
    <xf numFmtId="49" fontId="14" fillId="10" borderId="38" xfId="4" applyNumberFormat="1" applyFont="1" applyFill="1" applyBorder="1" applyAlignment="1">
      <alignment horizontal="center" vertical="top"/>
    </xf>
    <xf numFmtId="49" fontId="11" fillId="8" borderId="55" xfId="4" applyNumberFormat="1" applyFont="1" applyFill="1" applyBorder="1" applyAlignment="1">
      <alignment horizontal="center" vertical="top"/>
    </xf>
    <xf numFmtId="49" fontId="11" fillId="8" borderId="34" xfId="4" applyNumberFormat="1" applyFont="1" applyFill="1" applyBorder="1" applyAlignment="1">
      <alignment horizontal="center" vertical="top"/>
    </xf>
    <xf numFmtId="49" fontId="11" fillId="8" borderId="32" xfId="4" applyNumberFormat="1" applyFont="1" applyFill="1" applyBorder="1" applyAlignment="1">
      <alignment horizontal="center" vertical="top"/>
    </xf>
    <xf numFmtId="0" fontId="5" fillId="8" borderId="20" xfId="4" applyFont="1" applyFill="1" applyBorder="1" applyAlignment="1">
      <alignment horizontal="left" vertical="top"/>
    </xf>
    <xf numFmtId="0" fontId="5" fillId="8" borderId="22" xfId="4" applyFont="1" applyFill="1" applyBorder="1" applyAlignment="1">
      <alignment horizontal="left" vertical="top"/>
    </xf>
    <xf numFmtId="0" fontId="5" fillId="8" borderId="35" xfId="4" applyFont="1" applyFill="1" applyBorder="1" applyAlignment="1">
      <alignment horizontal="left" vertical="top"/>
    </xf>
    <xf numFmtId="0" fontId="5" fillId="8" borderId="31" xfId="4" applyFont="1" applyFill="1" applyBorder="1" applyAlignment="1">
      <alignment horizontal="left" vertical="top"/>
    </xf>
    <xf numFmtId="0" fontId="5" fillId="8" borderId="21" xfId="4" applyFont="1" applyFill="1" applyBorder="1" applyAlignment="1">
      <alignment horizontal="left" vertical="top"/>
    </xf>
    <xf numFmtId="0" fontId="5" fillId="8" borderId="27" xfId="4" applyFont="1" applyFill="1" applyBorder="1" applyAlignment="1">
      <alignment horizontal="left" vertical="top"/>
    </xf>
    <xf numFmtId="49" fontId="11" fillId="8" borderId="18" xfId="4" applyNumberFormat="1" applyFont="1" applyFill="1" applyBorder="1" applyAlignment="1">
      <alignment horizontal="center" vertical="top"/>
    </xf>
    <xf numFmtId="0" fontId="26" fillId="0" borderId="54" xfId="4" applyFont="1" applyFill="1" applyBorder="1" applyAlignment="1">
      <alignment horizontal="center" vertical="center" wrapText="1"/>
    </xf>
    <xf numFmtId="0" fontId="26" fillId="0" borderId="48" xfId="4" applyFont="1" applyFill="1" applyBorder="1" applyAlignment="1">
      <alignment horizontal="center" vertical="center" wrapText="1"/>
    </xf>
    <xf numFmtId="0" fontId="12" fillId="0" borderId="45" xfId="4" applyFont="1" applyBorder="1" applyAlignment="1">
      <alignment horizontal="center" vertical="center" textRotation="90" wrapText="1"/>
    </xf>
    <xf numFmtId="0" fontId="12" fillId="0" borderId="16" xfId="4" applyFont="1" applyBorder="1" applyAlignment="1">
      <alignment horizontal="center" vertical="center" textRotation="90" wrapText="1"/>
    </xf>
    <xf numFmtId="0" fontId="12" fillId="0" borderId="44" xfId="4" applyFont="1" applyBorder="1" applyAlignment="1">
      <alignment horizontal="center" vertical="center" textRotation="90" wrapText="1"/>
    </xf>
    <xf numFmtId="0" fontId="5" fillId="12" borderId="0" xfId="4" applyFont="1" applyFill="1" applyBorder="1" applyAlignment="1">
      <alignment horizontal="center" vertical="top" wrapText="1"/>
    </xf>
    <xf numFmtId="49" fontId="15" fillId="0" borderId="19" xfId="4" applyNumberFormat="1" applyFont="1" applyBorder="1" applyAlignment="1">
      <alignment horizontal="center" vertical="center" textRotation="90" wrapText="1"/>
    </xf>
    <xf numFmtId="49" fontId="10" fillId="0" borderId="19" xfId="4" applyNumberFormat="1" applyFont="1" applyBorder="1" applyAlignment="1">
      <alignment horizontal="center" vertical="top"/>
    </xf>
    <xf numFmtId="49" fontId="11" fillId="13" borderId="19" xfId="4" applyNumberFormat="1" applyFont="1" applyFill="1" applyBorder="1" applyAlignment="1">
      <alignment horizontal="center" vertical="top" wrapText="1"/>
    </xf>
    <xf numFmtId="49" fontId="11" fillId="13" borderId="5" xfId="4" applyNumberFormat="1" applyFont="1" applyFill="1" applyBorder="1" applyAlignment="1">
      <alignment horizontal="center" vertical="top" wrapText="1"/>
    </xf>
    <xf numFmtId="49" fontId="11" fillId="8" borderId="19" xfId="4" applyNumberFormat="1" applyFont="1" applyFill="1" applyBorder="1" applyAlignment="1">
      <alignment horizontal="center" vertical="top"/>
    </xf>
    <xf numFmtId="49" fontId="11" fillId="8" borderId="5" xfId="4" applyNumberFormat="1" applyFont="1" applyFill="1" applyBorder="1" applyAlignment="1">
      <alignment horizontal="center" vertical="top"/>
    </xf>
    <xf numFmtId="2" fontId="64" fillId="0" borderId="21" xfId="4" applyNumberFormat="1" applyFont="1" applyBorder="1" applyAlignment="1">
      <alignment horizontal="center" vertical="top" wrapText="1"/>
    </xf>
    <xf numFmtId="2" fontId="11" fillId="6" borderId="42" xfId="4" applyNumberFormat="1" applyFont="1" applyFill="1" applyBorder="1" applyAlignment="1">
      <alignment horizontal="right" vertical="top" wrapText="1"/>
    </xf>
    <xf numFmtId="2" fontId="11" fillId="6" borderId="39" xfId="4" applyNumberFormat="1" applyFont="1" applyFill="1" applyBorder="1" applyAlignment="1">
      <alignment horizontal="right" vertical="top" wrapText="1"/>
    </xf>
    <xf numFmtId="2" fontId="11" fillId="6" borderId="45" xfId="4" applyNumberFormat="1" applyFont="1" applyFill="1" applyBorder="1" applyAlignment="1">
      <alignment horizontal="right" vertical="top" wrapText="1"/>
    </xf>
    <xf numFmtId="2" fontId="8" fillId="0" borderId="15" xfId="4" applyNumberFormat="1" applyFont="1" applyBorder="1" applyAlignment="1">
      <alignment horizontal="left" vertical="top" wrapText="1"/>
    </xf>
    <xf numFmtId="2" fontId="8" fillId="0" borderId="17" xfId="4" applyNumberFormat="1" applyFont="1" applyBorder="1" applyAlignment="1">
      <alignment horizontal="left" vertical="top" wrapText="1"/>
    </xf>
    <xf numFmtId="2" fontId="8" fillId="0" borderId="16" xfId="4" applyNumberFormat="1" applyFont="1" applyBorder="1" applyAlignment="1">
      <alignment horizontal="left" vertical="top" wrapText="1"/>
    </xf>
    <xf numFmtId="49" fontId="15" fillId="0" borderId="19" xfId="4" applyNumberFormat="1" applyFont="1" applyBorder="1" applyAlignment="1">
      <alignment horizontal="center" vertical="center" textRotation="90"/>
    </xf>
    <xf numFmtId="49" fontId="15" fillId="0" borderId="34" xfId="4" applyNumberFormat="1" applyFont="1" applyBorder="1" applyAlignment="1">
      <alignment horizontal="center" vertical="center" textRotation="90"/>
    </xf>
    <xf numFmtId="49" fontId="15" fillId="0" borderId="5" xfId="4" applyNumberFormat="1" applyFont="1" applyBorder="1" applyAlignment="1">
      <alignment horizontal="center" vertical="center" textRotation="90"/>
    </xf>
    <xf numFmtId="49" fontId="15" fillId="11" borderId="0" xfId="4" applyNumberFormat="1" applyFont="1" applyFill="1" applyAlignment="1">
      <alignment horizontal="center" vertical="center" textRotation="90"/>
    </xf>
    <xf numFmtId="2" fontId="11" fillId="10" borderId="2" xfId="4" applyNumberFormat="1" applyFont="1" applyFill="1" applyBorder="1" applyAlignment="1">
      <alignment horizontal="right" vertical="top" wrapText="1"/>
    </xf>
    <xf numFmtId="2" fontId="11" fillId="10" borderId="4" xfId="4" applyNumberFormat="1" applyFont="1" applyFill="1" applyBorder="1" applyAlignment="1">
      <alignment horizontal="right" vertical="top" wrapText="1"/>
    </xf>
    <xf numFmtId="2" fontId="11" fillId="3" borderId="2" xfId="4" applyNumberFormat="1" applyFont="1" applyFill="1" applyBorder="1" applyAlignment="1">
      <alignment horizontal="right" vertical="top"/>
    </xf>
    <xf numFmtId="2" fontId="11" fillId="3" borderId="4" xfId="4" applyNumberFormat="1" applyFont="1" applyFill="1" applyBorder="1" applyAlignment="1">
      <alignment horizontal="right" vertical="top"/>
    </xf>
    <xf numFmtId="2" fontId="11" fillId="3" borderId="3" xfId="4" applyNumberFormat="1" applyFont="1" applyFill="1" applyBorder="1" applyAlignment="1">
      <alignment horizontal="right" vertical="top"/>
    </xf>
    <xf numFmtId="49" fontId="11" fillId="13" borderId="34" xfId="4" applyNumberFormat="1" applyFont="1" applyFill="1" applyBorder="1" applyAlignment="1">
      <alignment horizontal="center" vertical="top" wrapText="1"/>
    </xf>
    <xf numFmtId="49" fontId="14" fillId="10" borderId="19" xfId="4" applyNumberFormat="1" applyFont="1" applyFill="1" applyBorder="1" applyAlignment="1">
      <alignment horizontal="center" vertical="top"/>
    </xf>
    <xf numFmtId="49" fontId="14" fillId="10" borderId="5" xfId="4" applyNumberFormat="1" applyFont="1" applyFill="1" applyBorder="1" applyAlignment="1">
      <alignment horizontal="center" vertical="top"/>
    </xf>
    <xf numFmtId="0" fontId="26" fillId="0" borderId="0" xfId="4" applyFont="1" applyAlignment="1">
      <alignment horizontal="center" vertical="center" wrapText="1"/>
    </xf>
    <xf numFmtId="0" fontId="4" fillId="0" borderId="11" xfId="4" applyFont="1" applyBorder="1" applyAlignment="1">
      <alignment horizontal="left" vertical="top" wrapText="1"/>
    </xf>
    <xf numFmtId="0" fontId="4" fillId="0" borderId="9" xfId="4" applyFont="1" applyBorder="1" applyAlignment="1">
      <alignment horizontal="left" vertical="top" wrapText="1"/>
    </xf>
    <xf numFmtId="0" fontId="26" fillId="8" borderId="2" xfId="9" applyFont="1" applyFill="1" applyBorder="1" applyAlignment="1">
      <alignment horizontal="center" vertical="top" wrapText="1"/>
    </xf>
    <xf numFmtId="0" fontId="26" fillId="8" borderId="4" xfId="9" applyFont="1" applyFill="1" applyBorder="1" applyAlignment="1">
      <alignment horizontal="center" vertical="top" wrapText="1"/>
    </xf>
    <xf numFmtId="0" fontId="26" fillId="8" borderId="3" xfId="9" applyFont="1" applyFill="1" applyBorder="1" applyAlignment="1">
      <alignment horizontal="center" vertical="top" wrapText="1"/>
    </xf>
    <xf numFmtId="0" fontId="34" fillId="12" borderId="5" xfId="9" applyFont="1" applyFill="1" applyBorder="1" applyAlignment="1">
      <alignment horizontal="center" vertical="top" wrapText="1"/>
    </xf>
    <xf numFmtId="0" fontId="34" fillId="13" borderId="5" xfId="9" applyFont="1" applyFill="1" applyBorder="1" applyAlignment="1">
      <alignment horizontal="center" vertical="top" wrapText="1"/>
    </xf>
    <xf numFmtId="0" fontId="3" fillId="2" borderId="2" xfId="9" applyFont="1" applyFill="1" applyBorder="1" applyAlignment="1">
      <alignment horizontal="right" vertical="top" wrapText="1"/>
    </xf>
    <xf numFmtId="0" fontId="3" fillId="2" borderId="4" xfId="9" applyFont="1" applyFill="1" applyBorder="1" applyAlignment="1">
      <alignment horizontal="right" vertical="top" wrapText="1"/>
    </xf>
    <xf numFmtId="0" fontId="3" fillId="2" borderId="3" xfId="9" applyFont="1" applyFill="1" applyBorder="1" applyAlignment="1">
      <alignment horizontal="right" vertical="top" wrapText="1"/>
    </xf>
    <xf numFmtId="0" fontId="8" fillId="0" borderId="15" xfId="9" applyFont="1" applyBorder="1" applyAlignment="1">
      <alignment horizontal="left" vertical="top" wrapText="1"/>
    </xf>
    <xf numFmtId="0" fontId="8" fillId="0" borderId="17" xfId="9" applyFont="1" applyBorder="1" applyAlignment="1">
      <alignment horizontal="left" vertical="top" wrapText="1"/>
    </xf>
    <xf numFmtId="0" fontId="8" fillId="0" borderId="16" xfId="9" applyFont="1" applyBorder="1" applyAlignment="1">
      <alignment horizontal="left" vertical="top" wrapText="1"/>
    </xf>
    <xf numFmtId="0" fontId="8" fillId="0" borderId="38" xfId="9" applyFont="1" applyBorder="1" applyAlignment="1">
      <alignment horizontal="left" vertical="top" wrapText="1"/>
    </xf>
    <xf numFmtId="0" fontId="8" fillId="0" borderId="28" xfId="9" applyFont="1" applyBorder="1" applyAlignment="1">
      <alignment horizontal="left" vertical="top" wrapText="1"/>
    </xf>
    <xf numFmtId="0" fontId="8" fillId="0" borderId="44" xfId="9" applyFont="1" applyBorder="1" applyAlignment="1">
      <alignment horizontal="left" vertical="top" wrapText="1"/>
    </xf>
    <xf numFmtId="0" fontId="4" fillId="6" borderId="2" xfId="9" applyFont="1" applyFill="1" applyBorder="1" applyAlignment="1">
      <alignment horizontal="right" vertical="top" wrapText="1"/>
    </xf>
    <xf numFmtId="0" fontId="4" fillId="6" borderId="4" xfId="9" applyFont="1" applyFill="1" applyBorder="1" applyAlignment="1">
      <alignment horizontal="right" vertical="top" wrapText="1"/>
    </xf>
    <xf numFmtId="0" fontId="6" fillId="0" borderId="42" xfId="9" applyFont="1" applyBorder="1" applyAlignment="1">
      <alignment horizontal="left" vertical="top" wrapText="1"/>
    </xf>
    <xf numFmtId="0" fontId="6" fillId="0" borderId="39" xfId="9" applyFont="1" applyBorder="1" applyAlignment="1">
      <alignment horizontal="left" vertical="top" wrapText="1"/>
    </xf>
    <xf numFmtId="0" fontId="6" fillId="0" borderId="45" xfId="9" applyFont="1" applyBorder="1" applyAlignment="1">
      <alignment horizontal="left" vertical="top" wrapText="1"/>
    </xf>
    <xf numFmtId="0" fontId="34" fillId="11" borderId="35" xfId="9" applyFont="1" applyFill="1" applyBorder="1" applyAlignment="1">
      <alignment horizontal="center" vertical="top" wrapText="1"/>
    </xf>
    <xf numFmtId="0" fontId="34" fillId="11" borderId="27" xfId="9" applyFont="1" applyFill="1" applyBorder="1" applyAlignment="1">
      <alignment horizontal="center" vertical="top" wrapText="1"/>
    </xf>
    <xf numFmtId="49" fontId="64" fillId="0" borderId="21" xfId="9" applyNumberFormat="1" applyFont="1" applyBorder="1" applyAlignment="1">
      <alignment horizontal="center" vertical="top" wrapText="1"/>
    </xf>
    <xf numFmtId="0" fontId="11" fillId="6" borderId="42" xfId="9" applyFont="1" applyFill="1" applyBorder="1" applyAlignment="1">
      <alignment horizontal="right" vertical="top" wrapText="1"/>
    </xf>
    <xf numFmtId="0" fontId="11" fillId="6" borderId="39" xfId="9" applyFont="1" applyFill="1" applyBorder="1" applyAlignment="1">
      <alignment horizontal="right" vertical="top" wrapText="1"/>
    </xf>
    <xf numFmtId="0" fontId="11" fillId="6" borderId="45" xfId="9" applyFont="1" applyFill="1" applyBorder="1" applyAlignment="1">
      <alignment horizontal="right" vertical="top" wrapText="1"/>
    </xf>
    <xf numFmtId="0" fontId="26" fillId="11" borderId="6" xfId="9" applyFont="1" applyFill="1" applyBorder="1" applyAlignment="1">
      <alignment horizontal="center" vertical="top"/>
    </xf>
    <xf numFmtId="0" fontId="26" fillId="11" borderId="0" xfId="9" applyFont="1" applyFill="1" applyAlignment="1">
      <alignment horizontal="center" vertical="top"/>
    </xf>
    <xf numFmtId="0" fontId="26" fillId="11" borderId="61" xfId="9" applyFont="1" applyFill="1" applyBorder="1" applyAlignment="1">
      <alignment horizontal="center" vertical="top"/>
    </xf>
    <xf numFmtId="0" fontId="26" fillId="0" borderId="68" xfId="9" applyFont="1" applyFill="1" applyBorder="1" applyAlignment="1">
      <alignment horizontal="center" vertical="center" textRotation="90"/>
    </xf>
    <xf numFmtId="0" fontId="26" fillId="0" borderId="66" xfId="9" applyFont="1" applyFill="1" applyBorder="1" applyAlignment="1">
      <alignment horizontal="center" vertical="center" textRotation="90"/>
    </xf>
    <xf numFmtId="0" fontId="4" fillId="0" borderId="0" xfId="9" applyFont="1" applyAlignment="1">
      <alignment horizontal="center"/>
    </xf>
    <xf numFmtId="0" fontId="34" fillId="12" borderId="5" xfId="9" applyFont="1" applyFill="1" applyBorder="1" applyAlignment="1">
      <alignment vertical="top" wrapText="1"/>
    </xf>
    <xf numFmtId="0" fontId="26" fillId="0" borderId="0" xfId="9" applyFont="1" applyAlignment="1">
      <alignment horizontal="center" vertical="top"/>
    </xf>
    <xf numFmtId="0" fontId="26" fillId="0" borderId="52" xfId="9" applyFont="1" applyFill="1" applyBorder="1" applyAlignment="1">
      <alignment horizontal="center" vertical="center" wrapText="1"/>
    </xf>
    <xf numFmtId="0" fontId="26" fillId="0" borderId="46" xfId="9" applyFont="1" applyFill="1" applyBorder="1" applyAlignment="1">
      <alignment horizontal="center" vertical="center" wrapText="1"/>
    </xf>
    <xf numFmtId="0" fontId="4" fillId="0" borderId="43" xfId="9" applyFont="1" applyFill="1" applyBorder="1" applyAlignment="1">
      <alignment horizontal="center" vertical="center" wrapText="1"/>
    </xf>
    <xf numFmtId="0" fontId="4" fillId="0" borderId="26" xfId="9" applyFont="1" applyFill="1" applyBorder="1" applyAlignment="1">
      <alignment horizontal="center" vertical="center" wrapText="1"/>
    </xf>
    <xf numFmtId="0" fontId="4" fillId="0" borderId="24" xfId="9" applyFont="1" applyFill="1" applyBorder="1" applyAlignment="1">
      <alignment horizontal="center" vertical="center" wrapText="1"/>
    </xf>
    <xf numFmtId="0" fontId="4" fillId="0" borderId="11" xfId="9" applyFont="1" applyBorder="1" applyAlignment="1">
      <alignment horizontal="center"/>
    </xf>
    <xf numFmtId="0" fontId="4" fillId="0" borderId="12" xfId="9" applyFont="1" applyBorder="1" applyAlignment="1">
      <alignment horizontal="center"/>
    </xf>
    <xf numFmtId="0" fontId="4" fillId="0" borderId="31" xfId="9" applyFont="1" applyBorder="1" applyAlignment="1">
      <alignment horizontal="center"/>
    </xf>
    <xf numFmtId="0" fontId="4" fillId="0" borderId="27" xfId="9" applyFont="1" applyBorder="1" applyAlignment="1">
      <alignment horizontal="center"/>
    </xf>
    <xf numFmtId="0" fontId="26" fillId="0" borderId="54" xfId="9" applyFont="1" applyFill="1" applyBorder="1" applyAlignment="1">
      <alignment horizontal="center" vertical="center" wrapText="1"/>
    </xf>
    <xf numFmtId="0" fontId="26" fillId="0" borderId="48" xfId="9" applyFont="1" applyFill="1" applyBorder="1" applyAlignment="1">
      <alignment horizontal="center" vertical="center" wrapText="1"/>
    </xf>
    <xf numFmtId="0" fontId="3" fillId="13" borderId="5" xfId="9" applyFont="1" applyFill="1" applyBorder="1" applyAlignment="1">
      <alignment vertical="top" wrapText="1"/>
    </xf>
    <xf numFmtId="0" fontId="26" fillId="0" borderId="35" xfId="9" applyFont="1" applyBorder="1" applyAlignment="1">
      <alignment horizontal="center" vertical="center" wrapText="1"/>
    </xf>
    <xf numFmtId="0" fontId="26" fillId="0" borderId="61" xfId="9" applyFont="1" applyBorder="1" applyAlignment="1">
      <alignment horizontal="center" vertical="center" wrapText="1"/>
    </xf>
    <xf numFmtId="0" fontId="26" fillId="0" borderId="27" xfId="9" applyFont="1" applyBorder="1" applyAlignment="1">
      <alignment horizontal="center" vertical="center" wrapText="1"/>
    </xf>
    <xf numFmtId="0" fontId="12" fillId="3" borderId="2" xfId="9" applyFont="1" applyFill="1" applyBorder="1" applyAlignment="1">
      <alignment horizontal="center" vertical="top"/>
    </xf>
    <xf numFmtId="0" fontId="12" fillId="3" borderId="4" xfId="9" applyFont="1" applyFill="1" applyBorder="1" applyAlignment="1">
      <alignment horizontal="center" vertical="top"/>
    </xf>
    <xf numFmtId="0" fontId="12" fillId="3" borderId="3" xfId="9" applyFont="1" applyFill="1" applyBorder="1" applyAlignment="1">
      <alignment horizontal="center" vertical="top"/>
    </xf>
    <xf numFmtId="0" fontId="26" fillId="8" borderId="3" xfId="9" applyFont="1" applyFill="1" applyBorder="1" applyAlignment="1">
      <alignment horizontal="left" vertical="top"/>
    </xf>
    <xf numFmtId="0" fontId="23" fillId="10" borderId="3" xfId="9" applyFont="1" applyFill="1" applyBorder="1" applyAlignment="1">
      <alignment horizontal="left" vertical="top"/>
    </xf>
    <xf numFmtId="0" fontId="66" fillId="0" borderId="38" xfId="9" applyBorder="1" applyAlignment="1">
      <alignment horizontal="center"/>
    </xf>
    <xf numFmtId="0" fontId="66" fillId="0" borderId="44" xfId="9" applyBorder="1" applyAlignment="1">
      <alignment horizontal="center"/>
    </xf>
    <xf numFmtId="0" fontId="66" fillId="0" borderId="15" xfId="9" applyBorder="1" applyAlignment="1">
      <alignment horizontal="center"/>
    </xf>
    <xf numFmtId="0" fontId="66" fillId="0" borderId="16" xfId="9" applyBorder="1" applyAlignment="1">
      <alignment horizontal="center"/>
    </xf>
    <xf numFmtId="0" fontId="66" fillId="0" borderId="42" xfId="9" applyBorder="1" applyAlignment="1">
      <alignment horizontal="center"/>
    </xf>
    <xf numFmtId="0" fontId="66" fillId="0" borderId="45" xfId="9" applyBorder="1" applyAlignment="1">
      <alignment horizontal="center"/>
    </xf>
    <xf numFmtId="0" fontId="4" fillId="0" borderId="38" xfId="9" applyFont="1" applyBorder="1" applyAlignment="1">
      <alignment horizontal="left" vertical="top" wrapText="1"/>
    </xf>
    <xf numFmtId="0" fontId="4" fillId="0" borderId="44" xfId="9" applyFont="1" applyBorder="1" applyAlignment="1">
      <alignment horizontal="left" vertical="top" wrapText="1"/>
    </xf>
    <xf numFmtId="0" fontId="4" fillId="0" borderId="42" xfId="9" applyFont="1" applyBorder="1" applyAlignment="1">
      <alignment horizontal="left" vertical="top" wrapText="1"/>
    </xf>
    <xf numFmtId="0" fontId="4" fillId="0" borderId="45" xfId="9" applyFont="1" applyBorder="1" applyAlignment="1">
      <alignment horizontal="left" vertical="top" wrapText="1"/>
    </xf>
    <xf numFmtId="0" fontId="4" fillId="0" borderId="42" xfId="9" applyFont="1" applyBorder="1" applyAlignment="1">
      <alignment horizontal="left" vertical="top"/>
    </xf>
    <xf numFmtId="0" fontId="4" fillId="0" borderId="45" xfId="9" applyFont="1" applyBorder="1" applyAlignment="1">
      <alignment horizontal="left" vertical="top"/>
    </xf>
    <xf numFmtId="0" fontId="66" fillId="0" borderId="11" xfId="9" applyBorder="1" applyAlignment="1">
      <alignment horizontal="center"/>
    </xf>
    <xf numFmtId="0" fontId="66" fillId="0" borderId="12" xfId="9" applyBorder="1" applyAlignment="1">
      <alignment horizontal="center"/>
    </xf>
    <xf numFmtId="0" fontId="66" fillId="0" borderId="31" xfId="9" applyBorder="1" applyAlignment="1">
      <alignment horizontal="center"/>
    </xf>
    <xf numFmtId="0" fontId="66" fillId="0" borderId="27" xfId="9" applyBorder="1" applyAlignment="1">
      <alignment horizontal="center"/>
    </xf>
    <xf numFmtId="0" fontId="66" fillId="0" borderId="20" xfId="9" applyBorder="1" applyAlignment="1">
      <alignment horizontal="center"/>
    </xf>
    <xf numFmtId="0" fontId="66" fillId="0" borderId="35" xfId="9" applyBorder="1" applyAlignment="1">
      <alignment horizontal="center"/>
    </xf>
    <xf numFmtId="0" fontId="66" fillId="0" borderId="6" xfId="9" applyBorder="1" applyAlignment="1">
      <alignment horizontal="center"/>
    </xf>
    <xf numFmtId="0" fontId="66" fillId="0" borderId="61" xfId="9" applyBorder="1" applyAlignment="1">
      <alignment horizontal="center"/>
    </xf>
    <xf numFmtId="0" fontId="42" fillId="10" borderId="2" xfId="9" applyFont="1" applyFill="1" applyBorder="1" applyAlignment="1">
      <alignment horizontal="center" vertical="top"/>
    </xf>
    <xf numFmtId="0" fontId="42" fillId="10" borderId="4" xfId="9" applyFont="1" applyFill="1" applyBorder="1" applyAlignment="1">
      <alignment horizontal="center" vertical="top"/>
    </xf>
    <xf numFmtId="0" fontId="42" fillId="10" borderId="3" xfId="9" applyFont="1" applyFill="1" applyBorder="1" applyAlignment="1">
      <alignment horizontal="center" vertical="top"/>
    </xf>
    <xf numFmtId="0" fontId="66" fillId="0" borderId="9" xfId="9" applyBorder="1" applyAlignment="1">
      <alignment horizontal="center"/>
    </xf>
    <xf numFmtId="0" fontId="66" fillId="0" borderId="7" xfId="9" applyBorder="1" applyAlignment="1">
      <alignment horizontal="center"/>
    </xf>
    <xf numFmtId="49" fontId="17" fillId="0" borderId="131" xfId="12" applyNumberFormat="1" applyFont="1" applyBorder="1" applyAlignment="1">
      <alignment horizontal="center" vertical="center" textRotation="90"/>
    </xf>
    <xf numFmtId="0" fontId="21" fillId="0" borderId="131" xfId="12" applyFont="1" applyBorder="1"/>
    <xf numFmtId="0" fontId="21" fillId="0" borderId="89" xfId="12" applyFont="1" applyBorder="1"/>
    <xf numFmtId="49" fontId="45" fillId="32" borderId="107" xfId="12" applyNumberFormat="1" applyFont="1" applyFill="1" applyBorder="1" applyAlignment="1">
      <alignment horizontal="center" vertical="top"/>
    </xf>
    <xf numFmtId="0" fontId="21" fillId="0" borderId="130" xfId="12" applyFont="1" applyBorder="1"/>
    <xf numFmtId="0" fontId="21" fillId="0" borderId="124" xfId="12" applyFont="1" applyBorder="1"/>
    <xf numFmtId="49" fontId="45" fillId="0" borderId="107" xfId="12" applyNumberFormat="1" applyFont="1" applyBorder="1" applyAlignment="1">
      <alignment horizontal="center" vertical="top"/>
    </xf>
    <xf numFmtId="0" fontId="17" fillId="32" borderId="107" xfId="12" applyFont="1" applyFill="1" applyBorder="1" applyAlignment="1">
      <alignment horizontal="left" vertical="top" wrapText="1"/>
    </xf>
    <xf numFmtId="0" fontId="17" fillId="33" borderId="152" xfId="12" applyFont="1" applyFill="1" applyBorder="1" applyAlignment="1">
      <alignment horizontal="left" vertical="top" wrapText="1"/>
    </xf>
    <xf numFmtId="0" fontId="21" fillId="0" borderId="144" xfId="12" applyFont="1" applyBorder="1"/>
    <xf numFmtId="164" fontId="17" fillId="33" borderId="151" xfId="12" applyNumberFormat="1" applyFont="1" applyFill="1" applyBorder="1" applyAlignment="1">
      <alignment horizontal="center" vertical="center" wrapText="1"/>
    </xf>
    <xf numFmtId="0" fontId="21" fillId="0" borderId="150" xfId="12" applyFont="1" applyBorder="1"/>
    <xf numFmtId="0" fontId="17" fillId="33" borderId="126" xfId="12" applyFont="1" applyFill="1" applyBorder="1" applyAlignment="1">
      <alignment horizontal="left" vertical="top" wrapText="1"/>
    </xf>
    <xf numFmtId="0" fontId="17" fillId="33" borderId="117" xfId="12" applyFont="1" applyFill="1" applyBorder="1" applyAlignment="1">
      <alignment horizontal="left" vertical="top" wrapText="1"/>
    </xf>
    <xf numFmtId="0" fontId="17" fillId="33" borderId="125" xfId="12" applyFont="1" applyFill="1" applyBorder="1" applyAlignment="1">
      <alignment horizontal="left" vertical="top" wrapText="1"/>
    </xf>
    <xf numFmtId="0" fontId="17" fillId="33" borderId="116" xfId="12" applyFont="1" applyFill="1" applyBorder="1" applyAlignment="1">
      <alignment horizontal="left" vertical="top" wrapText="1"/>
    </xf>
    <xf numFmtId="0" fontId="18" fillId="34" borderId="163" xfId="12" applyFont="1" applyFill="1" applyBorder="1" applyAlignment="1">
      <alignment horizontal="left" vertical="top" wrapText="1"/>
    </xf>
    <xf numFmtId="0" fontId="18" fillId="34" borderId="162" xfId="12" applyFont="1" applyFill="1" applyBorder="1" applyAlignment="1">
      <alignment horizontal="left" vertical="top" wrapText="1"/>
    </xf>
    <xf numFmtId="0" fontId="18" fillId="34" borderId="6" xfId="12" applyFont="1" applyFill="1" applyBorder="1" applyAlignment="1">
      <alignment horizontal="left" vertical="top" wrapText="1"/>
    </xf>
    <xf numFmtId="0" fontId="18" fillId="34" borderId="61" xfId="12" applyFont="1" applyFill="1" applyBorder="1" applyAlignment="1">
      <alignment horizontal="left" vertical="top" wrapText="1"/>
    </xf>
    <xf numFmtId="0" fontId="18" fillId="34" borderId="31" xfId="12" applyFont="1" applyFill="1" applyBorder="1" applyAlignment="1">
      <alignment horizontal="left" vertical="top" wrapText="1"/>
    </xf>
    <xf numFmtId="0" fontId="18" fillId="34" borderId="27" xfId="12" applyFont="1" applyFill="1" applyBorder="1" applyAlignment="1">
      <alignment horizontal="left" vertical="top" wrapText="1"/>
    </xf>
    <xf numFmtId="0" fontId="17" fillId="0" borderId="20" xfId="12" applyFont="1" applyBorder="1" applyAlignment="1">
      <alignment horizontal="left" vertical="top" wrapText="1"/>
    </xf>
    <xf numFmtId="0" fontId="17" fillId="0" borderId="35" xfId="12" applyFont="1" applyBorder="1" applyAlignment="1">
      <alignment horizontal="left" vertical="top" wrapText="1"/>
    </xf>
    <xf numFmtId="0" fontId="17" fillId="0" borderId="6" xfId="12" applyFont="1" applyBorder="1" applyAlignment="1">
      <alignment horizontal="left" vertical="top" wrapText="1"/>
    </xf>
    <xf numFmtId="0" fontId="17" fillId="0" borderId="61" xfId="12" applyFont="1" applyBorder="1" applyAlignment="1">
      <alignment horizontal="left" vertical="top" wrapText="1"/>
    </xf>
    <xf numFmtId="0" fontId="17" fillId="0" borderId="161" xfId="12" applyFont="1" applyBorder="1" applyAlignment="1">
      <alignment horizontal="left" vertical="top" wrapText="1"/>
    </xf>
    <xf numFmtId="0" fontId="17" fillId="0" borderId="160" xfId="12" applyFont="1" applyBorder="1" applyAlignment="1">
      <alignment horizontal="left" vertical="top" wrapText="1"/>
    </xf>
    <xf numFmtId="0" fontId="17" fillId="33" borderId="213" xfId="12" applyFont="1" applyFill="1" applyBorder="1" applyAlignment="1">
      <alignment horizontal="left" vertical="top" wrapText="1"/>
    </xf>
    <xf numFmtId="0" fontId="21" fillId="0" borderId="212" xfId="12" applyFont="1" applyBorder="1" applyAlignment="1">
      <alignment horizontal="left" vertical="top"/>
    </xf>
    <xf numFmtId="49" fontId="45" fillId="31" borderId="107" xfId="12" applyNumberFormat="1" applyFont="1" applyFill="1" applyBorder="1" applyAlignment="1">
      <alignment horizontal="center" vertical="center" textRotation="90"/>
    </xf>
    <xf numFmtId="0" fontId="17" fillId="0" borderId="133" xfId="12" applyFont="1" applyBorder="1" applyAlignment="1">
      <alignment horizontal="left" vertical="top" wrapText="1"/>
    </xf>
    <xf numFmtId="0" fontId="17" fillId="0" borderId="117" xfId="12" applyFont="1" applyBorder="1" applyAlignment="1">
      <alignment horizontal="left" vertical="top" wrapText="1"/>
    </xf>
    <xf numFmtId="0" fontId="17" fillId="33" borderId="132" xfId="12" applyFont="1" applyFill="1" applyBorder="1" applyAlignment="1">
      <alignment horizontal="left" vertical="top" wrapText="1"/>
    </xf>
    <xf numFmtId="0" fontId="17" fillId="0" borderId="126" xfId="12" applyFont="1" applyBorder="1" applyAlignment="1">
      <alignment horizontal="left" vertical="top" wrapText="1"/>
    </xf>
    <xf numFmtId="0" fontId="17" fillId="0" borderId="132" xfId="12" applyFont="1" applyBorder="1" applyAlignment="1">
      <alignment horizontal="center" vertical="top"/>
    </xf>
    <xf numFmtId="0" fontId="17" fillId="0" borderId="125" xfId="12" applyFont="1" applyBorder="1" applyAlignment="1">
      <alignment horizontal="center" vertical="top"/>
    </xf>
    <xf numFmtId="0" fontId="17" fillId="0" borderId="116" xfId="12" applyFont="1" applyBorder="1" applyAlignment="1">
      <alignment horizontal="center" vertical="top"/>
    </xf>
    <xf numFmtId="0" fontId="17" fillId="32" borderId="109" xfId="12" applyFont="1" applyFill="1" applyBorder="1" applyAlignment="1">
      <alignment horizontal="left" vertical="top" wrapText="1"/>
    </xf>
    <xf numFmtId="0" fontId="21" fillId="0" borderId="0" xfId="12" applyFont="1" applyBorder="1"/>
    <xf numFmtId="0" fontId="21" fillId="0" borderId="140" xfId="12" applyFont="1" applyBorder="1"/>
    <xf numFmtId="0" fontId="17" fillId="0" borderId="155" xfId="12" applyFont="1" applyBorder="1" applyAlignment="1">
      <alignment horizontal="center" vertical="center" wrapText="1"/>
    </xf>
    <xf numFmtId="0" fontId="17" fillId="0" borderId="0" xfId="12" applyFont="1" applyBorder="1" applyAlignment="1">
      <alignment horizontal="center" vertical="center" wrapText="1"/>
    </xf>
    <xf numFmtId="0" fontId="21" fillId="0" borderId="92" xfId="12" applyFont="1" applyBorder="1"/>
    <xf numFmtId="0" fontId="17" fillId="0" borderId="157" xfId="12" applyFont="1" applyBorder="1" applyAlignment="1">
      <alignment horizontal="center" vertical="center" wrapText="1"/>
    </xf>
    <xf numFmtId="0" fontId="21" fillId="0" borderId="156" xfId="12" applyFont="1" applyBorder="1"/>
    <xf numFmtId="0" fontId="17" fillId="32" borderId="107" xfId="12" applyFont="1" applyFill="1" applyBorder="1" applyAlignment="1">
      <alignment vertical="top" wrapText="1"/>
    </xf>
    <xf numFmtId="49" fontId="45" fillId="0" borderId="130" xfId="12" applyNumberFormat="1" applyFont="1" applyBorder="1" applyAlignment="1">
      <alignment horizontal="center" vertical="top"/>
    </xf>
    <xf numFmtId="49" fontId="45" fillId="31" borderId="109" xfId="12" applyNumberFormat="1" applyFont="1" applyFill="1" applyBorder="1" applyAlignment="1">
      <alignment horizontal="center" vertical="top"/>
    </xf>
    <xf numFmtId="0" fontId="45" fillId="31" borderId="109" xfId="12" applyFont="1" applyFill="1" applyBorder="1" applyAlignment="1">
      <alignment horizontal="left" vertical="top" wrapText="1"/>
    </xf>
    <xf numFmtId="0" fontId="76" fillId="31" borderId="108" xfId="12" applyFont="1" applyFill="1" applyBorder="1" applyAlignment="1">
      <alignment horizontal="center" vertical="center" textRotation="90" wrapText="1"/>
    </xf>
    <xf numFmtId="0" fontId="17" fillId="33" borderId="232" xfId="12" applyFont="1" applyFill="1" applyBorder="1" applyAlignment="1">
      <alignment horizontal="left" vertical="top" wrapText="1"/>
    </xf>
    <xf numFmtId="0" fontId="21" fillId="0" borderId="117" xfId="12" applyFont="1" applyBorder="1"/>
    <xf numFmtId="0" fontId="17" fillId="0" borderId="227" xfId="12" applyFont="1" applyBorder="1" applyAlignment="1">
      <alignment horizontal="left" vertical="top"/>
    </xf>
    <xf numFmtId="164" fontId="17" fillId="0" borderId="239" xfId="12" applyNumberFormat="1" applyFont="1" applyBorder="1" applyAlignment="1">
      <alignment horizontal="center" vertical="top" wrapText="1"/>
    </xf>
    <xf numFmtId="0" fontId="17" fillId="0" borderId="238" xfId="12" applyFont="1" applyBorder="1" applyAlignment="1">
      <alignment horizontal="center" vertical="top" wrapText="1"/>
    </xf>
    <xf numFmtId="0" fontId="21" fillId="0" borderId="164" xfId="12" applyFont="1" applyBorder="1"/>
    <xf numFmtId="0" fontId="17" fillId="0" borderId="232" xfId="12" applyFont="1" applyBorder="1" applyAlignment="1">
      <alignment horizontal="left" vertical="top" wrapText="1"/>
    </xf>
    <xf numFmtId="49" fontId="17" fillId="0" borderId="107" xfId="12" applyNumberFormat="1" applyFont="1" applyBorder="1" applyAlignment="1">
      <alignment horizontal="center" vertical="center" textRotation="90"/>
    </xf>
    <xf numFmtId="49" fontId="17" fillId="0" borderId="130" xfId="12" applyNumberFormat="1" applyFont="1" applyBorder="1" applyAlignment="1">
      <alignment horizontal="center" vertical="center" textRotation="90"/>
    </xf>
    <xf numFmtId="0" fontId="74" fillId="0" borderId="96" xfId="12" applyFont="1" applyBorder="1" applyAlignment="1">
      <alignment horizontal="left" vertical="top" wrapText="1"/>
    </xf>
    <xf numFmtId="0" fontId="21" fillId="0" borderId="102" xfId="12" applyFont="1" applyBorder="1"/>
    <xf numFmtId="0" fontId="21" fillId="0" borderId="101" xfId="12" applyFont="1" applyBorder="1"/>
    <xf numFmtId="0" fontId="38" fillId="36" borderId="2" xfId="12" applyFont="1" applyFill="1" applyBorder="1" applyAlignment="1">
      <alignment horizontal="left" vertical="top"/>
    </xf>
    <xf numFmtId="0" fontId="38" fillId="36" borderId="4" xfId="12" applyFont="1" applyFill="1" applyBorder="1" applyAlignment="1">
      <alignment horizontal="left" vertical="top"/>
    </xf>
    <xf numFmtId="0" fontId="17" fillId="0" borderId="221" xfId="12" applyFont="1" applyBorder="1" applyAlignment="1">
      <alignment horizontal="left" vertical="top" wrapText="1"/>
    </xf>
    <xf numFmtId="0" fontId="17" fillId="0" borderId="211" xfId="12" applyFont="1" applyBorder="1" applyAlignment="1">
      <alignment horizontal="left" vertical="top" wrapText="1"/>
    </xf>
    <xf numFmtId="0" fontId="18" fillId="0" borderId="133" xfId="12" applyFont="1" applyBorder="1" applyAlignment="1">
      <alignment horizontal="left" vertical="top" wrapText="1"/>
    </xf>
    <xf numFmtId="0" fontId="18" fillId="0" borderId="117" xfId="12" applyFont="1" applyBorder="1" applyAlignment="1">
      <alignment horizontal="left" vertical="top" wrapText="1"/>
    </xf>
    <xf numFmtId="0" fontId="17" fillId="0" borderId="213" xfId="12" applyFont="1" applyBorder="1" applyAlignment="1">
      <alignment horizontal="left" vertical="top" wrapText="1"/>
    </xf>
    <xf numFmtId="0" fontId="17" fillId="0" borderId="212" xfId="12" applyFont="1" applyBorder="1" applyAlignment="1">
      <alignment horizontal="left" vertical="top" wrapText="1"/>
    </xf>
    <xf numFmtId="0" fontId="18" fillId="34" borderId="133" xfId="12" applyFont="1" applyFill="1" applyBorder="1" applyAlignment="1">
      <alignment horizontal="left" vertical="top" wrapText="1"/>
    </xf>
    <xf numFmtId="0" fontId="18" fillId="34" borderId="117" xfId="12" applyFont="1" applyFill="1" applyBorder="1" applyAlignment="1">
      <alignment horizontal="left" vertical="top" wrapText="1"/>
    </xf>
    <xf numFmtId="0" fontId="74" fillId="0" borderId="93" xfId="12" applyFont="1" applyBorder="1" applyAlignment="1">
      <alignment horizontal="left" vertical="top" wrapText="1"/>
    </xf>
    <xf numFmtId="0" fontId="21" fillId="0" borderId="91" xfId="12" applyFont="1" applyBorder="1"/>
    <xf numFmtId="165" fontId="76" fillId="0" borderId="0" xfId="12" applyNumberFormat="1" applyFont="1" applyAlignment="1">
      <alignment horizontal="center" vertical="top" wrapText="1"/>
    </xf>
    <xf numFmtId="0" fontId="72" fillId="0" borderId="0" xfId="12" applyFont="1" applyAlignment="1"/>
    <xf numFmtId="49" fontId="17" fillId="0" borderId="109" xfId="12" applyNumberFormat="1" applyFont="1" applyBorder="1" applyAlignment="1">
      <alignment horizontal="left" vertical="top" wrapText="1"/>
    </xf>
    <xf numFmtId="0" fontId="21" fillId="0" borderId="109" xfId="12" applyFont="1" applyBorder="1"/>
    <xf numFmtId="49" fontId="45" fillId="0" borderId="0" xfId="12" applyNumberFormat="1" applyFont="1" applyAlignment="1">
      <alignment horizontal="center" vertical="top" wrapText="1"/>
    </xf>
    <xf numFmtId="0" fontId="17" fillId="0" borderId="0" xfId="12" applyFont="1" applyAlignment="1">
      <alignment horizontal="right" vertical="top"/>
    </xf>
    <xf numFmtId="0" fontId="45" fillId="0" borderId="88" xfId="12" applyFont="1" applyBorder="1" applyAlignment="1">
      <alignment horizontal="center" vertical="center" wrapText="1"/>
    </xf>
    <xf numFmtId="0" fontId="21" fillId="0" borderId="88" xfId="12" applyFont="1" applyBorder="1"/>
    <xf numFmtId="0" fontId="45" fillId="26" borderId="86" xfId="12" applyFont="1" applyFill="1" applyBorder="1" applyAlignment="1">
      <alignment horizontal="center" vertical="top" wrapText="1"/>
    </xf>
    <xf numFmtId="0" fontId="21" fillId="0" borderId="87" xfId="12" applyFont="1" applyBorder="1"/>
    <xf numFmtId="0" fontId="45" fillId="28" borderId="86" xfId="12" applyFont="1" applyFill="1" applyBorder="1" applyAlignment="1">
      <alignment horizontal="center" vertical="top" wrapText="1"/>
    </xf>
    <xf numFmtId="165" fontId="74" fillId="0" borderId="0" xfId="12" applyNumberFormat="1" applyFont="1" applyAlignment="1">
      <alignment horizontal="center" vertical="top" wrapText="1"/>
    </xf>
    <xf numFmtId="164" fontId="45" fillId="30" borderId="86" xfId="12" applyNumberFormat="1" applyFont="1" applyFill="1" applyBorder="1" applyAlignment="1">
      <alignment horizontal="center" vertical="top"/>
    </xf>
    <xf numFmtId="49" fontId="45" fillId="30" borderId="113" xfId="12" applyNumberFormat="1" applyFont="1" applyFill="1" applyBorder="1" applyAlignment="1">
      <alignment horizontal="right" vertical="top"/>
    </xf>
    <xf numFmtId="49" fontId="45" fillId="29" borderId="113" xfId="12" applyNumberFormat="1" applyFont="1" applyFill="1" applyBorder="1" applyAlignment="1">
      <alignment horizontal="right" vertical="top"/>
    </xf>
    <xf numFmtId="164" fontId="45" fillId="29" borderId="86" xfId="12" applyNumberFormat="1" applyFont="1" applyFill="1" applyBorder="1" applyAlignment="1">
      <alignment horizontal="center" vertical="top"/>
    </xf>
    <xf numFmtId="49" fontId="45" fillId="25" borderId="113" xfId="12" applyNumberFormat="1" applyFont="1" applyFill="1" applyBorder="1" applyAlignment="1">
      <alignment horizontal="right" vertical="top"/>
    </xf>
    <xf numFmtId="164" fontId="45" fillId="25" borderId="86" xfId="12" applyNumberFormat="1" applyFont="1" applyFill="1" applyBorder="1" applyAlignment="1">
      <alignment horizontal="center" vertical="top"/>
    </xf>
    <xf numFmtId="49" fontId="45" fillId="0" borderId="139" xfId="12" applyNumberFormat="1" applyFont="1" applyBorder="1" applyAlignment="1">
      <alignment horizontal="center" vertical="center"/>
    </xf>
    <xf numFmtId="49" fontId="45" fillId="29" borderId="107" xfId="12" applyNumberFormat="1" applyFont="1" applyFill="1" applyBorder="1" applyAlignment="1">
      <alignment horizontal="center" vertical="top"/>
    </xf>
    <xf numFmtId="49" fontId="45" fillId="30" borderId="107" xfId="12" applyNumberFormat="1" applyFont="1" applyFill="1" applyBorder="1" applyAlignment="1">
      <alignment horizontal="center" vertical="top"/>
    </xf>
    <xf numFmtId="49" fontId="45" fillId="31" borderId="107" xfId="12" applyNumberFormat="1" applyFont="1" applyFill="1" applyBorder="1" applyAlignment="1">
      <alignment horizontal="center" vertical="top"/>
    </xf>
    <xf numFmtId="0" fontId="17" fillId="32" borderId="108" xfId="12" applyFont="1" applyFill="1" applyBorder="1" applyAlignment="1">
      <alignment horizontal="left" vertical="top" wrapText="1"/>
    </xf>
    <xf numFmtId="0" fontId="74" fillId="0" borderId="0" xfId="12" applyFont="1" applyAlignment="1">
      <alignment horizontal="left" vertical="top" wrapText="1"/>
    </xf>
    <xf numFmtId="0" fontId="17" fillId="0" borderId="145" xfId="12" applyFont="1" applyBorder="1" applyAlignment="1">
      <alignment horizontal="left" vertical="top" wrapText="1"/>
    </xf>
    <xf numFmtId="4" fontId="78" fillId="0" borderId="0" xfId="12" applyNumberFormat="1" applyFont="1" applyAlignment="1">
      <alignment horizontal="center" vertical="top" wrapText="1"/>
    </xf>
    <xf numFmtId="0" fontId="74" fillId="0" borderId="99" xfId="12" applyFont="1" applyBorder="1" applyAlignment="1">
      <alignment horizontal="left" vertical="top" wrapText="1"/>
    </xf>
    <xf numFmtId="0" fontId="21" fillId="0" borderId="98" xfId="12" applyFont="1" applyBorder="1"/>
    <xf numFmtId="0" fontId="21" fillId="0" borderId="97" xfId="12" applyFont="1" applyBorder="1"/>
    <xf numFmtId="0" fontId="17" fillId="0" borderId="0" xfId="12" applyFont="1" applyAlignment="1">
      <alignment horizontal="center" vertical="top"/>
    </xf>
    <xf numFmtId="0" fontId="72" fillId="0" borderId="126" xfId="12" applyFont="1" applyBorder="1" applyAlignment="1">
      <alignment horizontal="left" vertical="top" wrapText="1"/>
    </xf>
    <xf numFmtId="0" fontId="72" fillId="0" borderId="117" xfId="12" applyFont="1" applyBorder="1" applyAlignment="1">
      <alignment horizontal="left" vertical="top" wrapText="1"/>
    </xf>
    <xf numFmtId="0" fontId="17" fillId="0" borderId="132" xfId="12" applyFont="1" applyBorder="1" applyAlignment="1">
      <alignment horizontal="left" vertical="top" wrapText="1"/>
    </xf>
    <xf numFmtId="0" fontId="72" fillId="0" borderId="125" xfId="12" applyFont="1" applyBorder="1" applyAlignment="1">
      <alignment horizontal="left" vertical="top" wrapText="1"/>
    </xf>
    <xf numFmtId="0" fontId="72" fillId="0" borderId="116" xfId="12" applyFont="1" applyBorder="1" applyAlignment="1">
      <alignment horizontal="left" vertical="top" wrapText="1"/>
    </xf>
    <xf numFmtId="0" fontId="72" fillId="0" borderId="120" xfId="12" applyFont="1" applyBorder="1" applyAlignment="1">
      <alignment horizontal="left" vertical="top" wrapText="1"/>
    </xf>
    <xf numFmtId="0" fontId="72" fillId="0" borderId="119" xfId="12" applyFont="1" applyBorder="1" applyAlignment="1">
      <alignment horizontal="left" vertical="top" wrapText="1"/>
    </xf>
    <xf numFmtId="0" fontId="45" fillId="25" borderId="86" xfId="12" applyFont="1" applyFill="1" applyBorder="1" applyAlignment="1">
      <alignment horizontal="right" vertical="top" wrapText="1"/>
    </xf>
    <xf numFmtId="49" fontId="17" fillId="0" borderId="108" xfId="12" applyNumberFormat="1" applyFont="1" applyBorder="1" applyAlignment="1">
      <alignment horizontal="center" vertical="center" textRotation="90"/>
    </xf>
    <xf numFmtId="49" fontId="45" fillId="0" borderId="139" xfId="12" applyNumberFormat="1" applyFont="1" applyBorder="1" applyAlignment="1">
      <alignment horizontal="center" vertical="top"/>
    </xf>
    <xf numFmtId="0" fontId="21" fillId="0" borderId="143" xfId="12" applyFont="1" applyBorder="1"/>
    <xf numFmtId="49" fontId="45" fillId="30" borderId="145" xfId="12" applyNumberFormat="1" applyFont="1" applyFill="1" applyBorder="1" applyAlignment="1">
      <alignment horizontal="center" vertical="top"/>
    </xf>
    <xf numFmtId="0" fontId="21" fillId="0" borderId="154" xfId="12" applyFont="1" applyBorder="1"/>
    <xf numFmtId="0" fontId="21" fillId="0" borderId="142" xfId="12" applyFont="1" applyBorder="1"/>
    <xf numFmtId="49" fontId="45" fillId="31" borderId="148" xfId="12" applyNumberFormat="1" applyFont="1" applyFill="1" applyBorder="1" applyAlignment="1">
      <alignment horizontal="center" vertical="top"/>
    </xf>
    <xf numFmtId="0" fontId="21" fillId="0" borderId="153" xfId="12" applyFont="1" applyBorder="1"/>
    <xf numFmtId="0" fontId="21" fillId="0" borderId="146" xfId="12" applyFont="1" applyBorder="1"/>
    <xf numFmtId="49" fontId="45" fillId="30" borderId="149" xfId="12" applyNumberFormat="1" applyFont="1" applyFill="1" applyBorder="1" applyAlignment="1">
      <alignment horizontal="center" vertical="top"/>
    </xf>
    <xf numFmtId="0" fontId="21" fillId="0" borderId="147" xfId="12" applyFont="1" applyBorder="1"/>
    <xf numFmtId="0" fontId="17" fillId="33" borderId="98" xfId="12" applyFont="1" applyFill="1" applyBorder="1" applyAlignment="1">
      <alignment horizontal="center" vertical="center" wrapText="1"/>
    </xf>
    <xf numFmtId="164" fontId="17" fillId="34" borderId="155" xfId="12" applyNumberFormat="1" applyFont="1" applyFill="1" applyBorder="1" applyAlignment="1">
      <alignment horizontal="center" vertical="center" wrapText="1"/>
    </xf>
    <xf numFmtId="0" fontId="21" fillId="0" borderId="141" xfId="12" applyFont="1" applyBorder="1"/>
    <xf numFmtId="0" fontId="17" fillId="0" borderId="145" xfId="12" applyFont="1" applyBorder="1" applyAlignment="1">
      <alignment horizontal="left" vertical="center" wrapText="1"/>
    </xf>
    <xf numFmtId="0" fontId="17" fillId="33" borderId="151" xfId="12" applyFont="1" applyFill="1" applyBorder="1" applyAlignment="1">
      <alignment horizontal="center" vertical="center" wrapText="1"/>
    </xf>
    <xf numFmtId="0" fontId="17" fillId="0" borderId="154" xfId="12" applyFont="1" applyBorder="1" applyAlignment="1">
      <alignment horizontal="left" vertical="top" wrapText="1"/>
    </xf>
    <xf numFmtId="0" fontId="17" fillId="0" borderId="165" xfId="12" applyFont="1" applyBorder="1" applyAlignment="1">
      <alignment horizontal="center" vertical="center" wrapText="1"/>
    </xf>
    <xf numFmtId="0" fontId="21" fillId="0" borderId="165" xfId="12" applyFont="1" applyBorder="1"/>
    <xf numFmtId="164" fontId="17" fillId="34" borderId="166" xfId="12" applyNumberFormat="1" applyFont="1" applyFill="1" applyBorder="1" applyAlignment="1">
      <alignment horizontal="center" vertical="center" wrapText="1"/>
    </xf>
    <xf numFmtId="0" fontId="21" fillId="0" borderId="166" xfId="12" applyFont="1" applyBorder="1"/>
    <xf numFmtId="0" fontId="17" fillId="0" borderId="107" xfId="12" applyFont="1" applyBorder="1" applyAlignment="1">
      <alignment horizontal="left" vertical="top" wrapText="1"/>
    </xf>
    <xf numFmtId="49" fontId="45" fillId="31" borderId="108" xfId="12" applyNumberFormat="1" applyFont="1" applyFill="1" applyBorder="1" applyAlignment="1">
      <alignment horizontal="center" vertical="center" textRotation="90"/>
    </xf>
    <xf numFmtId="0" fontId="21" fillId="0" borderId="169" xfId="12" applyFont="1" applyBorder="1"/>
    <xf numFmtId="0" fontId="45" fillId="31" borderId="108" xfId="12" applyFont="1" applyFill="1" applyBorder="1" applyAlignment="1">
      <alignment horizontal="left" vertical="top" wrapText="1"/>
    </xf>
    <xf numFmtId="0" fontId="21" fillId="0" borderId="170" xfId="12" applyFont="1" applyBorder="1"/>
    <xf numFmtId="0" fontId="21" fillId="0" borderId="90" xfId="12" applyFont="1" applyBorder="1"/>
    <xf numFmtId="0" fontId="21" fillId="0" borderId="158" xfId="12" applyFont="1" applyBorder="1"/>
    <xf numFmtId="0" fontId="17" fillId="0" borderId="109" xfId="12" applyFont="1" applyBorder="1" applyAlignment="1">
      <alignment horizontal="left" vertical="top" wrapText="1"/>
    </xf>
    <xf numFmtId="0" fontId="45" fillId="31" borderId="108" xfId="12" applyFont="1" applyFill="1" applyBorder="1" applyAlignment="1">
      <alignment horizontal="center" vertical="top" wrapText="1"/>
    </xf>
    <xf numFmtId="49" fontId="45" fillId="31" borderId="172" xfId="12" applyNumberFormat="1" applyFont="1" applyFill="1" applyBorder="1" applyAlignment="1">
      <alignment horizontal="center" vertical="center" textRotation="90"/>
    </xf>
    <xf numFmtId="0" fontId="21" fillId="0" borderId="173" xfId="12" applyFont="1" applyBorder="1"/>
    <xf numFmtId="49" fontId="45" fillId="31" borderId="130" xfId="12" applyNumberFormat="1" applyFont="1" applyFill="1" applyBorder="1" applyAlignment="1">
      <alignment horizontal="center" vertical="center" textRotation="90"/>
    </xf>
    <xf numFmtId="0" fontId="37" fillId="32" borderId="107" xfId="12" applyFont="1" applyFill="1" applyBorder="1" applyAlignment="1">
      <alignment horizontal="left" vertical="top" wrapText="1"/>
    </xf>
    <xf numFmtId="164" fontId="45" fillId="30" borderId="89" xfId="12" applyNumberFormat="1" applyFont="1" applyFill="1" applyBorder="1" applyAlignment="1">
      <alignment horizontal="center" vertical="top"/>
    </xf>
    <xf numFmtId="49" fontId="45" fillId="0" borderId="89" xfId="12" applyNumberFormat="1" applyFont="1" applyBorder="1" applyAlignment="1">
      <alignment horizontal="center" vertical="top"/>
    </xf>
    <xf numFmtId="49" fontId="45" fillId="30" borderId="170" xfId="12" applyNumberFormat="1" applyFont="1" applyFill="1" applyBorder="1" applyAlignment="1">
      <alignment horizontal="center" vertical="top"/>
    </xf>
    <xf numFmtId="0" fontId="76" fillId="31" borderId="107" xfId="12" applyFont="1" applyFill="1" applyBorder="1" applyAlignment="1">
      <alignment horizontal="center" vertical="center" textRotation="90" wrapText="1"/>
    </xf>
    <xf numFmtId="49" fontId="45" fillId="29" borderId="130" xfId="12" applyNumberFormat="1" applyFont="1" applyFill="1" applyBorder="1" applyAlignment="1">
      <alignment horizontal="center" vertical="top"/>
    </xf>
    <xf numFmtId="49" fontId="45" fillId="31" borderId="170" xfId="12" applyNumberFormat="1" applyFont="1" applyFill="1" applyBorder="1" applyAlignment="1">
      <alignment horizontal="center" vertical="top"/>
    </xf>
    <xf numFmtId="0" fontId="76" fillId="31" borderId="130" xfId="12" applyFont="1" applyFill="1" applyBorder="1" applyAlignment="1">
      <alignment horizontal="center" vertical="center" textRotation="90" wrapText="1"/>
    </xf>
    <xf numFmtId="49" fontId="45" fillId="30" borderId="130" xfId="12" applyNumberFormat="1" applyFont="1" applyFill="1" applyBorder="1" applyAlignment="1">
      <alignment horizontal="center" vertical="top"/>
    </xf>
    <xf numFmtId="0" fontId="72" fillId="0" borderId="0" xfId="12" applyFont="1" applyBorder="1" applyAlignment="1"/>
    <xf numFmtId="49" fontId="45" fillId="32" borderId="130" xfId="12" applyNumberFormat="1" applyFont="1" applyFill="1" applyBorder="1" applyAlignment="1">
      <alignment horizontal="center" vertical="top"/>
    </xf>
    <xf numFmtId="49" fontId="45" fillId="31" borderId="90" xfId="12" applyNumberFormat="1" applyFont="1" applyFill="1" applyBorder="1" applyAlignment="1">
      <alignment horizontal="center" vertical="top"/>
    </xf>
    <xf numFmtId="49" fontId="45" fillId="0" borderId="108" xfId="12" applyNumberFormat="1" applyFont="1" applyBorder="1" applyAlignment="1">
      <alignment horizontal="center" vertical="top"/>
    </xf>
    <xf numFmtId="9" fontId="17" fillId="32" borderId="107" xfId="12" applyNumberFormat="1" applyFont="1" applyFill="1" applyBorder="1" applyAlignment="1">
      <alignment horizontal="left" vertical="top" wrapText="1"/>
    </xf>
    <xf numFmtId="0" fontId="17" fillId="32" borderId="170" xfId="12" applyFont="1" applyFill="1" applyBorder="1" applyAlignment="1">
      <alignment horizontal="left" vertical="top" wrapText="1"/>
    </xf>
    <xf numFmtId="0" fontId="17" fillId="33" borderId="145" xfId="12" applyFont="1" applyFill="1" applyBorder="1" applyAlignment="1">
      <alignment horizontal="left" vertical="top" wrapText="1"/>
    </xf>
    <xf numFmtId="164" fontId="17" fillId="33" borderId="155" xfId="12" applyNumberFormat="1" applyFont="1" applyFill="1" applyBorder="1" applyAlignment="1">
      <alignment horizontal="center" vertical="center" wrapText="1"/>
    </xf>
    <xf numFmtId="0" fontId="17" fillId="0" borderId="157" xfId="12" applyFont="1" applyBorder="1" applyAlignment="1">
      <alignment horizontal="center" vertical="top"/>
    </xf>
    <xf numFmtId="0" fontId="17" fillId="33" borderId="167" xfId="12" applyFont="1" applyFill="1" applyBorder="1" applyAlignment="1">
      <alignment horizontal="center" vertical="top" wrapText="1"/>
    </xf>
    <xf numFmtId="0" fontId="45" fillId="32" borderId="107" xfId="12" applyFont="1" applyFill="1" applyBorder="1" applyAlignment="1">
      <alignment horizontal="left" vertical="top" wrapText="1"/>
    </xf>
    <xf numFmtId="49" fontId="45" fillId="31" borderId="130" xfId="12" applyNumberFormat="1" applyFont="1" applyFill="1" applyBorder="1" applyAlignment="1">
      <alignment horizontal="center" vertical="top"/>
    </xf>
    <xf numFmtId="0" fontId="45" fillId="32" borderId="130" xfId="12" applyFont="1" applyFill="1" applyBorder="1" applyAlignment="1">
      <alignment horizontal="left" vertical="top" wrapText="1"/>
    </xf>
    <xf numFmtId="164" fontId="17" fillId="0" borderId="166" xfId="12" applyNumberFormat="1" applyFont="1" applyBorder="1" applyAlignment="1">
      <alignment horizontal="center" vertical="top" wrapText="1"/>
    </xf>
    <xf numFmtId="0" fontId="76" fillId="31" borderId="170" xfId="12" applyFont="1" applyFill="1" applyBorder="1" applyAlignment="1">
      <alignment horizontal="center" vertical="center" textRotation="90" wrapText="1"/>
    </xf>
    <xf numFmtId="49" fontId="45" fillId="32" borderId="107" xfId="12" applyNumberFormat="1" applyFont="1" applyFill="1" applyBorder="1" applyAlignment="1">
      <alignment horizontal="left" vertical="top"/>
    </xf>
    <xf numFmtId="0" fontId="17" fillId="32" borderId="130" xfId="12" applyFont="1" applyFill="1" applyBorder="1" applyAlignment="1">
      <alignment horizontal="left" vertical="top" wrapText="1"/>
    </xf>
    <xf numFmtId="49" fontId="17" fillId="0" borderId="107" xfId="12" applyNumberFormat="1" applyFont="1" applyBorder="1" applyAlignment="1">
      <alignment horizontal="center" vertical="top"/>
    </xf>
    <xf numFmtId="49" fontId="17" fillId="0" borderId="108" xfId="12" applyNumberFormat="1" applyFont="1" applyBorder="1" applyAlignment="1">
      <alignment horizontal="center" vertical="top"/>
    </xf>
    <xf numFmtId="49" fontId="45" fillId="29" borderId="86" xfId="12" applyNumberFormat="1" applyFont="1" applyFill="1" applyBorder="1" applyAlignment="1">
      <alignment horizontal="right" vertical="top"/>
    </xf>
    <xf numFmtId="49" fontId="45" fillId="0" borderId="86" xfId="12" applyNumberFormat="1" applyFont="1" applyBorder="1" applyAlignment="1">
      <alignment horizontal="center" vertical="top"/>
    </xf>
    <xf numFmtId="0" fontId="38" fillId="30" borderId="86" xfId="12" applyFont="1" applyFill="1" applyBorder="1" applyAlignment="1">
      <alignment horizontal="left" vertical="top" wrapText="1"/>
    </xf>
    <xf numFmtId="49" fontId="45" fillId="31" borderId="108" xfId="12" applyNumberFormat="1" applyFont="1" applyFill="1" applyBorder="1" applyAlignment="1">
      <alignment horizontal="center" vertical="top"/>
    </xf>
    <xf numFmtId="0" fontId="38" fillId="31" borderId="170" xfId="12" applyFont="1" applyFill="1" applyBorder="1" applyAlignment="1">
      <alignment horizontal="left" vertical="top" wrapText="1"/>
    </xf>
    <xf numFmtId="0" fontId="17" fillId="0" borderId="109" xfId="12" applyFont="1" applyBorder="1" applyAlignment="1">
      <alignment horizontal="center" vertical="center" wrapText="1"/>
    </xf>
    <xf numFmtId="0" fontId="21" fillId="0" borderId="126" xfId="12" applyFont="1" applyBorder="1" applyAlignment="1">
      <alignment horizontal="left" vertical="top"/>
    </xf>
    <xf numFmtId="0" fontId="21" fillId="0" borderId="117" xfId="12" applyFont="1" applyBorder="1" applyAlignment="1">
      <alignment horizontal="left" vertical="top"/>
    </xf>
    <xf numFmtId="0" fontId="17" fillId="0" borderId="162" xfId="12" applyFont="1" applyBorder="1" applyAlignment="1">
      <alignment horizontal="left" vertical="top" wrapText="1"/>
    </xf>
    <xf numFmtId="0" fontId="21" fillId="0" borderId="61" xfId="12" applyFont="1" applyBorder="1" applyAlignment="1">
      <alignment horizontal="left" vertical="top"/>
    </xf>
    <xf numFmtId="0" fontId="21" fillId="0" borderId="160" xfId="12" applyFont="1" applyBorder="1" applyAlignment="1">
      <alignment horizontal="left" vertical="top"/>
    </xf>
    <xf numFmtId="164" fontId="17" fillId="34" borderId="227" xfId="12" applyNumberFormat="1" applyFont="1" applyFill="1" applyBorder="1" applyAlignment="1">
      <alignment horizontal="left" vertical="top" wrapText="1"/>
    </xf>
    <xf numFmtId="0" fontId="21" fillId="0" borderId="126" xfId="12" applyFont="1" applyBorder="1"/>
    <xf numFmtId="164" fontId="17" fillId="34" borderId="239" xfId="12" applyNumberFormat="1" applyFont="1" applyFill="1" applyBorder="1" applyAlignment="1">
      <alignment horizontal="center" vertical="center" wrapText="1"/>
    </xf>
    <xf numFmtId="0" fontId="17" fillId="0" borderId="238" xfId="12" applyFont="1" applyBorder="1" applyAlignment="1">
      <alignment horizontal="center" vertical="center" wrapText="1"/>
    </xf>
    <xf numFmtId="0" fontId="17" fillId="34" borderId="145" xfId="12" applyFont="1" applyFill="1" applyBorder="1" applyAlignment="1">
      <alignment horizontal="left" vertical="center" wrapText="1"/>
    </xf>
    <xf numFmtId="0" fontId="17" fillId="34" borderId="155" xfId="12" applyFont="1" applyFill="1" applyBorder="1" applyAlignment="1">
      <alignment vertical="center" wrapText="1"/>
    </xf>
    <xf numFmtId="49" fontId="45" fillId="32" borderId="170" xfId="12" applyNumberFormat="1" applyFont="1" applyFill="1" applyBorder="1" applyAlignment="1">
      <alignment horizontal="center" vertical="top"/>
    </xf>
    <xf numFmtId="49" fontId="38" fillId="31" borderId="170" xfId="12" applyNumberFormat="1" applyFont="1" applyFill="1" applyBorder="1" applyAlignment="1">
      <alignment horizontal="left" vertical="top" wrapText="1"/>
    </xf>
    <xf numFmtId="0" fontId="21" fillId="0" borderId="162" xfId="12" applyFont="1" applyBorder="1"/>
    <xf numFmtId="0" fontId="21" fillId="0" borderId="6" xfId="12" applyFont="1" applyBorder="1"/>
    <xf numFmtId="0" fontId="21" fillId="0" borderId="61" xfId="12" applyFont="1" applyBorder="1"/>
    <xf numFmtId="0" fontId="21" fillId="0" borderId="161" xfId="12" applyFont="1" applyBorder="1"/>
    <xf numFmtId="0" fontId="21" fillId="0" borderId="160" xfId="12" applyFont="1" applyBorder="1"/>
    <xf numFmtId="0" fontId="38" fillId="31" borderId="107" xfId="12" applyFont="1" applyFill="1" applyBorder="1" applyAlignment="1">
      <alignment horizontal="left" vertical="top" wrapText="1"/>
    </xf>
    <xf numFmtId="164" fontId="17" fillId="34" borderId="145" xfId="12" applyNumberFormat="1" applyFont="1" applyFill="1" applyBorder="1" applyAlignment="1">
      <alignment horizontal="left" vertical="top" wrapText="1"/>
    </xf>
    <xf numFmtId="49" fontId="17" fillId="32" borderId="109" xfId="12" applyNumberFormat="1" applyFont="1" applyFill="1" applyBorder="1" applyAlignment="1">
      <alignment horizontal="left" vertical="top" wrapText="1"/>
    </xf>
    <xf numFmtId="164" fontId="17" fillId="0" borderId="145" xfId="12" applyNumberFormat="1" applyFont="1" applyBorder="1" applyAlignment="1">
      <alignment horizontal="left" vertical="top" wrapText="1"/>
    </xf>
    <xf numFmtId="49" fontId="45" fillId="30" borderId="154" xfId="12" applyNumberFormat="1" applyFont="1" applyFill="1" applyBorder="1" applyAlignment="1">
      <alignment horizontal="center" vertical="top"/>
    </xf>
    <xf numFmtId="49" fontId="45" fillId="31" borderId="153" xfId="12" applyNumberFormat="1" applyFont="1" applyFill="1" applyBorder="1" applyAlignment="1">
      <alignment horizontal="center" vertical="top"/>
    </xf>
    <xf numFmtId="49" fontId="45" fillId="32" borderId="90" xfId="12" applyNumberFormat="1" applyFont="1" applyFill="1" applyBorder="1" applyAlignment="1">
      <alignment horizontal="center" vertical="top"/>
    </xf>
    <xf numFmtId="49" fontId="45" fillId="31" borderId="170" xfId="12" applyNumberFormat="1" applyFont="1" applyFill="1" applyBorder="1" applyAlignment="1">
      <alignment horizontal="center" vertical="center" textRotation="90"/>
    </xf>
    <xf numFmtId="49" fontId="45" fillId="0" borderId="243" xfId="12" applyNumberFormat="1" applyFont="1" applyBorder="1" applyAlignment="1">
      <alignment horizontal="center" vertical="top"/>
    </xf>
    <xf numFmtId="49" fontId="45" fillId="0" borderId="22" xfId="12" applyNumberFormat="1" applyFont="1" applyBorder="1" applyAlignment="1">
      <alignment horizontal="center" vertical="top"/>
    </xf>
    <xf numFmtId="49" fontId="45" fillId="0" borderId="242" xfId="12" applyNumberFormat="1" applyFont="1" applyBorder="1" applyAlignment="1">
      <alignment horizontal="center" vertical="top"/>
    </xf>
    <xf numFmtId="49" fontId="45" fillId="0" borderId="140" xfId="12" applyNumberFormat="1" applyFont="1" applyBorder="1" applyAlignment="1">
      <alignment horizontal="center" vertical="top"/>
    </xf>
    <xf numFmtId="49" fontId="45" fillId="0" borderId="158" xfId="12" applyNumberFormat="1" applyFont="1" applyBorder="1" applyAlignment="1">
      <alignment horizontal="center" vertical="top"/>
    </xf>
    <xf numFmtId="0" fontId="38" fillId="0" borderId="86" xfId="12" applyFont="1" applyBorder="1" applyAlignment="1">
      <alignment horizontal="center" vertical="top" wrapText="1"/>
    </xf>
    <xf numFmtId="49" fontId="45" fillId="31" borderId="108" xfId="12" applyNumberFormat="1" applyFont="1" applyFill="1" applyBorder="1" applyAlignment="1">
      <alignment horizontal="center" vertical="top" wrapText="1"/>
    </xf>
    <xf numFmtId="0" fontId="45" fillId="31" borderId="170" xfId="12" applyFont="1" applyFill="1" applyBorder="1" applyAlignment="1">
      <alignment horizontal="left" vertical="top" wrapText="1"/>
    </xf>
    <xf numFmtId="49" fontId="17" fillId="31" borderId="0" xfId="12" applyNumberFormat="1" applyFont="1" applyFill="1" applyBorder="1" applyAlignment="1">
      <alignment horizontal="center" vertical="top"/>
    </xf>
    <xf numFmtId="49" fontId="45" fillId="32" borderId="0" xfId="12" applyNumberFormat="1" applyFont="1" applyFill="1" applyBorder="1" applyAlignment="1">
      <alignment horizontal="center" vertical="top"/>
    </xf>
    <xf numFmtId="0" fontId="45" fillId="31" borderId="107" xfId="12" applyFont="1" applyFill="1" applyBorder="1" applyAlignment="1">
      <alignment horizontal="left" vertical="top" wrapText="1"/>
    </xf>
    <xf numFmtId="0" fontId="38" fillId="29" borderId="86" xfId="12" applyFont="1" applyFill="1" applyBorder="1" applyAlignment="1">
      <alignment horizontal="left" vertical="top" wrapText="1"/>
    </xf>
    <xf numFmtId="0" fontId="45" fillId="31" borderId="109" xfId="12" applyFont="1" applyFill="1" applyBorder="1" applyAlignment="1">
      <alignment horizontal="center" vertical="top" wrapText="1"/>
    </xf>
    <xf numFmtId="0" fontId="45" fillId="31" borderId="107" xfId="12" applyFont="1" applyFill="1" applyBorder="1" applyAlignment="1">
      <alignment horizontal="center" vertical="center" textRotation="90" wrapText="1"/>
    </xf>
    <xf numFmtId="49" fontId="45" fillId="31" borderId="90" xfId="12" applyNumberFormat="1" applyFont="1" applyFill="1" applyBorder="1" applyAlignment="1">
      <alignment horizontal="center" vertical="center" textRotation="90"/>
    </xf>
    <xf numFmtId="49" fontId="17" fillId="0" borderId="170" xfId="12" applyNumberFormat="1" applyFont="1" applyBorder="1" applyAlignment="1">
      <alignment horizontal="center" vertical="center" textRotation="90"/>
    </xf>
    <xf numFmtId="49" fontId="45" fillId="30" borderId="108" xfId="12" applyNumberFormat="1" applyFont="1" applyFill="1" applyBorder="1" applyAlignment="1">
      <alignment horizontal="center" vertical="top"/>
    </xf>
    <xf numFmtId="49" fontId="45" fillId="32" borderId="108" xfId="12" applyNumberFormat="1" applyFont="1" applyFill="1" applyBorder="1" applyAlignment="1">
      <alignment horizontal="center" vertical="top"/>
    </xf>
    <xf numFmtId="49" fontId="45" fillId="31" borderId="140" xfId="12" applyNumberFormat="1" applyFont="1" applyFill="1" applyBorder="1" applyAlignment="1">
      <alignment horizontal="center" vertical="top"/>
    </xf>
    <xf numFmtId="49" fontId="45" fillId="0" borderId="107" xfId="12" applyNumberFormat="1" applyFont="1" applyBorder="1" applyAlignment="1">
      <alignment horizontal="center" vertical="top" wrapText="1"/>
    </xf>
    <xf numFmtId="0" fontId="17" fillId="0" borderId="131" xfId="12" applyFont="1" applyBorder="1" applyAlignment="1">
      <alignment horizontal="left" vertical="top" wrapText="1"/>
    </xf>
    <xf numFmtId="0" fontId="21" fillId="0" borderId="93" xfId="12" applyFont="1" applyBorder="1" applyAlignment="1">
      <alignment vertical="top"/>
    </xf>
    <xf numFmtId="0" fontId="17" fillId="0" borderId="166" xfId="12" applyFont="1" applyBorder="1" applyAlignment="1">
      <alignment horizontal="center" vertical="top" wrapText="1"/>
    </xf>
    <xf numFmtId="0" fontId="21" fillId="0" borderId="150" xfId="12" applyFont="1" applyBorder="1" applyAlignment="1">
      <alignment vertical="top"/>
    </xf>
    <xf numFmtId="0" fontId="17" fillId="0" borderId="0" xfId="12" applyFont="1" applyFill="1" applyBorder="1" applyAlignment="1">
      <alignment horizontal="center" vertical="top" wrapText="1"/>
    </xf>
    <xf numFmtId="0" fontId="21" fillId="0" borderId="92" xfId="12" applyFont="1" applyFill="1" applyBorder="1" applyAlignment="1">
      <alignment vertical="top"/>
    </xf>
    <xf numFmtId="0" fontId="17" fillId="34" borderId="109" xfId="12" applyFont="1" applyFill="1" applyBorder="1" applyAlignment="1">
      <alignment horizontal="left" vertical="center" wrapText="1"/>
    </xf>
    <xf numFmtId="0" fontId="17" fillId="34" borderId="155" xfId="12" applyFont="1" applyFill="1" applyBorder="1" applyAlignment="1">
      <alignment horizontal="center" vertical="center" wrapText="1"/>
    </xf>
    <xf numFmtId="164" fontId="17" fillId="34" borderId="145" xfId="12" applyNumberFormat="1" applyFont="1" applyFill="1" applyBorder="1" applyAlignment="1">
      <alignment horizontal="left" vertical="center" wrapText="1"/>
    </xf>
    <xf numFmtId="0" fontId="17" fillId="0" borderId="109" xfId="12" applyFont="1" applyFill="1" applyBorder="1" applyAlignment="1">
      <alignment horizontal="center" vertical="center" wrapText="1"/>
    </xf>
    <xf numFmtId="0" fontId="21" fillId="0" borderId="92" xfId="12" applyFont="1" applyFill="1" applyBorder="1" applyAlignment="1">
      <alignment horizontal="center" vertical="center"/>
    </xf>
    <xf numFmtId="0" fontId="12" fillId="0" borderId="19" xfId="12" applyFont="1" applyBorder="1" applyAlignment="1">
      <alignment horizontal="center" vertical="center" textRotation="90" wrapText="1"/>
    </xf>
    <xf numFmtId="0" fontId="12" fillId="0" borderId="34" xfId="12" applyFont="1" applyBorder="1" applyAlignment="1">
      <alignment horizontal="center" vertical="center" textRotation="90" wrapText="1"/>
    </xf>
    <xf numFmtId="0" fontId="4" fillId="0" borderId="2" xfId="12" applyFont="1" applyBorder="1" applyAlignment="1">
      <alignment horizontal="center" vertical="center" wrapText="1"/>
    </xf>
    <xf numFmtId="0" fontId="4" fillId="0" borderId="4" xfId="12" applyFont="1" applyBorder="1" applyAlignment="1">
      <alignment horizontal="center" vertical="center" wrapText="1"/>
    </xf>
    <xf numFmtId="0" fontId="4" fillId="0" borderId="3" xfId="12" applyFont="1" applyBorder="1" applyAlignment="1">
      <alignment horizontal="center" vertical="center" wrapText="1"/>
    </xf>
    <xf numFmtId="0" fontId="17" fillId="0" borderId="107" xfId="12" applyFont="1" applyFill="1" applyBorder="1" applyAlignment="1">
      <alignment horizontal="center" vertical="center" textRotation="90" wrapText="1"/>
    </xf>
    <xf numFmtId="0" fontId="21" fillId="0" borderId="130" xfId="12" applyFont="1" applyFill="1" applyBorder="1"/>
    <xf numFmtId="0" fontId="17" fillId="0" borderId="108" xfId="12" applyFont="1" applyBorder="1" applyAlignment="1">
      <alignment horizontal="left" vertical="center" wrapText="1"/>
    </xf>
    <xf numFmtId="0" fontId="21" fillId="0" borderId="93" xfId="12" applyFont="1" applyBorder="1"/>
    <xf numFmtId="0" fontId="17" fillId="0" borderId="19" xfId="12" applyFont="1" applyFill="1" applyBorder="1" applyAlignment="1">
      <alignment horizontal="center" vertical="center" textRotation="90"/>
    </xf>
    <xf numFmtId="0" fontId="21" fillId="0" borderId="5" xfId="12" applyFont="1" applyFill="1" applyBorder="1"/>
    <xf numFmtId="0" fontId="37" fillId="0" borderId="109" xfId="12" applyFont="1" applyFill="1" applyBorder="1" applyAlignment="1">
      <alignment horizontal="center" vertical="center" textRotation="90"/>
    </xf>
    <xf numFmtId="0" fontId="21" fillId="0" borderId="0" xfId="12" applyFont="1" applyFill="1" applyBorder="1"/>
    <xf numFmtId="0" fontId="12" fillId="8" borderId="18" xfId="12" applyFont="1" applyFill="1" applyBorder="1" applyAlignment="1">
      <alignment horizontal="center" vertical="center" textRotation="90" wrapText="1"/>
    </xf>
    <xf numFmtId="0" fontId="12" fillId="8" borderId="14" xfId="12" applyFont="1" applyFill="1" applyBorder="1" applyAlignment="1">
      <alignment horizontal="center" vertical="center" textRotation="90" wrapText="1"/>
    </xf>
    <xf numFmtId="0" fontId="12" fillId="8" borderId="10" xfId="12" applyFont="1" applyFill="1" applyBorder="1" applyAlignment="1">
      <alignment horizontal="center" vertical="center" textRotation="90" wrapText="1"/>
    </xf>
    <xf numFmtId="0" fontId="12" fillId="12" borderId="39" xfId="12" applyFont="1" applyFill="1" applyBorder="1" applyAlignment="1">
      <alignment horizontal="center" vertical="center" textRotation="90" wrapText="1"/>
    </xf>
    <xf numFmtId="0" fontId="12" fillId="12" borderId="17" xfId="12" applyFont="1" applyFill="1" applyBorder="1" applyAlignment="1">
      <alignment horizontal="center" vertical="center" textRotation="90" wrapText="1"/>
    </xf>
    <xf numFmtId="0" fontId="12" fillId="12" borderId="13" xfId="12" applyFont="1" applyFill="1" applyBorder="1" applyAlignment="1">
      <alignment horizontal="center" vertical="center" textRotation="90" wrapText="1"/>
    </xf>
    <xf numFmtId="0" fontId="12" fillId="13" borderId="19" xfId="12" applyFont="1" applyFill="1" applyBorder="1" applyAlignment="1">
      <alignment horizontal="center" vertical="center" textRotation="90" wrapText="1"/>
    </xf>
    <xf numFmtId="0" fontId="12" fillId="13" borderId="34" xfId="12" applyFont="1" applyFill="1" applyBorder="1" applyAlignment="1">
      <alignment horizontal="center" vertical="center" textRotation="90" wrapText="1"/>
    </xf>
    <xf numFmtId="0" fontId="12" fillId="0" borderId="18" xfId="12" applyFont="1" applyBorder="1" applyAlignment="1">
      <alignment horizontal="center" vertical="center" textRotation="90" wrapText="1"/>
    </xf>
    <xf numFmtId="0" fontId="12" fillId="0" borderId="14" xfId="12" applyFont="1" applyBorder="1" applyAlignment="1">
      <alignment horizontal="center" vertical="center" textRotation="90" wrapText="1"/>
    </xf>
    <xf numFmtId="0" fontId="12" fillId="0" borderId="10" xfId="12" applyFont="1" applyBorder="1" applyAlignment="1">
      <alignment horizontal="center" vertical="center" textRotation="90" wrapText="1"/>
    </xf>
    <xf numFmtId="0" fontId="12" fillId="0" borderId="35" xfId="12" applyFont="1" applyBorder="1" applyAlignment="1">
      <alignment horizontal="center" vertical="center" wrapText="1"/>
    </xf>
    <xf numFmtId="0" fontId="12" fillId="0" borderId="61" xfId="12" applyFont="1" applyBorder="1" applyAlignment="1">
      <alignment horizontal="center" vertical="center" wrapText="1"/>
    </xf>
    <xf numFmtId="0" fontId="12" fillId="12" borderId="19" xfId="12" applyFont="1" applyFill="1" applyBorder="1" applyAlignment="1">
      <alignment horizontal="center" vertical="center" textRotation="90" wrapText="1"/>
    </xf>
    <xf numFmtId="0" fontId="12" fillId="12" borderId="34" xfId="12" applyFont="1" applyFill="1" applyBorder="1" applyAlignment="1">
      <alignment horizontal="center" vertical="center" textRotation="90" wrapText="1"/>
    </xf>
    <xf numFmtId="0" fontId="12" fillId="0" borderId="39" xfId="12" applyFont="1" applyBorder="1" applyAlignment="1">
      <alignment horizontal="center" vertical="center" textRotation="90" wrapText="1"/>
    </xf>
    <xf numFmtId="0" fontId="12" fillId="0" borderId="17" xfId="12" applyFont="1" applyBorder="1" applyAlignment="1">
      <alignment horizontal="center" vertical="center" textRotation="90" wrapText="1"/>
    </xf>
    <xf numFmtId="0" fontId="12" fillId="0" borderId="13" xfId="12" applyFont="1" applyBorder="1" applyAlignment="1">
      <alignment horizontal="center" vertical="center" textRotation="90" wrapText="1"/>
    </xf>
    <xf numFmtId="0" fontId="5" fillId="0" borderId="0" xfId="12" applyFont="1" applyAlignment="1">
      <alignment horizontal="center" vertical="center" wrapText="1"/>
    </xf>
    <xf numFmtId="0" fontId="19" fillId="0" borderId="0" xfId="12" applyFont="1" applyAlignment="1"/>
    <xf numFmtId="0" fontId="43" fillId="0" borderId="0" xfId="12" applyFont="1" applyAlignment="1">
      <alignment horizontal="center" vertical="top" wrapText="1"/>
    </xf>
    <xf numFmtId="0" fontId="17" fillId="0" borderId="0" xfId="12" applyFont="1" applyAlignment="1">
      <alignment horizontal="center" vertical="top" wrapText="1"/>
    </xf>
    <xf numFmtId="0" fontId="17" fillId="29" borderId="107" xfId="12" applyFont="1" applyFill="1" applyBorder="1" applyAlignment="1">
      <alignment horizontal="center" vertical="center" textRotation="90" wrapText="1"/>
    </xf>
    <xf numFmtId="0" fontId="17" fillId="0" borderId="170" xfId="12" applyFont="1" applyFill="1" applyBorder="1" applyAlignment="1">
      <alignment horizontal="center" vertical="center"/>
    </xf>
    <xf numFmtId="0" fontId="21" fillId="0" borderId="90" xfId="12" applyFont="1" applyFill="1" applyBorder="1"/>
    <xf numFmtId="0" fontId="17" fillId="0" borderId="107" xfId="12" applyFont="1" applyFill="1" applyBorder="1" applyAlignment="1">
      <alignment horizontal="center" vertical="center" wrapText="1"/>
    </xf>
    <xf numFmtId="0" fontId="17" fillId="0" borderId="107" xfId="12" applyFont="1" applyFill="1" applyBorder="1" applyAlignment="1">
      <alignment horizontal="center" vertical="center"/>
    </xf>
    <xf numFmtId="0" fontId="17" fillId="0" borderId="108" xfId="12" applyFont="1" applyFill="1" applyBorder="1" applyAlignment="1">
      <alignment horizontal="center" vertical="center" textRotation="90"/>
    </xf>
    <xf numFmtId="0" fontId="21" fillId="0" borderId="131" xfId="12" applyFont="1" applyFill="1" applyBorder="1"/>
    <xf numFmtId="0" fontId="17" fillId="0" borderId="54" xfId="12" applyFont="1" applyBorder="1" applyAlignment="1">
      <alignment horizontal="left" vertical="top" wrapText="1"/>
    </xf>
    <xf numFmtId="0" fontId="45" fillId="0" borderId="89" xfId="12" applyFont="1" applyBorder="1" applyAlignment="1">
      <alignment horizontal="center" vertical="top" wrapText="1"/>
    </xf>
    <xf numFmtId="49" fontId="45" fillId="30" borderId="109" xfId="12" applyNumberFormat="1" applyFont="1" applyFill="1" applyBorder="1" applyAlignment="1">
      <alignment horizontal="center" vertical="top"/>
    </xf>
    <xf numFmtId="0" fontId="45" fillId="0" borderId="86" xfId="12" applyFont="1" applyBorder="1" applyAlignment="1">
      <alignment horizontal="center" vertical="top" wrapText="1"/>
    </xf>
    <xf numFmtId="49" fontId="45" fillId="31" borderId="86" xfId="12" applyNumberFormat="1" applyFont="1" applyFill="1" applyBorder="1" applyAlignment="1">
      <alignment horizontal="left" vertical="top" wrapText="1"/>
    </xf>
    <xf numFmtId="0" fontId="17" fillId="0" borderId="125" xfId="12" applyFont="1" applyBorder="1" applyAlignment="1">
      <alignment horizontal="left" vertical="top" wrapText="1"/>
    </xf>
    <xf numFmtId="0" fontId="17" fillId="0" borderId="227" xfId="12" applyFont="1" applyFill="1" applyBorder="1" applyAlignment="1">
      <alignment horizontal="left" vertical="top" wrapText="1"/>
    </xf>
    <xf numFmtId="0" fontId="17" fillId="0" borderId="126" xfId="12" applyFont="1" applyFill="1" applyBorder="1" applyAlignment="1">
      <alignment horizontal="left" vertical="top" wrapText="1"/>
    </xf>
    <xf numFmtId="0" fontId="17" fillId="0" borderId="117" xfId="12" applyFont="1" applyFill="1" applyBorder="1" applyAlignment="1">
      <alignment horizontal="left" vertical="top" wrapText="1"/>
    </xf>
    <xf numFmtId="0" fontId="17" fillId="33" borderId="226" xfId="12" applyFont="1" applyFill="1" applyBorder="1" applyAlignment="1">
      <alignment horizontal="center" vertical="center" wrapText="1"/>
    </xf>
    <xf numFmtId="0" fontId="17" fillId="33" borderId="125" xfId="12" applyFont="1" applyFill="1" applyBorder="1" applyAlignment="1">
      <alignment horizontal="center" vertical="center" wrapText="1"/>
    </xf>
    <xf numFmtId="0" fontId="17" fillId="33" borderId="116" xfId="12" applyFont="1" applyFill="1" applyBorder="1" applyAlignment="1">
      <alignment horizontal="center" vertical="center" wrapText="1"/>
    </xf>
    <xf numFmtId="0" fontId="17" fillId="0" borderId="116" xfId="12" applyFont="1" applyBorder="1" applyAlignment="1">
      <alignment horizontal="left" vertical="top" wrapText="1"/>
    </xf>
    <xf numFmtId="0" fontId="17" fillId="0" borderId="163" xfId="12" applyFont="1" applyBorder="1" applyAlignment="1">
      <alignment horizontal="left" vertical="top" wrapText="1"/>
    </xf>
    <xf numFmtId="0" fontId="17" fillId="0" borderId="51" xfId="12" applyFont="1" applyBorder="1" applyAlignment="1">
      <alignment horizontal="left" vertical="top" wrapText="1"/>
    </xf>
    <xf numFmtId="43" fontId="4" fillId="0" borderId="20" xfId="1" applyFont="1" applyFill="1" applyBorder="1" applyAlignment="1">
      <alignment horizontal="left" vertical="top" wrapText="1"/>
    </xf>
    <xf numFmtId="43" fontId="4" fillId="0" borderId="35" xfId="1" applyFont="1" applyFill="1" applyBorder="1" applyAlignment="1">
      <alignment horizontal="left" vertical="top" wrapText="1"/>
    </xf>
    <xf numFmtId="43" fontId="4" fillId="0" borderId="6" xfId="1" applyFont="1" applyFill="1" applyBorder="1" applyAlignment="1">
      <alignment horizontal="left" vertical="top" wrapText="1"/>
    </xf>
    <xf numFmtId="43" fontId="4" fillId="0" borderId="61" xfId="1" applyFont="1" applyFill="1" applyBorder="1" applyAlignment="1">
      <alignment horizontal="left" vertical="top" wrapText="1"/>
    </xf>
    <xf numFmtId="43" fontId="4" fillId="0" borderId="31" xfId="1" applyFont="1" applyFill="1" applyBorder="1" applyAlignment="1">
      <alignment horizontal="left" vertical="top" wrapText="1"/>
    </xf>
    <xf numFmtId="43" fontId="4" fillId="0" borderId="27" xfId="1" applyFont="1" applyFill="1" applyBorder="1" applyAlignment="1">
      <alignment horizontal="left" vertical="top" wrapText="1"/>
    </xf>
    <xf numFmtId="0" fontId="3" fillId="0" borderId="11" xfId="4" applyBorder="1" applyAlignment="1">
      <alignment horizontal="left" vertical="top" wrapText="1"/>
    </xf>
    <xf numFmtId="0" fontId="3" fillId="0" borderId="12" xfId="4" applyBorder="1" applyAlignment="1">
      <alignment horizontal="left" vertical="top" wrapText="1"/>
    </xf>
    <xf numFmtId="0" fontId="3" fillId="0" borderId="6" xfId="4" applyBorder="1" applyAlignment="1">
      <alignment horizontal="left" vertical="top" wrapText="1"/>
    </xf>
    <xf numFmtId="0" fontId="3" fillId="0" borderId="61" xfId="4" applyBorder="1" applyAlignment="1">
      <alignment horizontal="left" vertical="top" wrapText="1"/>
    </xf>
    <xf numFmtId="0" fontId="3" fillId="0" borderId="9" xfId="4" applyBorder="1" applyAlignment="1">
      <alignment horizontal="left" vertical="top" wrapText="1"/>
    </xf>
    <xf numFmtId="0" fontId="3" fillId="0" borderId="7" xfId="4" applyBorder="1" applyAlignment="1">
      <alignment horizontal="left" vertical="top" wrapText="1"/>
    </xf>
    <xf numFmtId="0" fontId="109" fillId="0" borderId="11" xfId="4" applyFont="1" applyBorder="1" applyAlignment="1">
      <alignment horizontal="left" vertical="top" wrapText="1"/>
    </xf>
    <xf numFmtId="43" fontId="4" fillId="0" borderId="9" xfId="1" applyFont="1" applyFill="1" applyBorder="1" applyAlignment="1">
      <alignment horizontal="left" vertical="top" wrapText="1"/>
    </xf>
    <xf numFmtId="43" fontId="4" fillId="0" borderId="7" xfId="1" applyFont="1" applyFill="1" applyBorder="1" applyAlignment="1">
      <alignment horizontal="left" vertical="top" wrapText="1"/>
    </xf>
    <xf numFmtId="0" fontId="3" fillId="0" borderId="15" xfId="4" applyBorder="1" applyAlignment="1">
      <alignment horizontal="left" vertical="top" wrapText="1"/>
    </xf>
    <xf numFmtId="0" fontId="3" fillId="0" borderId="16" xfId="4" applyBorder="1" applyAlignment="1">
      <alignment horizontal="left" vertical="top" wrapText="1"/>
    </xf>
    <xf numFmtId="0" fontId="3" fillId="0" borderId="38" xfId="4" applyBorder="1" applyAlignment="1">
      <alignment horizontal="left" vertical="top" wrapText="1"/>
    </xf>
    <xf numFmtId="0" fontId="3" fillId="0" borderId="44" xfId="4" applyBorder="1" applyAlignment="1">
      <alignment horizontal="left" vertical="top" wrapText="1"/>
    </xf>
    <xf numFmtId="0" fontId="3" fillId="0" borderId="20" xfId="4" applyBorder="1" applyAlignment="1">
      <alignment horizontal="center"/>
    </xf>
    <xf numFmtId="0" fontId="3" fillId="0" borderId="35" xfId="4" applyBorder="1" applyAlignment="1">
      <alignment horizontal="center"/>
    </xf>
    <xf numFmtId="0" fontId="3" fillId="0" borderId="6" xfId="4" applyBorder="1" applyAlignment="1">
      <alignment horizontal="center"/>
    </xf>
    <xf numFmtId="0" fontId="3" fillId="0" borderId="61" xfId="4" applyBorder="1" applyAlignment="1">
      <alignment horizontal="center"/>
    </xf>
    <xf numFmtId="0" fontId="3" fillId="0" borderId="31" xfId="4" applyBorder="1" applyAlignment="1">
      <alignment horizontal="center"/>
    </xf>
    <xf numFmtId="0" fontId="3" fillId="0" borderId="27" xfId="4" applyBorder="1" applyAlignment="1">
      <alignment horizontal="center"/>
    </xf>
    <xf numFmtId="0" fontId="3" fillId="0" borderId="2" xfId="4" applyBorder="1" applyAlignment="1">
      <alignment horizontal="center"/>
    </xf>
    <xf numFmtId="0" fontId="3" fillId="0" borderId="3" xfId="4" applyBorder="1" applyAlignment="1">
      <alignment horizontal="center"/>
    </xf>
    <xf numFmtId="0" fontId="109" fillId="0" borderId="12" xfId="4" applyFont="1" applyBorder="1" applyAlignment="1">
      <alignment horizontal="left" vertical="top" wrapText="1"/>
    </xf>
    <xf numFmtId="0" fontId="109" fillId="0" borderId="6" xfId="4" applyFont="1" applyBorder="1" applyAlignment="1">
      <alignment horizontal="left" vertical="top" wrapText="1"/>
    </xf>
    <xf numFmtId="0" fontId="109" fillId="0" borderId="61" xfId="4" applyFont="1" applyBorder="1" applyAlignment="1">
      <alignment horizontal="left" vertical="top" wrapText="1"/>
    </xf>
    <xf numFmtId="0" fontId="109" fillId="0" borderId="9" xfId="4" applyFont="1" applyBorder="1" applyAlignment="1">
      <alignment horizontal="left" vertical="top" wrapText="1"/>
    </xf>
    <xf numFmtId="0" fontId="109" fillId="0" borderId="7" xfId="4" applyFont="1" applyBorder="1" applyAlignment="1">
      <alignment horizontal="left" vertical="top" wrapText="1"/>
    </xf>
    <xf numFmtId="49" fontId="8" fillId="0" borderId="19" xfId="4" applyNumberFormat="1" applyFont="1" applyBorder="1" applyAlignment="1">
      <alignment horizontal="center" vertical="center" textRotation="90"/>
    </xf>
    <xf numFmtId="49" fontId="8" fillId="0" borderId="34" xfId="4" applyNumberFormat="1" applyFont="1" applyBorder="1" applyAlignment="1">
      <alignment horizontal="center" vertical="center" textRotation="90"/>
    </xf>
    <xf numFmtId="49" fontId="8" fillId="0" borderId="5" xfId="4" applyNumberFormat="1" applyFont="1" applyBorder="1" applyAlignment="1">
      <alignment horizontal="center" vertical="center" textRotation="90"/>
    </xf>
    <xf numFmtId="49" fontId="26" fillId="13" borderId="19" xfId="4" applyNumberFormat="1" applyFont="1" applyFill="1" applyBorder="1" applyAlignment="1">
      <alignment horizontal="center" vertical="top"/>
    </xf>
    <xf numFmtId="49" fontId="26" fillId="13" borderId="34" xfId="4" applyNumberFormat="1" applyFont="1" applyFill="1" applyBorder="1" applyAlignment="1">
      <alignment horizontal="center" vertical="top"/>
    </xf>
    <xf numFmtId="49" fontId="26" fillId="13" borderId="5" xfId="4" applyNumberFormat="1" applyFont="1" applyFill="1" applyBorder="1" applyAlignment="1">
      <alignment horizontal="center" vertical="top"/>
    </xf>
    <xf numFmtId="49" fontId="12" fillId="0" borderId="19" xfId="4" applyNumberFormat="1" applyFont="1" applyBorder="1" applyAlignment="1">
      <alignment horizontal="center" vertical="top"/>
    </xf>
    <xf numFmtId="49" fontId="12" fillId="0" borderId="5" xfId="4" applyNumberFormat="1" applyFont="1" applyBorder="1" applyAlignment="1">
      <alignment horizontal="center" vertical="top"/>
    </xf>
    <xf numFmtId="0" fontId="26" fillId="12" borderId="22" xfId="4" applyFont="1" applyFill="1" applyBorder="1" applyAlignment="1">
      <alignment horizontal="center" vertical="top" wrapText="1"/>
    </xf>
    <xf numFmtId="0" fontId="26" fillId="12" borderId="35" xfId="4" applyFont="1" applyFill="1" applyBorder="1" applyAlignment="1">
      <alignment horizontal="center" vertical="top" wrapText="1"/>
    </xf>
    <xf numFmtId="0" fontId="26" fillId="12" borderId="6" xfId="4" applyFont="1" applyFill="1" applyBorder="1" applyAlignment="1">
      <alignment horizontal="center" vertical="top" wrapText="1"/>
    </xf>
    <xf numFmtId="0" fontId="26" fillId="12" borderId="0" xfId="4" applyFont="1" applyFill="1" applyAlignment="1">
      <alignment horizontal="center" vertical="top" wrapText="1"/>
    </xf>
    <xf numFmtId="0" fontId="26" fillId="12" borderId="61" xfId="4" applyFont="1" applyFill="1" applyBorder="1" applyAlignment="1">
      <alignment horizontal="center" vertical="top" wrapText="1"/>
    </xf>
    <xf numFmtId="0" fontId="26" fillId="12" borderId="31" xfId="4" applyFont="1" applyFill="1" applyBorder="1" applyAlignment="1">
      <alignment horizontal="center" vertical="top" wrapText="1"/>
    </xf>
    <xf numFmtId="0" fontId="26" fillId="12" borderId="21" xfId="4" applyFont="1" applyFill="1" applyBorder="1" applyAlignment="1">
      <alignment horizontal="center" vertical="top" wrapText="1"/>
    </xf>
    <xf numFmtId="0" fontId="26" fillId="12" borderId="27" xfId="4" applyFont="1" applyFill="1" applyBorder="1" applyAlignment="1">
      <alignment horizontal="center" vertical="top" wrapText="1"/>
    </xf>
    <xf numFmtId="49" fontId="12" fillId="0" borderId="34" xfId="4" applyNumberFormat="1" applyFont="1" applyBorder="1" applyAlignment="1">
      <alignment horizontal="center" vertical="top"/>
    </xf>
    <xf numFmtId="49" fontId="8" fillId="0" borderId="18" xfId="4" applyNumberFormat="1" applyFont="1" applyBorder="1" applyAlignment="1">
      <alignment horizontal="center" vertical="center" textRotation="90"/>
    </xf>
    <xf numFmtId="49" fontId="8" fillId="0" borderId="32" xfId="4" applyNumberFormat="1" applyFont="1" applyBorder="1" applyAlignment="1">
      <alignment horizontal="center" vertical="center" textRotation="90"/>
    </xf>
    <xf numFmtId="43" fontId="4" fillId="0" borderId="51" xfId="1" applyFont="1" applyBorder="1" applyAlignment="1">
      <alignment vertical="top" wrapText="1"/>
    </xf>
    <xf numFmtId="43" fontId="4" fillId="0" borderId="54" xfId="1" applyFont="1" applyBorder="1" applyAlignment="1">
      <alignment vertical="top" wrapText="1"/>
    </xf>
    <xf numFmtId="43" fontId="0" fillId="0" borderId="48" xfId="1" applyFont="1" applyBorder="1" applyAlignment="1">
      <alignment vertical="top" wrapText="1"/>
    </xf>
    <xf numFmtId="0" fontId="109" fillId="0" borderId="4" xfId="4" applyFont="1" applyBorder="1" applyAlignment="1">
      <alignment horizontal="left" vertical="top" wrapText="1"/>
    </xf>
    <xf numFmtId="0" fontId="109" fillId="0" borderId="3" xfId="4" applyFont="1" applyBorder="1" applyAlignment="1">
      <alignment horizontal="left" vertical="top" wrapText="1"/>
    </xf>
    <xf numFmtId="0" fontId="109" fillId="0" borderId="31" xfId="4" applyFont="1" applyBorder="1" applyAlignment="1">
      <alignment horizontal="left" vertical="top" wrapText="1"/>
    </xf>
    <xf numFmtId="0" fontId="109" fillId="0" borderId="27" xfId="4" applyFont="1" applyBorder="1" applyAlignment="1">
      <alignment horizontal="left" vertical="top" wrapText="1"/>
    </xf>
    <xf numFmtId="0" fontId="4" fillId="0" borderId="31" xfId="4" applyFont="1" applyBorder="1" applyAlignment="1">
      <alignment horizontal="left" vertical="center" wrapText="1"/>
    </xf>
    <xf numFmtId="0" fontId="4" fillId="0" borderId="27" xfId="4" applyFont="1" applyBorder="1" applyAlignment="1">
      <alignment horizontal="left" vertical="center" wrapText="1"/>
    </xf>
    <xf numFmtId="0" fontId="4" fillId="0" borderId="20" xfId="4" applyFont="1" applyBorder="1" applyAlignment="1">
      <alignment horizontal="left" wrapText="1"/>
    </xf>
    <xf numFmtId="0" fontId="4" fillId="0" borderId="35" xfId="4" applyFont="1" applyBorder="1" applyAlignment="1">
      <alignment horizontal="left" wrapText="1"/>
    </xf>
    <xf numFmtId="0" fontId="109" fillId="0" borderId="20" xfId="4" applyFont="1" applyBorder="1" applyAlignment="1">
      <alignment horizontal="left" vertical="top" wrapText="1"/>
    </xf>
    <xf numFmtId="0" fontId="109" fillId="0" borderId="35" xfId="4" applyFont="1" applyBorder="1" applyAlignment="1">
      <alignment horizontal="left" vertical="top" wrapText="1"/>
    </xf>
    <xf numFmtId="0" fontId="109" fillId="0" borderId="20" xfId="4" applyFont="1" applyBorder="1" applyAlignment="1">
      <alignment horizontal="center" vertical="top" wrapText="1"/>
    </xf>
    <xf numFmtId="0" fontId="109" fillId="0" borderId="35" xfId="4" applyFont="1" applyBorder="1" applyAlignment="1">
      <alignment horizontal="center" vertical="top" wrapText="1"/>
    </xf>
    <xf numFmtId="0" fontId="109" fillId="0" borderId="6" xfId="4" applyFont="1" applyBorder="1" applyAlignment="1">
      <alignment horizontal="center" vertical="top" wrapText="1"/>
    </xf>
    <xf numFmtId="0" fontId="109" fillId="0" borderId="61" xfId="4" applyFont="1" applyBorder="1" applyAlignment="1">
      <alignment horizontal="center" vertical="top" wrapText="1"/>
    </xf>
    <xf numFmtId="0" fontId="109" fillId="0" borderId="31" xfId="4" applyFont="1" applyBorder="1" applyAlignment="1">
      <alignment horizontal="center" vertical="top" wrapText="1"/>
    </xf>
    <xf numFmtId="0" fontId="109" fillId="0" borderId="27" xfId="4" applyFont="1" applyBorder="1" applyAlignment="1">
      <alignment horizontal="center" vertical="top" wrapText="1"/>
    </xf>
    <xf numFmtId="0" fontId="12" fillId="13" borderId="19" xfId="10" applyFont="1" applyFill="1" applyBorder="1" applyAlignment="1">
      <alignment horizontal="left" vertical="top" wrapText="1"/>
    </xf>
    <xf numFmtId="0" fontId="12" fillId="13" borderId="5" xfId="10" applyFont="1" applyFill="1" applyBorder="1" applyAlignment="1">
      <alignment horizontal="left" vertical="top" wrapText="1"/>
    </xf>
    <xf numFmtId="0" fontId="26" fillId="0" borderId="2" xfId="4" applyFont="1" applyBorder="1" applyAlignment="1">
      <alignment horizontal="center" vertical="center"/>
    </xf>
    <xf numFmtId="0" fontId="26" fillId="0" borderId="4" xfId="4" applyFont="1" applyBorder="1" applyAlignment="1">
      <alignment horizontal="center" vertical="center"/>
    </xf>
    <xf numFmtId="0" fontId="26" fillId="0" borderId="3" xfId="4" applyFont="1" applyBorder="1" applyAlignment="1">
      <alignment horizontal="center" vertical="center"/>
    </xf>
    <xf numFmtId="0" fontId="12" fillId="13" borderId="20" xfId="4" applyFont="1" applyFill="1" applyBorder="1" applyAlignment="1">
      <alignment horizontal="left" vertical="top" wrapText="1"/>
    </xf>
    <xf numFmtId="0" fontId="12" fillId="13" borderId="31" xfId="4" applyFont="1" applyFill="1" applyBorder="1" applyAlignment="1">
      <alignment horizontal="left" vertical="top" wrapText="1"/>
    </xf>
    <xf numFmtId="0" fontId="26" fillId="0" borderId="0" xfId="4" applyFont="1" applyAlignment="1">
      <alignment horizontal="center" vertical="top" wrapText="1"/>
    </xf>
    <xf numFmtId="0" fontId="12" fillId="0" borderId="2" xfId="14" applyFont="1" applyBorder="1" applyAlignment="1">
      <alignment horizontal="center" vertical="center"/>
    </xf>
    <xf numFmtId="0" fontId="12" fillId="0" borderId="4" xfId="14" applyFont="1" applyBorder="1" applyAlignment="1">
      <alignment horizontal="center" vertical="center"/>
    </xf>
    <xf numFmtId="0" fontId="12" fillId="0" borderId="3" xfId="14" applyFont="1" applyBorder="1" applyAlignment="1">
      <alignment horizontal="center" vertical="center"/>
    </xf>
    <xf numFmtId="49" fontId="26" fillId="12" borderId="22" xfId="4" applyNumberFormat="1" applyFont="1" applyFill="1" applyBorder="1" applyAlignment="1">
      <alignment horizontal="center" vertical="top" wrapText="1"/>
    </xf>
    <xf numFmtId="49" fontId="26" fillId="12" borderId="0" xfId="4" applyNumberFormat="1" applyFont="1" applyFill="1" applyAlignment="1">
      <alignment horizontal="center" vertical="top" wrapText="1"/>
    </xf>
    <xf numFmtId="0" fontId="34" fillId="12" borderId="21" xfId="4" applyFont="1" applyFill="1" applyBorder="1" applyAlignment="1">
      <alignment horizontal="center" vertical="top" wrapText="1"/>
    </xf>
    <xf numFmtId="0" fontId="4" fillId="0" borderId="64" xfId="4" applyFont="1" applyBorder="1" applyAlignment="1">
      <alignment horizontal="center" vertical="center" wrapText="1"/>
    </xf>
    <xf numFmtId="43" fontId="4" fillId="8" borderId="2" xfId="1" applyFont="1" applyFill="1" applyBorder="1" applyAlignment="1">
      <alignment horizontal="center" vertical="top"/>
    </xf>
    <xf numFmtId="43" fontId="4" fillId="8" borderId="4" xfId="1" applyFont="1" applyFill="1" applyBorder="1" applyAlignment="1">
      <alignment horizontal="center" vertical="top"/>
    </xf>
    <xf numFmtId="43" fontId="4" fillId="8" borderId="3" xfId="1" applyFont="1" applyFill="1" applyBorder="1" applyAlignment="1">
      <alignment horizontal="center" vertical="top"/>
    </xf>
    <xf numFmtId="0" fontId="94" fillId="8" borderId="2" xfId="4" applyFont="1" applyFill="1" applyBorder="1" applyAlignment="1">
      <alignment horizontal="left" vertical="top"/>
    </xf>
    <xf numFmtId="0" fontId="94" fillId="8" borderId="4" xfId="4" applyFont="1" applyFill="1" applyBorder="1" applyAlignment="1">
      <alignment horizontal="left" vertical="top"/>
    </xf>
    <xf numFmtId="0" fontId="94" fillId="8" borderId="3" xfId="4" applyFont="1" applyFill="1" applyBorder="1" applyAlignment="1">
      <alignment horizontal="left" vertical="top"/>
    </xf>
    <xf numFmtId="49" fontId="26" fillId="10" borderId="19" xfId="4" applyNumberFormat="1" applyFont="1" applyFill="1" applyBorder="1" applyAlignment="1">
      <alignment horizontal="center" vertical="top" wrapText="1"/>
    </xf>
    <xf numFmtId="49" fontId="26" fillId="10" borderId="5" xfId="4" applyNumberFormat="1" applyFont="1" applyFill="1" applyBorder="1" applyAlignment="1">
      <alignment horizontal="center" vertical="top" wrapText="1"/>
    </xf>
    <xf numFmtId="0" fontId="5" fillId="12" borderId="19" xfId="4" applyFont="1" applyFill="1" applyBorder="1" applyAlignment="1">
      <alignment horizontal="center" textRotation="90" wrapText="1"/>
    </xf>
    <xf numFmtId="0" fontId="5" fillId="12" borderId="34" xfId="4" applyFont="1" applyFill="1" applyBorder="1" applyAlignment="1">
      <alignment horizontal="center" textRotation="90" wrapText="1"/>
    </xf>
    <xf numFmtId="0" fontId="4" fillId="0" borderId="19" xfId="14" applyFont="1" applyBorder="1" applyAlignment="1">
      <alignment horizontal="center" vertical="center" textRotation="90" wrapText="1"/>
    </xf>
    <xf numFmtId="0" fontId="4" fillId="0" borderId="5" xfId="14" applyFont="1" applyBorder="1" applyAlignment="1">
      <alignment horizontal="center" vertical="center" textRotation="90" wrapText="1"/>
    </xf>
    <xf numFmtId="0" fontId="12" fillId="13" borderId="19" xfId="4" applyFont="1" applyFill="1" applyBorder="1" applyAlignment="1">
      <alignment horizontal="center" vertical="center" textRotation="90" wrapText="1"/>
    </xf>
    <xf numFmtId="0" fontId="12" fillId="13" borderId="34" xfId="4" applyFont="1" applyFill="1" applyBorder="1" applyAlignment="1">
      <alignment horizontal="center" vertical="center" textRotation="90" wrapText="1"/>
    </xf>
    <xf numFmtId="0" fontId="12" fillId="13" borderId="5" xfId="4" applyFont="1" applyFill="1" applyBorder="1" applyAlignment="1">
      <alignment horizontal="center" vertical="center" textRotation="90" wrapText="1"/>
    </xf>
    <xf numFmtId="0" fontId="3" fillId="13" borderId="5" xfId="4" applyFill="1" applyBorder="1" applyAlignment="1">
      <alignment horizontal="left" vertical="top" wrapText="1"/>
    </xf>
    <xf numFmtId="49" fontId="26" fillId="12" borderId="20" xfId="4" applyNumberFormat="1" applyFont="1" applyFill="1" applyBorder="1" applyAlignment="1">
      <alignment horizontal="center" vertical="top"/>
    </xf>
    <xf numFmtId="49" fontId="26" fillId="12" borderId="6" xfId="4" applyNumberFormat="1" applyFont="1" applyFill="1" applyBorder="1" applyAlignment="1">
      <alignment horizontal="center" vertical="top"/>
    </xf>
    <xf numFmtId="49" fontId="26" fillId="12" borderId="31" xfId="4" applyNumberFormat="1" applyFont="1" applyFill="1" applyBorder="1" applyAlignment="1">
      <alignment horizontal="center" vertical="top"/>
    </xf>
    <xf numFmtId="0" fontId="12" fillId="13" borderId="34" xfId="10" applyFont="1" applyFill="1" applyBorder="1" applyAlignment="1">
      <alignment horizontal="left" vertical="top" wrapText="1"/>
    </xf>
    <xf numFmtId="49" fontId="26" fillId="3" borderId="2" xfId="4" applyNumberFormat="1" applyFont="1" applyFill="1" applyBorder="1" applyAlignment="1">
      <alignment horizontal="right" vertical="top"/>
    </xf>
    <xf numFmtId="49" fontId="26" fillId="3" borderId="4" xfId="4" applyNumberFormat="1" applyFont="1" applyFill="1" applyBorder="1" applyAlignment="1">
      <alignment horizontal="right" vertical="top"/>
    </xf>
    <xf numFmtId="49" fontId="26" fillId="3" borderId="3" xfId="4" applyNumberFormat="1" applyFont="1" applyFill="1" applyBorder="1" applyAlignment="1">
      <alignment horizontal="right" vertical="top"/>
    </xf>
    <xf numFmtId="49" fontId="26" fillId="12" borderId="19" xfId="4" applyNumberFormat="1" applyFont="1" applyFill="1" applyBorder="1" applyAlignment="1">
      <alignment horizontal="center" vertical="top"/>
    </xf>
    <xf numFmtId="49" fontId="26" fillId="12" borderId="34" xfId="4" applyNumberFormat="1" applyFont="1" applyFill="1" applyBorder="1" applyAlignment="1">
      <alignment horizontal="center" vertical="top"/>
    </xf>
    <xf numFmtId="49" fontId="26" fillId="12" borderId="5" xfId="4" applyNumberFormat="1" applyFont="1" applyFill="1" applyBorder="1" applyAlignment="1">
      <alignment horizontal="center" vertical="top"/>
    </xf>
    <xf numFmtId="0" fontId="26" fillId="8" borderId="19" xfId="4" applyFont="1" applyFill="1" applyBorder="1" applyAlignment="1">
      <alignment horizontal="center" vertical="center" textRotation="90" wrapText="1"/>
    </xf>
    <xf numFmtId="0" fontId="26" fillId="8" borderId="34" xfId="4" applyFont="1" applyFill="1" applyBorder="1" applyAlignment="1">
      <alignment horizontal="center" vertical="center" textRotation="90" wrapText="1"/>
    </xf>
    <xf numFmtId="0" fontId="26" fillId="8" borderId="5" xfId="4" applyFont="1" applyFill="1" applyBorder="1" applyAlignment="1">
      <alignment horizontal="center" vertical="center" textRotation="90" wrapText="1"/>
    </xf>
    <xf numFmtId="0" fontId="4" fillId="0" borderId="64" xfId="4" applyFont="1" applyFill="1" applyBorder="1" applyAlignment="1">
      <alignment horizontal="center" vertical="center" wrapText="1"/>
    </xf>
    <xf numFmtId="49" fontId="4" fillId="15" borderId="22" xfId="4" applyNumberFormat="1" applyFont="1" applyFill="1" applyBorder="1" applyAlignment="1">
      <alignment horizontal="center" vertical="top" wrapText="1"/>
    </xf>
    <xf numFmtId="49" fontId="4" fillId="15" borderId="8" xfId="4" applyNumberFormat="1" applyFont="1" applyFill="1" applyBorder="1" applyAlignment="1">
      <alignment horizontal="center" vertical="top" wrapText="1"/>
    </xf>
    <xf numFmtId="49" fontId="11" fillId="10" borderId="2" xfId="7" applyNumberFormat="1" applyFont="1" applyFill="1" applyBorder="1" applyAlignment="1">
      <alignment horizontal="right" vertical="top"/>
    </xf>
    <xf numFmtId="49" fontId="11" fillId="10" borderId="4" xfId="7" applyNumberFormat="1" applyFont="1" applyFill="1" applyBorder="1" applyAlignment="1">
      <alignment horizontal="right" vertical="top"/>
    </xf>
    <xf numFmtId="49" fontId="11" fillId="10" borderId="3" xfId="7" applyNumberFormat="1" applyFont="1" applyFill="1" applyBorder="1" applyAlignment="1">
      <alignment horizontal="right" vertical="top"/>
    </xf>
    <xf numFmtId="49" fontId="14" fillId="9" borderId="9" xfId="4" applyNumberFormat="1" applyFont="1" applyFill="1" applyBorder="1" applyAlignment="1">
      <alignment horizontal="center" vertical="top"/>
    </xf>
    <xf numFmtId="49" fontId="11" fillId="14" borderId="55" xfId="4" applyNumberFormat="1" applyFont="1" applyFill="1" applyBorder="1" applyAlignment="1">
      <alignment horizontal="center" vertical="top"/>
    </xf>
    <xf numFmtId="49" fontId="11" fillId="13" borderId="22" xfId="4" applyNumberFormat="1" applyFont="1" applyFill="1" applyBorder="1" applyAlignment="1">
      <alignment horizontal="center" vertical="top"/>
    </xf>
    <xf numFmtId="49" fontId="11" fillId="13" borderId="21" xfId="4" applyNumberFormat="1" applyFont="1" applyFill="1" applyBorder="1" applyAlignment="1">
      <alignment horizontal="center" vertical="top"/>
    </xf>
    <xf numFmtId="0" fontId="3" fillId="2" borderId="2" xfId="4" applyFill="1" applyBorder="1" applyAlignment="1">
      <alignment horizontal="right"/>
    </xf>
    <xf numFmtId="0" fontId="3" fillId="2" borderId="4" xfId="4" applyFill="1" applyBorder="1" applyAlignment="1">
      <alignment horizontal="right"/>
    </xf>
    <xf numFmtId="0" fontId="3" fillId="2" borderId="3" xfId="4" applyFill="1" applyBorder="1" applyAlignment="1">
      <alignment horizontal="right"/>
    </xf>
    <xf numFmtId="0" fontId="26" fillId="12" borderId="19" xfId="4" applyFont="1" applyFill="1" applyBorder="1" applyAlignment="1">
      <alignment horizontal="left" vertical="top" wrapText="1"/>
    </xf>
    <xf numFmtId="0" fontId="26" fillId="12" borderId="34" xfId="4" applyFont="1" applyFill="1" applyBorder="1" applyAlignment="1">
      <alignment horizontal="left" vertical="top" wrapText="1"/>
    </xf>
    <xf numFmtId="0" fontId="26" fillId="12" borderId="5" xfId="4" applyFont="1" applyFill="1" applyBorder="1" applyAlignment="1">
      <alignment horizontal="left" vertical="top" wrapText="1"/>
    </xf>
    <xf numFmtId="49" fontId="10" fillId="0" borderId="35" xfId="4" applyNumberFormat="1" applyFont="1" applyBorder="1" applyAlignment="1">
      <alignment horizontal="center" vertical="top"/>
    </xf>
    <xf numFmtId="49" fontId="10" fillId="0" borderId="61" xfId="4" applyNumberFormat="1" applyFont="1" applyBorder="1" applyAlignment="1">
      <alignment horizontal="center" vertical="top"/>
    </xf>
    <xf numFmtId="49" fontId="10" fillId="0" borderId="27" xfId="4" applyNumberFormat="1" applyFont="1" applyBorder="1" applyAlignment="1">
      <alignment horizontal="center" vertical="top"/>
    </xf>
    <xf numFmtId="0" fontId="3" fillId="0" borderId="19" xfId="4" applyBorder="1" applyAlignment="1">
      <alignment horizontal="center"/>
    </xf>
    <xf numFmtId="0" fontId="3" fillId="0" borderId="34" xfId="4" applyBorder="1" applyAlignment="1">
      <alignment horizontal="center"/>
    </xf>
    <xf numFmtId="0" fontId="3" fillId="0" borderId="5" xfId="4" applyBorder="1" applyAlignment="1">
      <alignment horizontal="center"/>
    </xf>
    <xf numFmtId="0" fontId="26" fillId="0" borderId="3" xfId="2" applyFont="1" applyFill="1" applyBorder="1" applyAlignment="1">
      <alignment horizontal="center" vertical="center"/>
    </xf>
    <xf numFmtId="0" fontId="26" fillId="0" borderId="19" xfId="4" applyFont="1" applyFill="1" applyBorder="1" applyAlignment="1">
      <alignment horizontal="center" vertical="center" textRotation="90"/>
    </xf>
    <xf numFmtId="0" fontId="26" fillId="0" borderId="5" xfId="4" applyFont="1" applyFill="1" applyBorder="1" applyAlignment="1">
      <alignment horizontal="center" vertical="center" textRotation="90"/>
    </xf>
    <xf numFmtId="0" fontId="12" fillId="13" borderId="19" xfId="4" applyFont="1" applyFill="1" applyBorder="1" applyAlignment="1">
      <alignment horizontal="left" vertical="top"/>
    </xf>
    <xf numFmtId="0" fontId="12" fillId="13" borderId="34" xfId="4" applyFont="1" applyFill="1" applyBorder="1" applyAlignment="1">
      <alignment horizontal="left" vertical="top"/>
    </xf>
    <xf numFmtId="0" fontId="12" fillId="13" borderId="5" xfId="4" applyFont="1" applyFill="1" applyBorder="1" applyAlignment="1">
      <alignment horizontal="left" vertical="top"/>
    </xf>
    <xf numFmtId="0" fontId="26" fillId="0" borderId="6" xfId="4" applyFont="1" applyFill="1" applyBorder="1" applyAlignment="1">
      <alignment horizontal="center" vertical="center" wrapText="1"/>
    </xf>
    <xf numFmtId="0" fontId="26" fillId="0" borderId="31" xfId="4" applyFont="1" applyFill="1" applyBorder="1" applyAlignment="1">
      <alignment horizontal="center" vertical="center" wrapText="1"/>
    </xf>
    <xf numFmtId="0" fontId="26" fillId="0" borderId="19" xfId="4" applyFont="1" applyFill="1" applyBorder="1" applyAlignment="1">
      <alignment horizontal="center" vertical="center" wrapText="1"/>
    </xf>
    <xf numFmtId="0" fontId="26" fillId="0" borderId="5" xfId="4" applyFont="1" applyFill="1" applyBorder="1" applyAlignment="1">
      <alignment horizontal="center" vertical="center" wrapText="1"/>
    </xf>
    <xf numFmtId="0" fontId="4" fillId="0" borderId="49" xfId="4" applyFont="1" applyBorder="1" applyAlignment="1">
      <alignment horizontal="center" vertical="top"/>
    </xf>
    <xf numFmtId="0" fontId="4" fillId="0" borderId="62" xfId="4" applyFont="1" applyBorder="1" applyAlignment="1">
      <alignment horizontal="center" vertical="top"/>
    </xf>
    <xf numFmtId="0" fontId="5" fillId="0" borderId="61" xfId="4" applyFont="1" applyFill="1" applyBorder="1" applyAlignment="1">
      <alignment horizontal="center" vertical="center" textRotation="90"/>
    </xf>
    <xf numFmtId="0" fontId="5" fillId="0" borderId="27" xfId="4" applyFont="1" applyFill="1" applyBorder="1" applyAlignment="1">
      <alignment horizontal="center" vertical="center" textRotation="90"/>
    </xf>
    <xf numFmtId="0" fontId="4" fillId="0" borderId="0" xfId="4" applyFont="1" applyAlignment="1">
      <alignment horizontal="left" vertical="top" wrapText="1"/>
    </xf>
    <xf numFmtId="0" fontId="4" fillId="0" borderId="8" xfId="4" applyFont="1" applyBorder="1" applyAlignment="1">
      <alignment horizontal="left" vertical="top" wrapText="1"/>
    </xf>
    <xf numFmtId="0" fontId="4" fillId="0" borderId="77" xfId="4" applyFont="1" applyBorder="1" applyAlignment="1">
      <alignment horizontal="left" vertical="top" wrapText="1"/>
    </xf>
    <xf numFmtId="0" fontId="4" fillId="0" borderId="56" xfId="4" applyFont="1" applyBorder="1" applyAlignment="1">
      <alignment horizontal="left" vertical="top" wrapText="1"/>
    </xf>
    <xf numFmtId="49" fontId="4" fillId="15" borderId="49" xfId="4" applyNumberFormat="1" applyFont="1" applyFill="1" applyBorder="1" applyAlignment="1">
      <alignment horizontal="center" vertical="top" wrapText="1"/>
    </xf>
    <xf numFmtId="49" fontId="4" fillId="15" borderId="62" xfId="4" applyNumberFormat="1" applyFont="1" applyFill="1" applyBorder="1" applyAlignment="1">
      <alignment horizontal="center" vertical="top" wrapText="1"/>
    </xf>
    <xf numFmtId="49" fontId="45" fillId="32" borderId="107" xfId="12" applyNumberFormat="1" applyFont="1" applyFill="1" applyBorder="1" applyAlignment="1">
      <alignment horizontal="center" vertical="top" wrapText="1"/>
    </xf>
    <xf numFmtId="0" fontId="17" fillId="33" borderId="107" xfId="12" applyFont="1" applyFill="1" applyBorder="1" applyAlignment="1">
      <alignment horizontal="center" vertical="top" wrapText="1"/>
    </xf>
    <xf numFmtId="49" fontId="45" fillId="38" borderId="107" xfId="12" applyNumberFormat="1" applyFont="1" applyFill="1" applyBorder="1" applyAlignment="1">
      <alignment horizontal="center" vertical="top"/>
    </xf>
    <xf numFmtId="49" fontId="45" fillId="31" borderId="107" xfId="12" applyNumberFormat="1" applyFont="1" applyFill="1" applyBorder="1" applyAlignment="1">
      <alignment horizontal="center" vertical="top" wrapText="1"/>
    </xf>
    <xf numFmtId="0" fontId="17" fillId="33" borderId="108" xfId="12" applyFont="1" applyFill="1" applyBorder="1" applyAlignment="1">
      <alignment horizontal="center" vertical="top" wrapText="1"/>
    </xf>
    <xf numFmtId="0" fontId="17" fillId="0" borderId="108" xfId="12" applyFont="1" applyBorder="1" applyAlignment="1">
      <alignment horizontal="left" vertical="top" wrapText="1"/>
    </xf>
    <xf numFmtId="0" fontId="72" fillId="0" borderId="0" xfId="12"/>
    <xf numFmtId="49" fontId="45" fillId="33" borderId="107" xfId="12" applyNumberFormat="1" applyFont="1" applyFill="1" applyBorder="1" applyAlignment="1">
      <alignment horizontal="center" vertical="top" wrapText="1"/>
    </xf>
    <xf numFmtId="49" fontId="45" fillId="38" borderId="108" xfId="12" applyNumberFormat="1" applyFont="1" applyFill="1" applyBorder="1" applyAlignment="1">
      <alignment horizontal="center" vertical="top"/>
    </xf>
    <xf numFmtId="49" fontId="45" fillId="38" borderId="107" xfId="12" applyNumberFormat="1" applyFont="1" applyFill="1" applyBorder="1" applyAlignment="1">
      <alignment horizontal="center" vertical="top" wrapText="1"/>
    </xf>
    <xf numFmtId="0" fontId="17" fillId="32" borderId="107" xfId="12" applyFont="1" applyFill="1" applyBorder="1" applyAlignment="1">
      <alignment horizontal="left" vertical="center" wrapText="1"/>
    </xf>
    <xf numFmtId="0" fontId="17" fillId="0" borderId="170" xfId="12" applyFont="1" applyBorder="1" applyAlignment="1">
      <alignment horizontal="center" vertical="center" wrapText="1"/>
    </xf>
    <xf numFmtId="0" fontId="17" fillId="31" borderId="107" xfId="12" applyFont="1" applyFill="1" applyBorder="1" applyAlignment="1">
      <alignment horizontal="center" vertical="center" textRotation="90" wrapText="1"/>
    </xf>
    <xf numFmtId="0" fontId="17" fillId="31" borderId="109" xfId="12" applyFont="1" applyFill="1" applyBorder="1" applyAlignment="1">
      <alignment horizontal="center" vertical="center" textRotation="90" wrapText="1"/>
    </xf>
    <xf numFmtId="0" fontId="17" fillId="32" borderId="107" xfId="12" applyFont="1" applyFill="1" applyBorder="1" applyAlignment="1">
      <alignment horizontal="center" vertical="center" textRotation="90" wrapText="1"/>
    </xf>
    <xf numFmtId="0" fontId="17" fillId="0" borderId="107" xfId="12" applyFont="1" applyBorder="1" applyAlignment="1">
      <alignment horizontal="center" vertical="center" textRotation="90" wrapText="1"/>
    </xf>
    <xf numFmtId="0" fontId="45" fillId="0" borderId="108" xfId="12" applyFont="1" applyBorder="1" applyAlignment="1">
      <alignment horizontal="center" vertical="top"/>
    </xf>
    <xf numFmtId="0" fontId="45" fillId="0" borderId="108" xfId="12" applyFont="1" applyBorder="1" applyAlignment="1">
      <alignment horizontal="center" vertical="center"/>
    </xf>
    <xf numFmtId="0" fontId="17" fillId="0" borderId="109" xfId="12" applyFont="1" applyBorder="1" applyAlignment="1">
      <alignment horizontal="center" vertical="center" textRotation="90" wrapText="1"/>
    </xf>
    <xf numFmtId="0" fontId="1" fillId="0" borderId="0" xfId="12" applyFont="1" applyAlignment="1">
      <alignment vertical="center"/>
    </xf>
    <xf numFmtId="0" fontId="21" fillId="0" borderId="140" xfId="12" applyFont="1" applyBorder="1" applyAlignment="1">
      <alignment vertical="center"/>
    </xf>
    <xf numFmtId="0" fontId="17" fillId="0" borderId="86" xfId="12" applyFont="1" applyBorder="1" applyAlignment="1">
      <alignment horizontal="center" vertical="center" wrapText="1"/>
    </xf>
    <xf numFmtId="0" fontId="17" fillId="30" borderId="107" xfId="12" applyFont="1" applyFill="1" applyBorder="1" applyAlignment="1">
      <alignment horizontal="center" vertical="center" textRotation="90" wrapText="1"/>
    </xf>
    <xf numFmtId="0" fontId="45" fillId="31" borderId="107" xfId="12" applyFont="1" applyFill="1" applyBorder="1" applyAlignment="1">
      <alignment horizontal="left" vertical="center" wrapText="1"/>
    </xf>
    <xf numFmtId="0" fontId="45" fillId="30" borderId="86" xfId="12" applyFont="1" applyFill="1" applyBorder="1" applyAlignment="1">
      <alignment horizontal="right" vertical="top" wrapText="1"/>
    </xf>
    <xf numFmtId="0" fontId="17" fillId="25" borderId="86" xfId="12" applyFont="1" applyFill="1" applyBorder="1" applyAlignment="1">
      <alignment horizontal="right"/>
    </xf>
    <xf numFmtId="0" fontId="17" fillId="0" borderId="96" xfId="12" applyFont="1" applyBorder="1" applyAlignment="1">
      <alignment horizontal="left" vertical="top" wrapText="1"/>
    </xf>
    <xf numFmtId="0" fontId="17" fillId="26" borderId="86" xfId="12" applyFont="1" applyFill="1" applyBorder="1" applyAlignment="1">
      <alignment horizontal="right" vertical="top" wrapText="1"/>
    </xf>
    <xf numFmtId="0" fontId="17" fillId="0" borderId="241" xfId="12" applyFont="1" applyBorder="1" applyAlignment="1">
      <alignment horizontal="left" vertical="top" wrapText="1"/>
    </xf>
    <xf numFmtId="0" fontId="21" fillId="0" borderId="219" xfId="12" applyFont="1" applyBorder="1"/>
    <xf numFmtId="0" fontId="21" fillId="0" borderId="254" xfId="12" applyFont="1" applyBorder="1"/>
    <xf numFmtId="49" fontId="45" fillId="38" borderId="86" xfId="12" applyNumberFormat="1" applyFont="1" applyFill="1" applyBorder="1" applyAlignment="1">
      <alignment horizontal="right" vertical="top"/>
    </xf>
    <xf numFmtId="49" fontId="45" fillId="26" borderId="86" xfId="12" applyNumberFormat="1" applyFont="1" applyFill="1" applyBorder="1" applyAlignment="1">
      <alignment horizontal="right" vertical="top"/>
    </xf>
    <xf numFmtId="49" fontId="45" fillId="0" borderId="140" xfId="12" applyNumberFormat="1" applyFont="1" applyBorder="1" applyAlignment="1">
      <alignment horizontal="center" vertical="top" wrapText="1"/>
    </xf>
    <xf numFmtId="0" fontId="45" fillId="26" borderId="138" xfId="12" applyFont="1" applyFill="1" applyBorder="1" applyAlignment="1">
      <alignment horizontal="right" vertical="top" wrapText="1"/>
    </xf>
    <xf numFmtId="0" fontId="21" fillId="0" borderId="134" xfId="12" applyFont="1" applyBorder="1"/>
    <xf numFmtId="0" fontId="21" fillId="0" borderId="246" xfId="12" applyFont="1" applyBorder="1"/>
    <xf numFmtId="49" fontId="45" fillId="32" borderId="107" xfId="12" applyNumberFormat="1" applyFont="1" applyFill="1" applyBorder="1" applyAlignment="1">
      <alignment horizontal="left" vertical="top" wrapText="1"/>
    </xf>
    <xf numFmtId="0" fontId="17" fillId="32" borderId="170" xfId="12" applyFont="1" applyFill="1" applyBorder="1" applyAlignment="1">
      <alignment horizontal="left" vertical="top"/>
    </xf>
    <xf numFmtId="0" fontId="45" fillId="31" borderId="108" xfId="12" applyFont="1" applyFill="1" applyBorder="1" applyAlignment="1">
      <alignment horizontal="center" vertical="center" wrapText="1"/>
    </xf>
    <xf numFmtId="0" fontId="45" fillId="31" borderId="108" xfId="12" applyFont="1" applyFill="1" applyBorder="1" applyAlignment="1">
      <alignment horizontal="center" vertical="center" textRotation="90" wrapText="1"/>
    </xf>
    <xf numFmtId="0" fontId="45" fillId="0" borderId="86" xfId="12" applyFont="1" applyBorder="1" applyAlignment="1">
      <alignment horizontal="center" vertical="top"/>
    </xf>
    <xf numFmtId="0" fontId="18" fillId="0" borderId="221" xfId="12" applyFont="1" applyBorder="1" applyAlignment="1">
      <alignment horizontal="left" wrapText="1"/>
    </xf>
    <xf numFmtId="0" fontId="18" fillId="0" borderId="211" xfId="12" applyFont="1" applyBorder="1" applyAlignment="1">
      <alignment horizontal="left" wrapText="1"/>
    </xf>
    <xf numFmtId="0" fontId="17" fillId="0" borderId="221" xfId="12" applyFont="1" applyBorder="1" applyAlignment="1">
      <alignment horizontal="left" vertical="top"/>
    </xf>
    <xf numFmtId="0" fontId="17" fillId="0" borderId="211" xfId="12" applyFont="1" applyBorder="1" applyAlignment="1">
      <alignment horizontal="left" vertical="top"/>
    </xf>
    <xf numFmtId="0" fontId="18" fillId="0" borderId="221" xfId="12" applyFont="1" applyBorder="1" applyAlignment="1">
      <alignment horizontal="left" vertical="top" wrapText="1"/>
    </xf>
    <xf numFmtId="0" fontId="18" fillId="0" borderId="211" xfId="12" applyFont="1" applyBorder="1" applyAlignment="1">
      <alignment horizontal="left" vertical="top" wrapText="1"/>
    </xf>
    <xf numFmtId="0" fontId="4" fillId="0" borderId="163" xfId="12" applyFont="1" applyBorder="1" applyAlignment="1">
      <alignment horizontal="left" vertical="top" wrapText="1"/>
    </xf>
    <xf numFmtId="0" fontId="4" fillId="0" borderId="162" xfId="12" applyFont="1" applyBorder="1" applyAlignment="1">
      <alignment horizontal="left" vertical="top" wrapText="1"/>
    </xf>
    <xf numFmtId="0" fontId="4" fillId="0" borderId="6" xfId="12" applyFont="1" applyBorder="1" applyAlignment="1">
      <alignment horizontal="left" vertical="top" wrapText="1"/>
    </xf>
    <xf numFmtId="0" fontId="4" fillId="0" borderId="61" xfId="12" applyFont="1" applyBorder="1" applyAlignment="1">
      <alignment horizontal="left" vertical="top" wrapText="1"/>
    </xf>
    <xf numFmtId="0" fontId="4" fillId="0" borderId="161" xfId="12" applyFont="1" applyBorder="1" applyAlignment="1">
      <alignment horizontal="left" vertical="top" wrapText="1"/>
    </xf>
    <xf numFmtId="0" fontId="4" fillId="0" borderId="160" xfId="12" applyFont="1" applyBorder="1" applyAlignment="1">
      <alignment horizontal="left" vertical="top" wrapText="1"/>
    </xf>
    <xf numFmtId="0" fontId="17" fillId="0" borderId="19" xfId="12" applyFont="1" applyBorder="1" applyAlignment="1">
      <alignment horizontal="center" vertical="center" wrapText="1"/>
    </xf>
    <xf numFmtId="0" fontId="21" fillId="0" borderId="103" xfId="12" applyFont="1" applyBorder="1"/>
    <xf numFmtId="0" fontId="5" fillId="0" borderId="0" xfId="12" applyFont="1" applyAlignment="1">
      <alignment horizontal="center" vertical="top" wrapText="1"/>
    </xf>
    <xf numFmtId="0" fontId="19" fillId="0" borderId="0" xfId="12" applyFont="1"/>
    <xf numFmtId="0" fontId="45" fillId="0" borderId="0" xfId="12" applyFont="1" applyAlignment="1">
      <alignment horizontal="center" vertical="top" wrapText="1"/>
    </xf>
    <xf numFmtId="0" fontId="17" fillId="0" borderId="140" xfId="12" applyFont="1" applyBorder="1" applyAlignment="1">
      <alignment horizontal="center"/>
    </xf>
    <xf numFmtId="0" fontId="17" fillId="38" borderId="107" xfId="12" applyFont="1" applyFill="1" applyBorder="1" applyAlignment="1">
      <alignment horizontal="center" vertical="center" textRotation="90" wrapText="1"/>
    </xf>
    <xf numFmtId="0" fontId="4" fillId="0" borderId="221" xfId="12" applyFont="1" applyBorder="1" applyAlignment="1">
      <alignment horizontal="left" vertical="top" wrapText="1"/>
    </xf>
    <xf numFmtId="0" fontId="4" fillId="0" borderId="211" xfId="12" applyFont="1" applyBorder="1" applyAlignment="1">
      <alignment horizontal="left" vertical="top" wrapText="1"/>
    </xf>
    <xf numFmtId="0" fontId="17" fillId="0" borderId="86" xfId="12" applyFont="1" applyBorder="1" applyAlignment="1">
      <alignment horizontal="center" vertical="center"/>
    </xf>
    <xf numFmtId="0" fontId="17" fillId="0" borderId="227" xfId="12" applyFont="1" applyBorder="1" applyAlignment="1">
      <alignment horizontal="center" vertical="center" wrapText="1"/>
    </xf>
    <xf numFmtId="0" fontId="17" fillId="0" borderId="154" xfId="12" applyFont="1" applyBorder="1" applyAlignment="1">
      <alignment horizontal="center" vertical="center" wrapText="1"/>
    </xf>
    <xf numFmtId="0" fontId="17" fillId="0" borderId="90" xfId="12" applyFont="1" applyBorder="1" applyAlignment="1">
      <alignment horizontal="center" vertical="center" textRotation="90"/>
    </xf>
    <xf numFmtId="0" fontId="17" fillId="0" borderId="165" xfId="12" applyFont="1" applyBorder="1" applyAlignment="1">
      <alignment horizontal="center" vertical="center" textRotation="90"/>
    </xf>
    <xf numFmtId="0" fontId="17" fillId="0" borderId="35" xfId="12" applyFont="1" applyBorder="1" applyAlignment="1">
      <alignment horizontal="center" vertical="center"/>
    </xf>
    <xf numFmtId="0" fontId="17" fillId="0" borderId="99" xfId="12" applyFont="1" applyBorder="1" applyAlignment="1">
      <alignment horizontal="left" vertical="top" wrapText="1"/>
    </xf>
    <xf numFmtId="0" fontId="17" fillId="0" borderId="89" xfId="12" applyFont="1" applyBorder="1" applyAlignment="1">
      <alignment horizontal="left" vertical="top" wrapText="1"/>
    </xf>
    <xf numFmtId="0" fontId="12" fillId="0" borderId="34" xfId="2" applyFont="1" applyBorder="1" applyAlignment="1">
      <alignment horizontal="center" vertical="center" textRotation="90" wrapText="1"/>
    </xf>
    <xf numFmtId="0" fontId="12" fillId="0" borderId="5" xfId="2" applyFont="1" applyBorder="1" applyAlignment="1">
      <alignment horizontal="center" vertical="center" textRotation="90" wrapText="1"/>
    </xf>
    <xf numFmtId="49" fontId="22" fillId="0" borderId="19" xfId="4" applyNumberFormat="1" applyFont="1" applyBorder="1" applyAlignment="1">
      <alignment horizontal="center" vertical="center" textRotation="90"/>
    </xf>
    <xf numFmtId="49" fontId="22" fillId="0" borderId="34" xfId="4" applyNumberFormat="1" applyFont="1" applyBorder="1" applyAlignment="1">
      <alignment horizontal="center" vertical="center" textRotation="90"/>
    </xf>
    <xf numFmtId="49" fontId="22" fillId="0" borderId="5" xfId="4" applyNumberFormat="1" applyFont="1" applyBorder="1" applyAlignment="1">
      <alignment horizontal="center" vertical="center" textRotation="90"/>
    </xf>
    <xf numFmtId="0" fontId="4" fillId="13" borderId="34" xfId="10" applyFont="1" applyFill="1" applyBorder="1" applyAlignment="1">
      <alignment horizontal="left" vertical="top" wrapText="1"/>
    </xf>
    <xf numFmtId="0" fontId="4" fillId="13" borderId="5" xfId="10" applyFont="1" applyFill="1" applyBorder="1" applyAlignment="1">
      <alignment horizontal="left" vertical="top" wrapText="1"/>
    </xf>
    <xf numFmtId="0" fontId="4" fillId="13" borderId="19" xfId="10" applyFont="1" applyFill="1" applyBorder="1" applyAlignment="1">
      <alignment horizontal="left" vertical="top" wrapText="1"/>
    </xf>
    <xf numFmtId="0" fontId="12" fillId="3" borderId="2" xfId="4" applyFont="1" applyFill="1" applyBorder="1" applyAlignment="1">
      <alignment horizontal="center" vertical="top"/>
    </xf>
    <xf numFmtId="0" fontId="12" fillId="3" borderId="4" xfId="4" applyFont="1" applyFill="1" applyBorder="1" applyAlignment="1">
      <alignment horizontal="center" vertical="top"/>
    </xf>
    <xf numFmtId="0" fontId="12" fillId="3" borderId="3" xfId="4" applyFont="1" applyFill="1" applyBorder="1" applyAlignment="1">
      <alignment horizontal="center" vertical="top"/>
    </xf>
    <xf numFmtId="0" fontId="26" fillId="8" borderId="2" xfId="7" applyFont="1" applyFill="1" applyBorder="1" applyAlignment="1">
      <alignment horizontal="left" vertical="top"/>
    </xf>
    <xf numFmtId="0" fontId="26" fillId="8" borderId="4" xfId="7" applyFont="1" applyFill="1" applyBorder="1" applyAlignment="1">
      <alignment horizontal="left" vertical="top"/>
    </xf>
    <xf numFmtId="0" fontId="12" fillId="8" borderId="2" xfId="4" applyFont="1" applyFill="1" applyBorder="1" applyAlignment="1">
      <alignment horizontal="center" vertical="top"/>
    </xf>
    <xf numFmtId="0" fontId="12" fillId="8" borderId="4" xfId="4" applyFont="1" applyFill="1" applyBorder="1" applyAlignment="1">
      <alignment horizontal="center" vertical="top"/>
    </xf>
    <xf numFmtId="0" fontId="26" fillId="0" borderId="31" xfId="4" applyFont="1" applyBorder="1" applyAlignment="1">
      <alignment horizontal="center" vertical="top"/>
    </xf>
    <xf numFmtId="0" fontId="26" fillId="0" borderId="21" xfId="4" applyFont="1" applyBorder="1" applyAlignment="1">
      <alignment horizontal="center" vertical="top"/>
    </xf>
    <xf numFmtId="0" fontId="26" fillId="0" borderId="27" xfId="4" applyFont="1" applyBorder="1" applyAlignment="1">
      <alignment horizontal="center" vertical="top"/>
    </xf>
    <xf numFmtId="0" fontId="12" fillId="8" borderId="3" xfId="4" applyFont="1" applyFill="1" applyBorder="1" applyAlignment="1">
      <alignment horizontal="center" vertical="top"/>
    </xf>
    <xf numFmtId="0" fontId="26" fillId="8" borderId="20" xfId="4" applyFont="1" applyFill="1" applyBorder="1" applyAlignment="1">
      <alignment horizontal="left" vertical="top" wrapText="1"/>
    </xf>
    <xf numFmtId="0" fontId="26" fillId="8" borderId="22" xfId="4" applyFont="1" applyFill="1" applyBorder="1" applyAlignment="1">
      <alignment horizontal="left" vertical="top" wrapText="1"/>
    </xf>
    <xf numFmtId="0" fontId="26" fillId="8" borderId="35" xfId="4" applyFont="1" applyFill="1" applyBorder="1" applyAlignment="1">
      <alignment horizontal="left" vertical="top" wrapText="1"/>
    </xf>
    <xf numFmtId="49" fontId="26" fillId="14" borderId="55" xfId="4" applyNumberFormat="1" applyFont="1" applyFill="1" applyBorder="1" applyAlignment="1">
      <alignment horizontal="center" vertical="top"/>
    </xf>
    <xf numFmtId="49" fontId="26" fillId="11" borderId="19" xfId="4" applyNumberFormat="1" applyFont="1" applyFill="1" applyBorder="1" applyAlignment="1">
      <alignment horizontal="center" vertical="top" wrapText="1"/>
    </xf>
    <xf numFmtId="49" fontId="26" fillId="11" borderId="34" xfId="4" applyNumberFormat="1" applyFont="1" applyFill="1" applyBorder="1" applyAlignment="1">
      <alignment horizontal="center" vertical="top" wrapText="1"/>
    </xf>
    <xf numFmtId="49" fontId="26" fillId="11" borderId="5" xfId="4" applyNumberFormat="1" applyFont="1" applyFill="1" applyBorder="1" applyAlignment="1">
      <alignment horizontal="center" vertical="top" wrapText="1"/>
    </xf>
    <xf numFmtId="49" fontId="26" fillId="10" borderId="2" xfId="7" applyNumberFormat="1" applyFont="1" applyFill="1" applyBorder="1" applyAlignment="1">
      <alignment horizontal="center" vertical="top"/>
    </xf>
    <xf numFmtId="49" fontId="26" fillId="10" borderId="4" xfId="7" applyNumberFormat="1" applyFont="1" applyFill="1" applyBorder="1" applyAlignment="1">
      <alignment horizontal="center" vertical="top"/>
    </xf>
    <xf numFmtId="49" fontId="26" fillId="10" borderId="3" xfId="7" applyNumberFormat="1" applyFont="1" applyFill="1" applyBorder="1" applyAlignment="1">
      <alignment horizontal="center" vertical="top"/>
    </xf>
    <xf numFmtId="0" fontId="12" fillId="8" borderId="20" xfId="4" applyFont="1" applyFill="1" applyBorder="1" applyAlignment="1">
      <alignment horizontal="center" vertical="top"/>
    </xf>
    <xf numFmtId="0" fontId="12" fillId="8" borderId="22" xfId="4" applyFont="1" applyFill="1" applyBorder="1" applyAlignment="1">
      <alignment horizontal="center" vertical="top"/>
    </xf>
    <xf numFmtId="0" fontId="12" fillId="8" borderId="35" xfId="4" applyFont="1" applyFill="1" applyBorder="1" applyAlignment="1">
      <alignment horizontal="center" vertical="top"/>
    </xf>
    <xf numFmtId="49" fontId="26" fillId="13" borderId="22" xfId="4" applyNumberFormat="1" applyFont="1" applyFill="1" applyBorder="1" applyAlignment="1">
      <alignment horizontal="center" vertical="top" wrapText="1"/>
    </xf>
    <xf numFmtId="49" fontId="26" fillId="13" borderId="21" xfId="4" applyNumberFormat="1" applyFont="1" applyFill="1" applyBorder="1" applyAlignment="1">
      <alignment horizontal="center" vertical="top" wrapText="1"/>
    </xf>
    <xf numFmtId="0" fontId="4" fillId="0" borderId="34" xfId="4" applyFont="1" applyFill="1" applyBorder="1" applyAlignment="1">
      <alignment horizontal="center" vertical="center" textRotation="90"/>
    </xf>
    <xf numFmtId="0" fontId="4" fillId="0" borderId="5" xfId="4" applyFont="1" applyFill="1" applyBorder="1" applyAlignment="1">
      <alignment horizontal="center" vertical="center" textRotation="90"/>
    </xf>
    <xf numFmtId="0" fontId="12" fillId="0" borderId="68" xfId="4" applyFont="1" applyFill="1" applyBorder="1" applyAlignment="1">
      <alignment horizontal="center" vertical="center" wrapText="1"/>
    </xf>
    <xf numFmtId="0" fontId="12" fillId="0" borderId="66" xfId="4" applyFont="1" applyFill="1" applyBorder="1" applyAlignment="1">
      <alignment horizontal="center" vertical="center" wrapText="1"/>
    </xf>
    <xf numFmtId="0" fontId="12" fillId="0" borderId="54" xfId="4" applyFont="1" applyFill="1" applyBorder="1" applyAlignment="1">
      <alignment horizontal="center" vertical="center" wrapText="1"/>
    </xf>
    <xf numFmtId="0" fontId="12" fillId="0" borderId="48" xfId="4" applyFont="1" applyFill="1" applyBorder="1" applyAlignment="1">
      <alignment horizontal="center" vertical="center" wrapText="1"/>
    </xf>
    <xf numFmtId="0" fontId="4" fillId="0" borderId="64" xfId="4" applyFont="1" applyBorder="1" applyAlignment="1">
      <alignment horizontal="center" vertical="top"/>
    </xf>
    <xf numFmtId="0" fontId="4" fillId="0" borderId="54" xfId="4" applyFont="1" applyBorder="1" applyAlignment="1">
      <alignment horizontal="center" vertical="top"/>
    </xf>
    <xf numFmtId="0" fontId="4" fillId="0" borderId="48" xfId="4" applyFont="1" applyBorder="1" applyAlignment="1">
      <alignment horizontal="center" vertical="top"/>
    </xf>
    <xf numFmtId="49" fontId="26" fillId="9" borderId="10" xfId="4" applyNumberFormat="1" applyFont="1" applyFill="1" applyBorder="1" applyAlignment="1">
      <alignment horizontal="center" vertical="top"/>
    </xf>
    <xf numFmtId="49" fontId="26" fillId="9" borderId="55" xfId="4" applyNumberFormat="1" applyFont="1" applyFill="1" applyBorder="1" applyAlignment="1">
      <alignment horizontal="center" vertical="top"/>
    </xf>
    <xf numFmtId="49" fontId="26" fillId="14" borderId="10" xfId="4" applyNumberFormat="1" applyFont="1" applyFill="1" applyBorder="1" applyAlignment="1">
      <alignment horizontal="center" vertical="top"/>
    </xf>
    <xf numFmtId="49" fontId="26" fillId="13" borderId="55" xfId="4" applyNumberFormat="1" applyFont="1" applyFill="1" applyBorder="1" applyAlignment="1">
      <alignment horizontal="center" vertical="top" wrapText="1"/>
    </xf>
    <xf numFmtId="0" fontId="26" fillId="12" borderId="19" xfId="4" applyFont="1" applyFill="1" applyBorder="1" applyAlignment="1">
      <alignment vertical="top" wrapText="1"/>
    </xf>
    <xf numFmtId="0" fontId="65" fillId="12" borderId="34" xfId="4" applyFont="1" applyFill="1" applyBorder="1" applyAlignment="1">
      <alignment wrapText="1"/>
    </xf>
    <xf numFmtId="0" fontId="65" fillId="12" borderId="5" xfId="4" applyFont="1" applyFill="1" applyBorder="1" applyAlignment="1">
      <alignment wrapText="1"/>
    </xf>
    <xf numFmtId="49" fontId="26" fillId="12" borderId="55" xfId="4" applyNumberFormat="1" applyFont="1" applyFill="1" applyBorder="1" applyAlignment="1">
      <alignment horizontal="center" vertical="top" wrapText="1"/>
    </xf>
    <xf numFmtId="0" fontId="12" fillId="0" borderId="34" xfId="4" applyFont="1" applyFill="1" applyBorder="1" applyAlignment="1">
      <alignment horizontal="center" vertical="center" textRotation="90"/>
    </xf>
    <xf numFmtId="0" fontId="12" fillId="0" borderId="5" xfId="4" applyFont="1" applyFill="1" applyBorder="1" applyAlignment="1">
      <alignment horizontal="center" vertical="center" textRotation="90"/>
    </xf>
    <xf numFmtId="0" fontId="26" fillId="12" borderId="34" xfId="4" applyFont="1" applyFill="1" applyBorder="1" applyAlignment="1">
      <alignment vertical="top" wrapText="1"/>
    </xf>
    <xf numFmtId="49" fontId="26" fillId="10" borderId="42" xfId="4" applyNumberFormat="1" applyFont="1" applyFill="1" applyBorder="1" applyAlignment="1">
      <alignment horizontal="center" vertical="top"/>
    </xf>
    <xf numFmtId="49" fontId="26" fillId="10" borderId="6" xfId="4" applyNumberFormat="1" applyFont="1" applyFill="1" applyBorder="1" applyAlignment="1">
      <alignment horizontal="center" vertical="top"/>
    </xf>
    <xf numFmtId="49" fontId="26" fillId="10" borderId="38" xfId="4" applyNumberFormat="1" applyFont="1" applyFill="1" applyBorder="1" applyAlignment="1">
      <alignment horizontal="center" vertical="top"/>
    </xf>
    <xf numFmtId="0" fontId="4" fillId="0" borderId="63" xfId="4" applyFont="1" applyBorder="1" applyAlignment="1">
      <alignment horizontal="center" vertical="top"/>
    </xf>
    <xf numFmtId="0" fontId="4" fillId="0" borderId="69" xfId="4" applyFont="1" applyBorder="1" applyAlignment="1">
      <alignment horizontal="center" vertical="top"/>
    </xf>
    <xf numFmtId="0" fontId="4" fillId="0" borderId="67" xfId="4" applyFont="1" applyBorder="1" applyAlignment="1">
      <alignment horizontal="center" vertical="top"/>
    </xf>
    <xf numFmtId="9" fontId="4" fillId="0" borderId="10" xfId="4" applyNumberFormat="1" applyFont="1" applyBorder="1" applyAlignment="1">
      <alignment horizontal="center" vertical="top"/>
    </xf>
    <xf numFmtId="9" fontId="4" fillId="0" borderId="34" xfId="4" applyNumberFormat="1" applyFont="1" applyBorder="1" applyAlignment="1">
      <alignment horizontal="center" vertical="top"/>
    </xf>
    <xf numFmtId="9" fontId="4" fillId="0" borderId="5" xfId="4" applyNumberFormat="1" applyFont="1" applyBorder="1" applyAlignment="1">
      <alignment horizontal="center" vertical="top"/>
    </xf>
    <xf numFmtId="49" fontId="26" fillId="12" borderId="6" xfId="4" applyNumberFormat="1" applyFont="1" applyFill="1" applyBorder="1" applyAlignment="1">
      <alignment horizontal="center" vertical="top" wrapText="1"/>
    </xf>
    <xf numFmtId="49" fontId="26" fillId="10" borderId="2" xfId="7" applyNumberFormat="1" applyFont="1" applyFill="1" applyBorder="1" applyAlignment="1">
      <alignment horizontal="right" vertical="top"/>
    </xf>
    <xf numFmtId="49" fontId="26" fillId="10" borderId="4" xfId="7" applyNumberFormat="1" applyFont="1" applyFill="1" applyBorder="1" applyAlignment="1">
      <alignment horizontal="right" vertical="top"/>
    </xf>
    <xf numFmtId="49" fontId="26" fillId="10" borderId="3" xfId="7" applyNumberFormat="1" applyFont="1" applyFill="1" applyBorder="1" applyAlignment="1">
      <alignment horizontal="right" vertical="top"/>
    </xf>
    <xf numFmtId="0" fontId="17" fillId="13" borderId="19" xfId="10" applyFont="1" applyFill="1" applyBorder="1" applyAlignment="1">
      <alignment horizontal="left" vertical="top" wrapText="1"/>
    </xf>
    <xf numFmtId="0" fontId="17" fillId="13" borderId="5" xfId="10" applyFont="1" applyFill="1" applyBorder="1" applyAlignment="1">
      <alignment horizontal="left" vertical="top" wrapText="1"/>
    </xf>
    <xf numFmtId="49" fontId="22" fillId="0" borderId="22" xfId="4" applyNumberFormat="1" applyFont="1" applyBorder="1" applyAlignment="1">
      <alignment horizontal="center" vertical="center" textRotation="90" wrapText="1"/>
    </xf>
    <xf numFmtId="49" fontId="22" fillId="0" borderId="0" xfId="4" applyNumberFormat="1" applyFont="1" applyAlignment="1">
      <alignment horizontal="center" vertical="center" textRotation="90" wrapText="1"/>
    </xf>
    <xf numFmtId="49" fontId="22" fillId="0" borderId="21" xfId="4" applyNumberFormat="1" applyFont="1" applyBorder="1" applyAlignment="1">
      <alignment horizontal="center" vertical="center" textRotation="90" wrapText="1"/>
    </xf>
    <xf numFmtId="0" fontId="8" fillId="0" borderId="19" xfId="4" applyFont="1" applyBorder="1" applyAlignment="1">
      <alignment horizontal="center" vertical="top" wrapText="1"/>
    </xf>
    <xf numFmtId="0" fontId="8" fillId="0" borderId="34" xfId="4" applyFont="1" applyBorder="1" applyAlignment="1">
      <alignment horizontal="center" vertical="top" wrapText="1"/>
    </xf>
    <xf numFmtId="0" fontId="8" fillId="0" borderId="5" xfId="4" applyFont="1" applyBorder="1" applyAlignment="1">
      <alignment horizontal="center" vertical="top" wrapText="1"/>
    </xf>
    <xf numFmtId="49" fontId="12" fillId="0" borderId="61" xfId="4" applyNumberFormat="1" applyFont="1" applyBorder="1" applyAlignment="1">
      <alignment horizontal="center" vertical="top"/>
    </xf>
    <xf numFmtId="49" fontId="12" fillId="0" borderId="27" xfId="4" applyNumberFormat="1" applyFont="1" applyBorder="1" applyAlignment="1">
      <alignment horizontal="center" vertical="top"/>
    </xf>
    <xf numFmtId="49" fontId="22" fillId="0" borderId="34" xfId="4" applyNumberFormat="1" applyFont="1" applyBorder="1" applyAlignment="1">
      <alignment horizontal="center" vertical="center" textRotation="90" wrapText="1"/>
    </xf>
    <xf numFmtId="49" fontId="22" fillId="0" borderId="5" xfId="4" applyNumberFormat="1" applyFont="1" applyBorder="1" applyAlignment="1">
      <alignment horizontal="center" vertical="center" textRotation="90" wrapText="1"/>
    </xf>
    <xf numFmtId="0" fontId="26" fillId="12" borderId="0" xfId="4" applyFont="1" applyFill="1" applyBorder="1" applyAlignment="1">
      <alignment horizontal="center" vertical="top" wrapText="1"/>
    </xf>
    <xf numFmtId="0" fontId="26" fillId="0" borderId="19" xfId="4" applyFont="1" applyBorder="1" applyAlignment="1">
      <alignment horizontal="center" vertical="top" wrapText="1"/>
    </xf>
    <xf numFmtId="0" fontId="26" fillId="0" borderId="34" xfId="4" applyFont="1" applyBorder="1" applyAlignment="1">
      <alignment horizontal="center" vertical="top" wrapText="1"/>
    </xf>
    <xf numFmtId="0" fontId="26" fillId="12" borderId="19" xfId="7" applyFont="1" applyFill="1" applyBorder="1" applyAlignment="1">
      <alignment horizontal="left" vertical="top" wrapText="1"/>
    </xf>
    <xf numFmtId="0" fontId="26" fillId="12" borderId="34" xfId="7" applyFont="1" applyFill="1" applyBorder="1" applyAlignment="1">
      <alignment horizontal="left" vertical="top" wrapText="1"/>
    </xf>
    <xf numFmtId="0" fontId="65" fillId="12" borderId="5" xfId="4" applyFont="1" applyFill="1" applyBorder="1" applyAlignment="1">
      <alignment vertical="top" wrapText="1"/>
    </xf>
    <xf numFmtId="0" fontId="4" fillId="0" borderId="3" xfId="4" applyFont="1" applyBorder="1" applyAlignment="1">
      <alignment horizontal="left" vertical="top" wrapText="1"/>
    </xf>
    <xf numFmtId="0" fontId="4" fillId="0" borderId="16" xfId="4" applyFont="1" applyBorder="1" applyAlignment="1">
      <alignment horizontal="left" vertical="top"/>
    </xf>
    <xf numFmtId="0" fontId="4" fillId="0" borderId="26" xfId="4" applyFont="1" applyBorder="1" applyAlignment="1">
      <alignment horizontal="left" vertical="top" wrapText="1"/>
    </xf>
    <xf numFmtId="0" fontId="4" fillId="0" borderId="25" xfId="4" applyFont="1" applyBorder="1" applyAlignment="1">
      <alignment horizontal="left" vertical="top" wrapText="1"/>
    </xf>
    <xf numFmtId="0" fontId="4" fillId="0" borderId="11" xfId="4" applyFont="1" applyFill="1" applyBorder="1" applyAlignment="1">
      <alignment horizontal="left" vertical="top" wrapText="1"/>
    </xf>
    <xf numFmtId="0" fontId="4" fillId="0" borderId="12" xfId="4" applyFont="1" applyFill="1" applyBorder="1" applyAlignment="1">
      <alignment horizontal="left" vertical="top" wrapText="1"/>
    </xf>
    <xf numFmtId="0" fontId="4" fillId="0" borderId="64" xfId="4" applyFont="1" applyBorder="1" applyAlignment="1">
      <alignment horizontal="left" vertical="top" wrapText="1"/>
    </xf>
    <xf numFmtId="0" fontId="4" fillId="0" borderId="54" xfId="4" applyFont="1" applyBorder="1" applyAlignment="1">
      <alignment horizontal="left" vertical="top" wrapText="1"/>
    </xf>
    <xf numFmtId="0" fontId="4" fillId="0" borderId="63" xfId="4" applyFont="1" applyBorder="1" applyAlignment="1">
      <alignment horizontal="left" vertical="top" wrapText="1"/>
    </xf>
    <xf numFmtId="0" fontId="4" fillId="0" borderId="69" xfId="4" applyFont="1" applyBorder="1" applyAlignment="1">
      <alignment horizontal="left" vertical="top" wrapText="1"/>
    </xf>
    <xf numFmtId="0" fontId="4" fillId="0" borderId="48" xfId="4" applyFont="1" applyBorder="1" applyAlignment="1">
      <alignment horizontal="left" vertical="top" wrapText="1"/>
    </xf>
    <xf numFmtId="164" fontId="4" fillId="15" borderId="75" xfId="4" applyNumberFormat="1" applyFont="1" applyFill="1" applyBorder="1" applyAlignment="1">
      <alignment horizontal="center" vertical="top" wrapText="1"/>
    </xf>
    <xf numFmtId="164" fontId="4" fillId="15" borderId="67" xfId="4" applyNumberFormat="1" applyFont="1" applyFill="1" applyBorder="1" applyAlignment="1">
      <alignment horizontal="center" vertical="top" wrapText="1"/>
    </xf>
    <xf numFmtId="49" fontId="4" fillId="0" borderId="19" xfId="4" applyNumberFormat="1" applyFont="1" applyBorder="1" applyAlignment="1">
      <alignment horizontal="center" vertical="top"/>
    </xf>
    <xf numFmtId="49" fontId="4" fillId="0" borderId="5" xfId="4" applyNumberFormat="1" applyFont="1" applyBorder="1" applyAlignment="1">
      <alignment horizontal="center" vertical="top"/>
    </xf>
    <xf numFmtId="49" fontId="4" fillId="0" borderId="34" xfId="4" applyNumberFormat="1" applyFont="1" applyBorder="1" applyAlignment="1">
      <alignment horizontal="center" vertical="top"/>
    </xf>
    <xf numFmtId="0" fontId="4" fillId="0" borderId="0" xfId="4" applyFont="1" applyBorder="1" applyAlignment="1">
      <alignment horizontal="left" vertical="top" wrapText="1"/>
    </xf>
    <xf numFmtId="0" fontId="4" fillId="0" borderId="0" xfId="4" applyFont="1" applyBorder="1" applyAlignment="1">
      <alignment horizontal="left" vertical="top"/>
    </xf>
    <xf numFmtId="0" fontId="3" fillId="0" borderId="15" xfId="4" applyBorder="1" applyAlignment="1">
      <alignment horizontal="center"/>
    </xf>
    <xf numFmtId="0" fontId="3" fillId="0" borderId="16" xfId="4" applyBorder="1" applyAlignment="1">
      <alignment horizontal="center"/>
    </xf>
    <xf numFmtId="0" fontId="4" fillId="11" borderId="20" xfId="4" applyFont="1" applyFill="1" applyBorder="1" applyAlignment="1">
      <alignment horizontal="center" vertical="center" wrapText="1"/>
    </xf>
    <xf numFmtId="0" fontId="4" fillId="11" borderId="22" xfId="4" applyFont="1" applyFill="1" applyBorder="1" applyAlignment="1">
      <alignment horizontal="center" vertical="center" wrapText="1"/>
    </xf>
    <xf numFmtId="0" fontId="4" fillId="11" borderId="35" xfId="4" applyFont="1" applyFill="1" applyBorder="1" applyAlignment="1">
      <alignment horizontal="center" vertical="center" wrapText="1"/>
    </xf>
    <xf numFmtId="0" fontId="4" fillId="11" borderId="6" xfId="4" applyFont="1" applyFill="1" applyBorder="1" applyAlignment="1">
      <alignment horizontal="center" vertical="center" wrapText="1"/>
    </xf>
    <xf numFmtId="0" fontId="4" fillId="11" borderId="0" xfId="4" applyFont="1" applyFill="1" applyBorder="1" applyAlignment="1">
      <alignment horizontal="center" vertical="center" wrapText="1"/>
    </xf>
    <xf numFmtId="0" fontId="4" fillId="11" borderId="61" xfId="4" applyFont="1" applyFill="1" applyBorder="1" applyAlignment="1">
      <alignment horizontal="center" vertical="center" wrapText="1"/>
    </xf>
    <xf numFmtId="0" fontId="4" fillId="0" borderId="9" xfId="4" applyFont="1" applyBorder="1" applyAlignment="1">
      <alignment horizontal="center"/>
    </xf>
    <xf numFmtId="0" fontId="4" fillId="0" borderId="7" xfId="4" applyFont="1" applyBorder="1" applyAlignment="1">
      <alignment horizontal="center"/>
    </xf>
    <xf numFmtId="0" fontId="32" fillId="0" borderId="63" xfId="4" applyFont="1" applyBorder="1" applyAlignment="1">
      <alignment horizontal="center"/>
    </xf>
    <xf numFmtId="0" fontId="32" fillId="0" borderId="59" xfId="4" applyFont="1" applyBorder="1" applyAlignment="1">
      <alignment horizontal="center"/>
    </xf>
    <xf numFmtId="0" fontId="32" fillId="0" borderId="69" xfId="4" applyFont="1" applyBorder="1" applyAlignment="1">
      <alignment horizontal="center"/>
    </xf>
    <xf numFmtId="0" fontId="17" fillId="0" borderId="51" xfId="4" applyFont="1" applyBorder="1" applyAlignment="1">
      <alignment horizontal="left" vertical="top" wrapText="1"/>
    </xf>
    <xf numFmtId="0" fontId="17" fillId="0" borderId="54" xfId="4" applyFont="1" applyBorder="1" applyAlignment="1">
      <alignment horizontal="left" vertical="top" wrapText="1"/>
    </xf>
    <xf numFmtId="164" fontId="17" fillId="15" borderId="75" xfId="4" applyNumberFormat="1" applyFont="1" applyFill="1" applyBorder="1" applyAlignment="1">
      <alignment horizontal="left" vertical="top" wrapText="1"/>
    </xf>
    <xf numFmtId="0" fontId="3" fillId="0" borderId="69" xfId="4" applyBorder="1" applyAlignment="1">
      <alignment horizontal="left" vertical="top" wrapText="1"/>
    </xf>
    <xf numFmtId="0" fontId="17" fillId="0" borderId="19" xfId="4" applyFont="1" applyBorder="1" applyAlignment="1">
      <alignment horizontal="center" vertical="center" wrapText="1"/>
    </xf>
    <xf numFmtId="0" fontId="3" fillId="0" borderId="34" xfId="4" applyBorder="1" applyAlignment="1">
      <alignment horizontal="center" vertical="center" wrapText="1"/>
    </xf>
    <xf numFmtId="0" fontId="17" fillId="0" borderId="34" xfId="4" applyFont="1" applyBorder="1" applyAlignment="1">
      <alignment horizontal="center" vertical="center" wrapText="1"/>
    </xf>
    <xf numFmtId="0" fontId="3" fillId="0" borderId="5" xfId="4" applyBorder="1" applyAlignment="1">
      <alignment horizontal="center" vertical="center" wrapText="1"/>
    </xf>
    <xf numFmtId="0" fontId="4" fillId="0" borderId="10" xfId="4" applyFont="1" applyBorder="1" applyAlignment="1">
      <alignment horizontal="center" vertical="top"/>
    </xf>
    <xf numFmtId="0" fontId="4" fillId="0" borderId="5" xfId="4" applyFont="1" applyBorder="1" applyAlignment="1">
      <alignment horizontal="center" vertical="top"/>
    </xf>
    <xf numFmtId="0" fontId="4" fillId="0" borderId="19" xfId="4" applyFont="1" applyBorder="1" applyAlignment="1">
      <alignment horizontal="center" vertical="top" wrapText="1"/>
    </xf>
    <xf numFmtId="0" fontId="3" fillId="0" borderId="34" xfId="4" applyBorder="1" applyAlignment="1">
      <alignment horizontal="center" vertical="top" wrapText="1"/>
    </xf>
    <xf numFmtId="0" fontId="3" fillId="0" borderId="5" xfId="4" applyBorder="1" applyAlignment="1">
      <alignment horizontal="center" vertical="top" wrapText="1"/>
    </xf>
    <xf numFmtId="0" fontId="4" fillId="0" borderId="75" xfId="4" applyFont="1" applyBorder="1" applyAlignment="1">
      <alignment horizontal="center" vertical="top" wrapText="1"/>
    </xf>
    <xf numFmtId="0" fontId="3" fillId="0" borderId="69" xfId="4" applyBorder="1" applyAlignment="1">
      <alignment horizontal="center" vertical="top" wrapText="1"/>
    </xf>
    <xf numFmtId="0" fontId="3" fillId="0" borderId="67" xfId="4" applyBorder="1" applyAlignment="1">
      <alignment horizontal="center" vertical="top" wrapText="1"/>
    </xf>
    <xf numFmtId="0" fontId="4" fillId="0" borderId="5" xfId="4" applyFont="1" applyBorder="1" applyAlignment="1">
      <alignment horizontal="center" vertical="top" wrapText="1"/>
    </xf>
    <xf numFmtId="0" fontId="3" fillId="0" borderId="64" xfId="4" applyBorder="1" applyAlignment="1">
      <alignment horizontal="center"/>
    </xf>
    <xf numFmtId="0" fontId="3" fillId="0" borderId="54" xfId="4" applyBorder="1" applyAlignment="1">
      <alignment horizontal="center"/>
    </xf>
    <xf numFmtId="0" fontId="3" fillId="0" borderId="48" xfId="4" applyBorder="1" applyAlignment="1">
      <alignment horizontal="center"/>
    </xf>
    <xf numFmtId="0" fontId="3" fillId="0" borderId="63" xfId="4" applyBorder="1" applyAlignment="1">
      <alignment horizontal="center"/>
    </xf>
    <xf numFmtId="0" fontId="3" fillId="0" borderId="69" xfId="4" applyBorder="1" applyAlignment="1">
      <alignment horizontal="center"/>
    </xf>
    <xf numFmtId="0" fontId="3" fillId="0" borderId="67" xfId="4" applyBorder="1" applyAlignment="1">
      <alignment horizontal="center"/>
    </xf>
    <xf numFmtId="0" fontId="12" fillId="0" borderId="11" xfId="4" applyFont="1" applyBorder="1" applyAlignment="1">
      <alignment horizontal="center" vertical="top"/>
    </xf>
    <xf numFmtId="0" fontId="12" fillId="0" borderId="13" xfId="4" applyFont="1" applyBorder="1" applyAlignment="1">
      <alignment horizontal="center" vertical="top"/>
    </xf>
    <xf numFmtId="0" fontId="12" fillId="0" borderId="12" xfId="4" applyFont="1" applyBorder="1" applyAlignment="1">
      <alignment horizontal="center" vertical="top"/>
    </xf>
    <xf numFmtId="0" fontId="12" fillId="0" borderId="6" xfId="4" applyFont="1" applyBorder="1" applyAlignment="1">
      <alignment horizontal="center" vertical="top"/>
    </xf>
    <xf numFmtId="0" fontId="12" fillId="0" borderId="0" xfId="4" applyFont="1" applyBorder="1" applyAlignment="1">
      <alignment horizontal="center" vertical="top"/>
    </xf>
    <xf numFmtId="0" fontId="12" fillId="0" borderId="61" xfId="4" applyFont="1" applyBorder="1" applyAlignment="1">
      <alignment horizontal="center" vertical="top"/>
    </xf>
    <xf numFmtId="0" fontId="12" fillId="0" borderId="31" xfId="4" applyFont="1" applyBorder="1" applyAlignment="1">
      <alignment horizontal="center" vertical="top"/>
    </xf>
    <xf numFmtId="0" fontId="12" fillId="0" borderId="21" xfId="4" applyFont="1" applyBorder="1" applyAlignment="1">
      <alignment horizontal="center" vertical="top"/>
    </xf>
    <xf numFmtId="0" fontId="12" fillId="0" borderId="27" xfId="4" applyFont="1" applyBorder="1" applyAlignment="1">
      <alignment horizontal="center" vertical="top"/>
    </xf>
    <xf numFmtId="0" fontId="3" fillId="0" borderId="11" xfId="4" applyBorder="1" applyAlignment="1">
      <alignment horizontal="center"/>
    </xf>
    <xf numFmtId="0" fontId="3" fillId="0" borderId="12" xfId="4" applyBorder="1" applyAlignment="1">
      <alignment horizontal="center"/>
    </xf>
    <xf numFmtId="0" fontId="4" fillId="11" borderId="6" xfId="4" applyFont="1" applyFill="1" applyBorder="1" applyAlignment="1">
      <alignment horizontal="center" vertical="top" wrapText="1"/>
    </xf>
    <xf numFmtId="0" fontId="4" fillId="11" borderId="0" xfId="4" applyFont="1" applyFill="1" applyBorder="1" applyAlignment="1">
      <alignment horizontal="center" vertical="top" wrapText="1"/>
    </xf>
    <xf numFmtId="0" fontId="4" fillId="11" borderId="61" xfId="4" applyFont="1" applyFill="1" applyBorder="1" applyAlignment="1">
      <alignment horizontal="center" vertical="top" wrapText="1"/>
    </xf>
    <xf numFmtId="0" fontId="3" fillId="0" borderId="9" xfId="4" applyBorder="1" applyAlignment="1">
      <alignment horizontal="center"/>
    </xf>
    <xf numFmtId="0" fontId="3" fillId="0" borderId="7" xfId="4" applyBorder="1" applyAlignment="1">
      <alignment horizontal="center"/>
    </xf>
    <xf numFmtId="0" fontId="4" fillId="0" borderId="51" xfId="4" applyFont="1" applyBorder="1" applyAlignment="1">
      <alignment horizontal="center" vertical="top" wrapText="1"/>
    </xf>
    <xf numFmtId="0" fontId="4" fillId="0" borderId="48" xfId="4" applyFont="1" applyBorder="1" applyAlignment="1">
      <alignment horizontal="center" vertical="top" wrapText="1"/>
    </xf>
    <xf numFmtId="0" fontId="66" fillId="3" borderId="2" xfId="9" applyFill="1" applyBorder="1" applyAlignment="1">
      <alignment horizontal="center"/>
    </xf>
    <xf numFmtId="0" fontId="66" fillId="3" borderId="3" xfId="9" applyFill="1" applyBorder="1" applyAlignment="1">
      <alignment horizontal="center"/>
    </xf>
    <xf numFmtId="49" fontId="10" fillId="15" borderId="75" xfId="9" applyNumberFormat="1" applyFont="1" applyFill="1" applyBorder="1" applyAlignment="1">
      <alignment horizontal="center" vertical="top" wrapText="1"/>
    </xf>
    <xf numFmtId="49" fontId="10" fillId="15" borderId="69" xfId="9" applyNumberFormat="1" applyFont="1" applyFill="1" applyBorder="1" applyAlignment="1">
      <alignment horizontal="center" vertical="top" wrapText="1"/>
    </xf>
    <xf numFmtId="49" fontId="10" fillId="15" borderId="67" xfId="9" applyNumberFormat="1" applyFont="1" applyFill="1" applyBorder="1" applyAlignment="1">
      <alignment horizontal="center" vertical="top" wrapText="1"/>
    </xf>
    <xf numFmtId="49" fontId="10" fillId="11" borderId="11" xfId="9" applyNumberFormat="1" applyFont="1" applyFill="1" applyBorder="1" applyAlignment="1">
      <alignment horizontal="left" vertical="top" wrapText="1"/>
    </xf>
    <xf numFmtId="49" fontId="10" fillId="11" borderId="12" xfId="9" applyNumberFormat="1" applyFont="1" applyFill="1" applyBorder="1" applyAlignment="1">
      <alignment horizontal="left" vertical="top" wrapText="1"/>
    </xf>
    <xf numFmtId="49" fontId="10" fillId="11" borderId="6" xfId="9" applyNumberFormat="1" applyFont="1" applyFill="1" applyBorder="1" applyAlignment="1">
      <alignment horizontal="left" vertical="top" wrapText="1"/>
    </xf>
    <xf numFmtId="49" fontId="10" fillId="11" borderId="61" xfId="9" applyNumberFormat="1" applyFont="1" applyFill="1" applyBorder="1" applyAlignment="1">
      <alignment horizontal="left" vertical="top" wrapText="1"/>
    </xf>
    <xf numFmtId="49" fontId="10" fillId="11" borderId="9" xfId="9" applyNumberFormat="1" applyFont="1" applyFill="1" applyBorder="1" applyAlignment="1">
      <alignment horizontal="left" vertical="top" wrapText="1"/>
    </xf>
    <xf numFmtId="49" fontId="10" fillId="11" borderId="7" xfId="9" applyNumberFormat="1" applyFont="1" applyFill="1" applyBorder="1" applyAlignment="1">
      <alignment horizontal="left" vertical="top" wrapText="1"/>
    </xf>
    <xf numFmtId="0" fontId="10" fillId="11" borderId="49" xfId="9" applyFont="1" applyFill="1" applyBorder="1" applyAlignment="1">
      <alignment horizontal="center" vertical="top"/>
    </xf>
    <xf numFmtId="0" fontId="10" fillId="11" borderId="52" xfId="9" applyFont="1" applyFill="1" applyBorder="1" applyAlignment="1">
      <alignment horizontal="center" vertical="top"/>
    </xf>
    <xf numFmtId="0" fontId="10" fillId="11" borderId="46" xfId="9" applyFont="1" applyFill="1" applyBorder="1" applyAlignment="1">
      <alignment horizontal="center" vertical="top"/>
    </xf>
    <xf numFmtId="49" fontId="10" fillId="15" borderId="19" xfId="9" applyNumberFormat="1" applyFont="1" applyFill="1" applyBorder="1" applyAlignment="1">
      <alignment horizontal="center" vertical="top" wrapText="1"/>
    </xf>
    <xf numFmtId="49" fontId="10" fillId="15" borderId="34" xfId="9" applyNumberFormat="1" applyFont="1" applyFill="1" applyBorder="1" applyAlignment="1">
      <alignment horizontal="center" vertical="top" wrapText="1"/>
    </xf>
    <xf numFmtId="49" fontId="10" fillId="15" borderId="5" xfId="9" applyNumberFormat="1" applyFont="1" applyFill="1" applyBorder="1" applyAlignment="1">
      <alignment horizontal="center" vertical="top" wrapText="1"/>
    </xf>
    <xf numFmtId="0" fontId="10" fillId="0" borderId="10" xfId="9" applyFont="1" applyBorder="1" applyAlignment="1">
      <alignment horizontal="center" vertical="top" wrapText="1"/>
    </xf>
    <xf numFmtId="0" fontId="10" fillId="0" borderId="34" xfId="9" applyFont="1" applyBorder="1" applyAlignment="1">
      <alignment horizontal="center" vertical="top" wrapText="1"/>
    </xf>
    <xf numFmtId="0" fontId="10" fillId="0" borderId="5" xfId="9" applyFont="1" applyBorder="1" applyAlignment="1">
      <alignment horizontal="center" vertical="top" wrapText="1"/>
    </xf>
    <xf numFmtId="0" fontId="10" fillId="3" borderId="2" xfId="9" applyFont="1" applyFill="1" applyBorder="1" applyAlignment="1">
      <alignment horizontal="center" vertical="top"/>
    </xf>
    <xf numFmtId="0" fontId="10" fillId="3" borderId="4" xfId="9" applyFont="1" applyFill="1" applyBorder="1" applyAlignment="1">
      <alignment horizontal="center" vertical="top"/>
    </xf>
    <xf numFmtId="0" fontId="10" fillId="3" borderId="3" xfId="9" applyFont="1" applyFill="1" applyBorder="1" applyAlignment="1">
      <alignment horizontal="center" vertical="top"/>
    </xf>
    <xf numFmtId="0" fontId="10" fillId="0" borderId="63" xfId="9" applyFont="1" applyBorder="1" applyAlignment="1">
      <alignment horizontal="center" vertical="top" wrapText="1"/>
    </xf>
    <xf numFmtId="0" fontId="10" fillId="0" borderId="69" xfId="9" applyFont="1" applyBorder="1" applyAlignment="1">
      <alignment horizontal="center" vertical="top" wrapText="1"/>
    </xf>
    <xf numFmtId="0" fontId="10" fillId="0" borderId="67" xfId="9" applyFont="1" applyBorder="1" applyAlignment="1">
      <alignment horizontal="center" vertical="top" wrapText="1"/>
    </xf>
    <xf numFmtId="0" fontId="4" fillId="11" borderId="6" xfId="9" applyFont="1" applyFill="1" applyBorder="1" applyAlignment="1">
      <alignment horizontal="left" vertical="top" wrapText="1"/>
    </xf>
    <xf numFmtId="0" fontId="4" fillId="11" borderId="61" xfId="9" applyFont="1" applyFill="1" applyBorder="1" applyAlignment="1">
      <alignment horizontal="left" vertical="top" wrapText="1"/>
    </xf>
    <xf numFmtId="0" fontId="4" fillId="11" borderId="9" xfId="9" applyFont="1" applyFill="1" applyBorder="1" applyAlignment="1">
      <alignment horizontal="left" vertical="top" wrapText="1"/>
    </xf>
    <xf numFmtId="0" fontId="4" fillId="11" borderId="7" xfId="9" applyFont="1" applyFill="1" applyBorder="1" applyAlignment="1">
      <alignment horizontal="left" vertical="top" wrapText="1"/>
    </xf>
    <xf numFmtId="0" fontId="4" fillId="11" borderId="31" xfId="9" applyFont="1" applyFill="1" applyBorder="1" applyAlignment="1">
      <alignment horizontal="left" vertical="top" wrapText="1"/>
    </xf>
    <xf numFmtId="0" fontId="4" fillId="11" borderId="27" xfId="9" applyFont="1" applyFill="1" applyBorder="1" applyAlignment="1">
      <alignment horizontal="left" vertical="top" wrapText="1"/>
    </xf>
    <xf numFmtId="49" fontId="11" fillId="13" borderId="19" xfId="9" applyNumberFormat="1" applyFont="1" applyFill="1" applyBorder="1" applyAlignment="1">
      <alignment horizontal="center" vertical="top" wrapText="1"/>
    </xf>
    <xf numFmtId="49" fontId="11" fillId="13" borderId="5" xfId="9" applyNumberFormat="1" applyFont="1" applyFill="1" applyBorder="1" applyAlignment="1">
      <alignment horizontal="center" vertical="top" wrapText="1"/>
    </xf>
    <xf numFmtId="49" fontId="10" fillId="15" borderId="68" xfId="9" applyNumberFormat="1" applyFont="1" applyFill="1" applyBorder="1" applyAlignment="1">
      <alignment horizontal="center" vertical="center" wrapText="1"/>
    </xf>
    <xf numFmtId="49" fontId="10" fillId="15" borderId="66" xfId="9" applyNumberFormat="1" applyFont="1" applyFill="1" applyBorder="1" applyAlignment="1">
      <alignment horizontal="center" vertical="center" wrapText="1"/>
    </xf>
    <xf numFmtId="49" fontId="11" fillId="10" borderId="2" xfId="7" applyNumberFormat="1" applyFont="1" applyFill="1" applyBorder="1" applyAlignment="1">
      <alignment horizontal="center" vertical="top"/>
    </xf>
    <xf numFmtId="49" fontId="11" fillId="10" borderId="4" xfId="7" applyNumberFormat="1" applyFont="1" applyFill="1" applyBorder="1" applyAlignment="1">
      <alignment horizontal="center" vertical="top"/>
    </xf>
    <xf numFmtId="49" fontId="11" fillId="10" borderId="3" xfId="7" applyNumberFormat="1" applyFont="1" applyFill="1" applyBorder="1" applyAlignment="1">
      <alignment horizontal="center" vertical="top"/>
    </xf>
    <xf numFmtId="49" fontId="10" fillId="15" borderId="10" xfId="9" applyNumberFormat="1" applyFont="1" applyFill="1" applyBorder="1" applyAlignment="1">
      <alignment horizontal="center" vertical="center" wrapText="1"/>
    </xf>
    <xf numFmtId="49" fontId="10" fillId="15" borderId="34" xfId="9" applyNumberFormat="1" applyFont="1" applyFill="1" applyBorder="1" applyAlignment="1">
      <alignment horizontal="center" vertical="center" wrapText="1"/>
    </xf>
    <xf numFmtId="0" fontId="10" fillId="0" borderId="51" xfId="9" applyFont="1" applyBorder="1" applyAlignment="1">
      <alignment horizontal="left" vertical="center" wrapText="1"/>
    </xf>
    <xf numFmtId="0" fontId="10" fillId="0" borderId="60" xfId="9" applyFont="1" applyBorder="1" applyAlignment="1">
      <alignment horizontal="left" vertical="center" wrapText="1"/>
    </xf>
    <xf numFmtId="0" fontId="10" fillId="0" borderId="64" xfId="9" applyFont="1" applyBorder="1" applyAlignment="1">
      <alignment horizontal="left" vertical="center" wrapText="1"/>
    </xf>
    <xf numFmtId="0" fontId="10" fillId="0" borderId="54" xfId="9" applyFont="1" applyBorder="1" applyAlignment="1">
      <alignment horizontal="left" vertical="center" wrapText="1"/>
    </xf>
    <xf numFmtId="0" fontId="10" fillId="0" borderId="48" xfId="9" applyFont="1" applyBorder="1" applyAlignment="1">
      <alignment horizontal="left" vertical="center" wrapText="1"/>
    </xf>
    <xf numFmtId="0" fontId="4" fillId="0" borderId="49" xfId="9" applyFont="1" applyBorder="1" applyAlignment="1">
      <alignment horizontal="center" vertical="center"/>
    </xf>
    <xf numFmtId="0" fontId="4" fillId="0" borderId="62" xfId="9" applyFont="1" applyBorder="1" applyAlignment="1">
      <alignment horizontal="center" vertical="center"/>
    </xf>
    <xf numFmtId="0" fontId="10" fillId="0" borderId="75" xfId="9" applyFont="1" applyBorder="1" applyAlignment="1">
      <alignment horizontal="center" vertical="center" wrapText="1"/>
    </xf>
    <xf numFmtId="0" fontId="10" fillId="0" borderId="59" xfId="9" applyFont="1" applyBorder="1" applyAlignment="1">
      <alignment horizontal="center" vertical="center" wrapText="1"/>
    </xf>
    <xf numFmtId="0" fontId="4" fillId="0" borderId="33" xfId="9" applyFont="1" applyBorder="1" applyAlignment="1">
      <alignment horizontal="center" vertical="center"/>
    </xf>
    <xf numFmtId="0" fontId="4" fillId="0" borderId="52" xfId="9" applyFont="1" applyBorder="1" applyAlignment="1">
      <alignment horizontal="center" vertical="center"/>
    </xf>
    <xf numFmtId="0" fontId="4" fillId="0" borderId="46" xfId="9" applyFont="1" applyBorder="1" applyAlignment="1">
      <alignment horizontal="center" vertical="center"/>
    </xf>
    <xf numFmtId="0" fontId="10" fillId="11" borderId="51" xfId="9" applyFont="1" applyFill="1" applyBorder="1" applyAlignment="1">
      <alignment horizontal="left" vertical="top"/>
    </xf>
    <xf numFmtId="0" fontId="10" fillId="11" borderId="54" xfId="9" applyFont="1" applyFill="1" applyBorder="1" applyAlignment="1">
      <alignment horizontal="left" vertical="top"/>
    </xf>
    <xf numFmtId="0" fontId="10" fillId="11" borderId="48" xfId="9" applyFont="1" applyFill="1" applyBorder="1" applyAlignment="1">
      <alignment horizontal="left" vertical="top"/>
    </xf>
    <xf numFmtId="0" fontId="10" fillId="8" borderId="20" xfId="9" applyFont="1" applyFill="1" applyBorder="1" applyAlignment="1">
      <alignment horizontal="center" vertical="top"/>
    </xf>
    <xf numFmtId="0" fontId="10" fillId="8" borderId="22" xfId="9" applyFont="1" applyFill="1" applyBorder="1" applyAlignment="1">
      <alignment horizontal="center" vertical="top"/>
    </xf>
    <xf numFmtId="0" fontId="10" fillId="8" borderId="35" xfId="9" applyFont="1" applyFill="1" applyBorder="1" applyAlignment="1">
      <alignment horizontal="center" vertical="top"/>
    </xf>
    <xf numFmtId="49" fontId="11" fillId="12" borderId="0" xfId="9" applyNumberFormat="1" applyFont="1" applyFill="1" applyAlignment="1">
      <alignment horizontal="center" vertical="top" wrapText="1"/>
    </xf>
    <xf numFmtId="0" fontId="16" fillId="12" borderId="21" xfId="9" applyFont="1" applyFill="1" applyBorder="1" applyAlignment="1">
      <alignment horizontal="center" vertical="top" wrapText="1"/>
    </xf>
    <xf numFmtId="49" fontId="6" fillId="0" borderId="19" xfId="9" applyNumberFormat="1" applyFont="1" applyBorder="1" applyAlignment="1">
      <alignment horizontal="center" vertical="center" textRotation="90"/>
    </xf>
    <xf numFmtId="49" fontId="6" fillId="0" borderId="34" xfId="9" applyNumberFormat="1" applyFont="1" applyBorder="1" applyAlignment="1">
      <alignment horizontal="center" vertical="center" textRotation="90"/>
    </xf>
    <xf numFmtId="49" fontId="6" fillId="0" borderId="5" xfId="9" applyNumberFormat="1" applyFont="1" applyBorder="1" applyAlignment="1">
      <alignment horizontal="center" vertical="center" textRotation="90"/>
    </xf>
    <xf numFmtId="0" fontId="10" fillId="11" borderId="49" xfId="9" applyFont="1" applyFill="1" applyBorder="1" applyAlignment="1">
      <alignment horizontal="center" vertical="center"/>
    </xf>
    <xf numFmtId="0" fontId="10" fillId="11" borderId="52" xfId="9" applyFont="1" applyFill="1" applyBorder="1" applyAlignment="1">
      <alignment horizontal="center" vertical="center"/>
    </xf>
    <xf numFmtId="0" fontId="10" fillId="11" borderId="46" xfId="9" applyFont="1" applyFill="1" applyBorder="1" applyAlignment="1">
      <alignment horizontal="center" vertical="center"/>
    </xf>
    <xf numFmtId="49" fontId="10" fillId="15" borderId="80" xfId="9" applyNumberFormat="1" applyFont="1" applyFill="1" applyBorder="1" applyAlignment="1">
      <alignment horizontal="center" vertical="center" wrapText="1"/>
    </xf>
    <xf numFmtId="0" fontId="10" fillId="11" borderId="51" xfId="9" applyFont="1" applyFill="1" applyBorder="1" applyAlignment="1">
      <alignment horizontal="left" vertical="center" wrapText="1"/>
    </xf>
    <xf numFmtId="0" fontId="10" fillId="11" borderId="54" xfId="9" applyFont="1" applyFill="1" applyBorder="1" applyAlignment="1">
      <alignment horizontal="left" vertical="center" wrapText="1"/>
    </xf>
    <xf numFmtId="0" fontId="10" fillId="11" borderId="48" xfId="9" applyFont="1" applyFill="1" applyBorder="1" applyAlignment="1">
      <alignment horizontal="left" vertical="center" wrapText="1"/>
    </xf>
    <xf numFmtId="0" fontId="4" fillId="11" borderId="52" xfId="9" applyFont="1" applyFill="1" applyBorder="1" applyAlignment="1">
      <alignment horizontal="center" vertical="center"/>
    </xf>
    <xf numFmtId="0" fontId="4" fillId="11" borderId="46" xfId="9" applyFont="1" applyFill="1" applyBorder="1" applyAlignment="1">
      <alignment horizontal="center" vertical="center"/>
    </xf>
    <xf numFmtId="0" fontId="10" fillId="0" borderId="10" xfId="9" applyFont="1" applyBorder="1" applyAlignment="1">
      <alignment horizontal="center" vertical="center" wrapText="1"/>
    </xf>
    <xf numFmtId="0" fontId="66" fillId="0" borderId="34" xfId="9" applyBorder="1" applyAlignment="1">
      <alignment horizontal="center" vertical="center" wrapText="1"/>
    </xf>
    <xf numFmtId="0" fontId="66" fillId="0" borderId="5" xfId="9" applyBorder="1" applyAlignment="1">
      <alignment horizontal="center" vertical="center" wrapText="1"/>
    </xf>
    <xf numFmtId="49" fontId="8" fillId="0" borderId="19" xfId="9" applyNumberFormat="1" applyFont="1" applyBorder="1" applyAlignment="1">
      <alignment horizontal="center" vertical="center" textRotation="90"/>
    </xf>
    <xf numFmtId="49" fontId="8" fillId="0" borderId="34" xfId="9" applyNumberFormat="1" applyFont="1" applyBorder="1" applyAlignment="1">
      <alignment horizontal="center" vertical="center" textRotation="90"/>
    </xf>
    <xf numFmtId="49" fontId="8" fillId="0" borderId="5" xfId="9" applyNumberFormat="1" applyFont="1" applyBorder="1" applyAlignment="1">
      <alignment horizontal="center" vertical="center" textRotation="90"/>
    </xf>
    <xf numFmtId="0" fontId="10" fillId="0" borderId="77" xfId="9" applyFont="1" applyBorder="1" applyAlignment="1">
      <alignment horizontal="justify" vertical="center"/>
    </xf>
    <xf numFmtId="0" fontId="10" fillId="0" borderId="48" xfId="9" applyFont="1" applyBorder="1" applyAlignment="1">
      <alignment horizontal="justify" vertical="center"/>
    </xf>
    <xf numFmtId="0" fontId="11" fillId="9" borderId="2" xfId="9" applyFont="1" applyFill="1" applyBorder="1" applyAlignment="1">
      <alignment horizontal="center" vertical="top"/>
    </xf>
    <xf numFmtId="0" fontId="11" fillId="9" borderId="4" xfId="9" applyFont="1" applyFill="1" applyBorder="1" applyAlignment="1">
      <alignment horizontal="center" vertical="top"/>
    </xf>
    <xf numFmtId="0" fontId="11" fillId="9" borderId="3" xfId="9" applyFont="1" applyFill="1" applyBorder="1" applyAlignment="1">
      <alignment horizontal="center" vertical="top"/>
    </xf>
    <xf numFmtId="0" fontId="23" fillId="8" borderId="2" xfId="9" applyFont="1" applyFill="1" applyBorder="1" applyAlignment="1">
      <alignment horizontal="left" vertical="top"/>
    </xf>
    <xf numFmtId="0" fontId="23" fillId="8" borderId="4" xfId="9" applyFont="1" applyFill="1" applyBorder="1" applyAlignment="1">
      <alignment horizontal="left" vertical="top"/>
    </xf>
    <xf numFmtId="0" fontId="23" fillId="8" borderId="3" xfId="9" applyFont="1" applyFill="1" applyBorder="1" applyAlignment="1">
      <alignment horizontal="left" vertical="top"/>
    </xf>
    <xf numFmtId="0" fontId="66" fillId="10" borderId="2" xfId="9" applyFill="1" applyBorder="1" applyAlignment="1">
      <alignment horizontal="center"/>
    </xf>
    <xf numFmtId="0" fontId="66" fillId="10" borderId="3" xfId="9" applyFill="1" applyBorder="1" applyAlignment="1">
      <alignment horizontal="center"/>
    </xf>
    <xf numFmtId="49" fontId="15" fillId="0" borderId="19" xfId="9" applyNumberFormat="1" applyFont="1" applyBorder="1" applyAlignment="1">
      <alignment horizontal="center" vertical="center" textRotation="90"/>
    </xf>
    <xf numFmtId="49" fontId="15" fillId="0" borderId="34" xfId="9" applyNumberFormat="1" applyFont="1" applyBorder="1" applyAlignment="1">
      <alignment horizontal="center" vertical="center" textRotation="90"/>
    </xf>
    <xf numFmtId="0" fontId="10" fillId="11" borderId="51" xfId="9" applyFont="1" applyFill="1" applyBorder="1" applyAlignment="1">
      <alignment vertical="center" wrapText="1"/>
    </xf>
    <xf numFmtId="0" fontId="10" fillId="11" borderId="48" xfId="9" applyFont="1" applyFill="1" applyBorder="1" applyAlignment="1">
      <alignment vertical="center" wrapText="1"/>
    </xf>
    <xf numFmtId="164" fontId="10" fillId="15" borderId="49" xfId="9" applyNumberFormat="1" applyFont="1" applyFill="1" applyBorder="1" applyAlignment="1">
      <alignment horizontal="center" vertical="center" wrapText="1"/>
    </xf>
    <xf numFmtId="164" fontId="10" fillId="15" borderId="46" xfId="9" applyNumberFormat="1" applyFont="1" applyFill="1" applyBorder="1" applyAlignment="1">
      <alignment horizontal="center" vertical="center" wrapText="1"/>
    </xf>
    <xf numFmtId="0" fontId="101" fillId="13" borderId="19" xfId="10" applyFont="1" applyFill="1" applyBorder="1" applyAlignment="1">
      <alignment horizontal="left" vertical="top" wrapText="1"/>
    </xf>
    <xf numFmtId="0" fontId="101" fillId="13" borderId="5" xfId="10" applyFont="1" applyFill="1" applyBorder="1" applyAlignment="1">
      <alignment horizontal="left" vertical="top" wrapText="1"/>
    </xf>
    <xf numFmtId="0" fontId="4" fillId="11" borderId="49" xfId="9" applyFont="1" applyFill="1" applyBorder="1" applyAlignment="1">
      <alignment horizontal="center" vertical="center"/>
    </xf>
    <xf numFmtId="0" fontId="10" fillId="11" borderId="54" xfId="9" applyFont="1" applyFill="1" applyBorder="1" applyAlignment="1">
      <alignment vertical="center" wrapText="1"/>
    </xf>
    <xf numFmtId="0" fontId="66" fillId="0" borderId="48" xfId="9" applyBorder="1" applyAlignment="1">
      <alignment horizontal="left" vertical="top"/>
    </xf>
    <xf numFmtId="0" fontId="10" fillId="0" borderId="34" xfId="9" applyFont="1" applyBorder="1" applyAlignment="1">
      <alignment horizontal="center" vertical="center" wrapText="1"/>
    </xf>
    <xf numFmtId="0" fontId="10" fillId="0" borderId="55" xfId="9" applyFont="1" applyBorder="1" applyAlignment="1">
      <alignment horizontal="center" vertical="center" wrapText="1"/>
    </xf>
    <xf numFmtId="0" fontId="10" fillId="11" borderId="75" xfId="9" applyFont="1" applyFill="1" applyBorder="1" applyAlignment="1">
      <alignment horizontal="center" vertical="top"/>
    </xf>
    <xf numFmtId="0" fontId="66" fillId="0" borderId="69" xfId="9" applyBorder="1" applyAlignment="1">
      <alignment horizontal="center" vertical="top"/>
    </xf>
    <xf numFmtId="0" fontId="66" fillId="0" borderId="67" xfId="9" applyBorder="1" applyAlignment="1">
      <alignment horizontal="center" vertical="top"/>
    </xf>
    <xf numFmtId="0" fontId="4" fillId="0" borderId="51" xfId="9" applyFont="1" applyBorder="1" applyAlignment="1">
      <alignment horizontal="left" vertical="top" wrapText="1"/>
    </xf>
    <xf numFmtId="0" fontId="4" fillId="0" borderId="54" xfId="9" applyFont="1" applyBorder="1" applyAlignment="1">
      <alignment horizontal="left" vertical="top" wrapText="1"/>
    </xf>
    <xf numFmtId="0" fontId="4" fillId="0" borderId="48" xfId="9" applyFont="1" applyBorder="1" applyAlignment="1">
      <alignment horizontal="left" vertical="top" wrapText="1"/>
    </xf>
    <xf numFmtId="0" fontId="10" fillId="11" borderId="75" xfId="9" applyFont="1" applyFill="1" applyBorder="1" applyAlignment="1">
      <alignment horizontal="center" vertical="center"/>
    </xf>
    <xf numFmtId="0" fontId="10" fillId="11" borderId="67" xfId="9" applyFont="1" applyFill="1" applyBorder="1" applyAlignment="1">
      <alignment horizontal="center" vertical="center"/>
    </xf>
    <xf numFmtId="0" fontId="6" fillId="0" borderId="51" xfId="9" applyFont="1" applyBorder="1" applyAlignment="1">
      <alignment horizontal="justify" vertical="center"/>
    </xf>
    <xf numFmtId="0" fontId="6" fillId="0" borderId="48" xfId="9" applyFont="1" applyBorder="1" applyAlignment="1">
      <alignment horizontal="justify" vertical="center"/>
    </xf>
    <xf numFmtId="0" fontId="10" fillId="0" borderId="33" xfId="9" applyFont="1" applyBorder="1" applyAlignment="1">
      <alignment horizontal="center" vertical="center"/>
    </xf>
    <xf numFmtId="0" fontId="10" fillId="0" borderId="46" xfId="9" applyFont="1" applyBorder="1" applyAlignment="1">
      <alignment horizontal="center" vertical="center"/>
    </xf>
    <xf numFmtId="49" fontId="10" fillId="15" borderId="78" xfId="9" applyNumberFormat="1" applyFont="1" applyFill="1" applyBorder="1" applyAlignment="1">
      <alignment horizontal="center" vertical="center" wrapText="1"/>
    </xf>
    <xf numFmtId="0" fontId="10" fillId="0" borderId="52" xfId="9" applyFont="1" applyBorder="1" applyAlignment="1">
      <alignment horizontal="center" vertical="center"/>
    </xf>
    <xf numFmtId="0" fontId="10" fillId="0" borderId="53" xfId="9" applyFont="1" applyBorder="1" applyAlignment="1">
      <alignment horizontal="justify" vertical="center"/>
    </xf>
    <xf numFmtId="0" fontId="10" fillId="0" borderId="47" xfId="9" applyFont="1" applyBorder="1" applyAlignment="1">
      <alignment horizontal="justify" vertical="center"/>
    </xf>
    <xf numFmtId="164" fontId="10" fillId="15" borderId="52" xfId="9" applyNumberFormat="1" applyFont="1" applyFill="1" applyBorder="1" applyAlignment="1">
      <alignment horizontal="center" vertical="center" wrapText="1"/>
    </xf>
    <xf numFmtId="0" fontId="10" fillId="0" borderId="80" xfId="9" applyFont="1" applyBorder="1" applyAlignment="1">
      <alignment horizontal="center" vertical="center" wrapText="1"/>
    </xf>
    <xf numFmtId="0" fontId="10" fillId="0" borderId="68" xfId="9" applyFont="1" applyBorder="1" applyAlignment="1">
      <alignment horizontal="center" vertical="center" wrapText="1"/>
    </xf>
    <xf numFmtId="0" fontId="10" fillId="0" borderId="66" xfId="9" applyFont="1" applyBorder="1" applyAlignment="1">
      <alignment horizontal="center" vertical="center" wrapText="1"/>
    </xf>
    <xf numFmtId="49" fontId="11" fillId="9" borderId="42" xfId="9" applyNumberFormat="1" applyFont="1" applyFill="1" applyBorder="1" applyAlignment="1">
      <alignment horizontal="center" vertical="top"/>
    </xf>
    <xf numFmtId="49" fontId="11" fillId="9" borderId="6" xfId="9" applyNumberFormat="1" applyFont="1" applyFill="1" applyBorder="1" applyAlignment="1">
      <alignment horizontal="center" vertical="top"/>
    </xf>
    <xf numFmtId="49" fontId="11" fillId="9" borderId="38" xfId="9" applyNumberFormat="1" applyFont="1" applyFill="1" applyBorder="1" applyAlignment="1">
      <alignment horizontal="center" vertical="top"/>
    </xf>
    <xf numFmtId="49" fontId="11" fillId="9" borderId="19" xfId="9" applyNumberFormat="1" applyFont="1" applyFill="1" applyBorder="1" applyAlignment="1">
      <alignment horizontal="center" vertical="top"/>
    </xf>
    <xf numFmtId="49" fontId="11" fillId="9" borderId="34" xfId="9" applyNumberFormat="1" applyFont="1" applyFill="1" applyBorder="1" applyAlignment="1">
      <alignment horizontal="center" vertical="top"/>
    </xf>
    <xf numFmtId="49" fontId="11" fillId="9" borderId="5" xfId="9" applyNumberFormat="1" applyFont="1" applyFill="1" applyBorder="1" applyAlignment="1">
      <alignment horizontal="center" vertical="top"/>
    </xf>
    <xf numFmtId="49" fontId="11" fillId="8" borderId="19" xfId="9" applyNumberFormat="1" applyFont="1" applyFill="1" applyBorder="1" applyAlignment="1">
      <alignment horizontal="center" vertical="top"/>
    </xf>
    <xf numFmtId="49" fontId="11" fillId="8" borderId="34" xfId="9" applyNumberFormat="1" applyFont="1" applyFill="1" applyBorder="1" applyAlignment="1">
      <alignment horizontal="center" vertical="top"/>
    </xf>
    <xf numFmtId="49" fontId="11" fillId="8" borderId="5" xfId="9" applyNumberFormat="1" applyFont="1" applyFill="1" applyBorder="1" applyAlignment="1">
      <alignment horizontal="center" vertical="top"/>
    </xf>
    <xf numFmtId="49" fontId="6" fillId="0" borderId="9" xfId="9" applyNumberFormat="1" applyFont="1" applyBorder="1" applyAlignment="1">
      <alignment horizontal="center" vertical="center" textRotation="90"/>
    </xf>
    <xf numFmtId="49" fontId="6" fillId="0" borderId="6" xfId="9" applyNumberFormat="1" applyFont="1" applyBorder="1" applyAlignment="1">
      <alignment horizontal="center" vertical="center" textRotation="90"/>
    </xf>
    <xf numFmtId="49" fontId="6" fillId="0" borderId="38" xfId="9" applyNumberFormat="1" applyFont="1" applyBorder="1" applyAlignment="1">
      <alignment horizontal="center" vertical="center" textRotation="90"/>
    </xf>
    <xf numFmtId="49" fontId="6" fillId="0" borderId="19" xfId="9" applyNumberFormat="1" applyFont="1" applyBorder="1" applyAlignment="1">
      <alignment vertical="top" wrapText="1"/>
    </xf>
    <xf numFmtId="49" fontId="6" fillId="0" borderId="34" xfId="9" applyNumberFormat="1" applyFont="1" applyBorder="1" applyAlignment="1">
      <alignment vertical="top" wrapText="1"/>
    </xf>
    <xf numFmtId="49" fontId="11" fillId="12" borderId="22" xfId="9" applyNumberFormat="1" applyFont="1" applyFill="1" applyBorder="1" applyAlignment="1">
      <alignment horizontal="center" vertical="top" wrapText="1"/>
    </xf>
    <xf numFmtId="49" fontId="11" fillId="12" borderId="19" xfId="9" applyNumberFormat="1" applyFont="1" applyFill="1" applyBorder="1" applyAlignment="1">
      <alignment horizontal="center" vertical="top" wrapText="1"/>
    </xf>
    <xf numFmtId="49" fontId="11" fillId="12" borderId="5" xfId="9" applyNumberFormat="1" applyFont="1" applyFill="1" applyBorder="1" applyAlignment="1">
      <alignment horizontal="center" vertical="top" wrapText="1"/>
    </xf>
    <xf numFmtId="0" fontId="101" fillId="13" borderId="61" xfId="10" applyFont="1" applyFill="1" applyBorder="1" applyAlignment="1">
      <alignment horizontal="left" vertical="top"/>
    </xf>
    <xf numFmtId="0" fontId="101" fillId="13" borderId="27" xfId="10" applyFont="1" applyFill="1" applyBorder="1" applyAlignment="1">
      <alignment horizontal="left" vertical="top"/>
    </xf>
    <xf numFmtId="49" fontId="11" fillId="13" borderId="34" xfId="9" applyNumberFormat="1" applyFont="1" applyFill="1" applyBorder="1" applyAlignment="1">
      <alignment horizontal="center" vertical="top" wrapText="1"/>
    </xf>
    <xf numFmtId="0" fontId="66" fillId="0" borderId="64" xfId="9" applyBorder="1" applyAlignment="1">
      <alignment horizontal="center"/>
    </xf>
    <xf numFmtId="0" fontId="66" fillId="0" borderId="54" xfId="9" applyBorder="1" applyAlignment="1">
      <alignment horizontal="center"/>
    </xf>
    <xf numFmtId="0" fontId="66" fillId="0" borderId="60" xfId="9" applyBorder="1" applyAlignment="1">
      <alignment horizontal="center"/>
    </xf>
    <xf numFmtId="0" fontId="101" fillId="13" borderId="34" xfId="10" applyFont="1" applyFill="1" applyBorder="1" applyAlignment="1">
      <alignment horizontal="left" vertical="top" wrapText="1"/>
    </xf>
    <xf numFmtId="0" fontId="10" fillId="11" borderId="50" xfId="9" applyFont="1" applyFill="1" applyBorder="1" applyAlignment="1">
      <alignment vertical="center" wrapText="1"/>
    </xf>
    <xf numFmtId="0" fontId="10" fillId="11" borderId="53" xfId="9" applyFont="1" applyFill="1" applyBorder="1" applyAlignment="1">
      <alignment vertical="center" wrapText="1"/>
    </xf>
    <xf numFmtId="0" fontId="10" fillId="11" borderId="47" xfId="9" applyFont="1" applyFill="1" applyBorder="1" applyAlignment="1">
      <alignment vertical="center" wrapText="1"/>
    </xf>
    <xf numFmtId="49" fontId="11" fillId="13" borderId="35" xfId="9" applyNumberFormat="1" applyFont="1" applyFill="1" applyBorder="1" applyAlignment="1">
      <alignment horizontal="center" vertical="top" wrapText="1"/>
    </xf>
    <xf numFmtId="49" fontId="11" fillId="13" borderId="27" xfId="9" applyNumberFormat="1" applyFont="1" applyFill="1" applyBorder="1" applyAlignment="1">
      <alignment horizontal="center" vertical="top" wrapText="1"/>
    </xf>
    <xf numFmtId="0" fontId="4" fillId="0" borderId="64" xfId="9" applyFont="1" applyFill="1" applyBorder="1" applyAlignment="1">
      <alignment horizontal="center" vertical="center" wrapText="1"/>
    </xf>
    <xf numFmtId="0" fontId="4" fillId="0" borderId="2" xfId="9" applyFont="1" applyBorder="1" applyAlignment="1">
      <alignment horizontal="center" vertical="center" wrapText="1"/>
    </xf>
    <xf numFmtId="0" fontId="4" fillId="0" borderId="4" xfId="9" applyFont="1" applyBorder="1" applyAlignment="1">
      <alignment horizontal="center" vertical="center" wrapText="1"/>
    </xf>
    <xf numFmtId="0" fontId="4" fillId="0" borderId="3" xfId="9" applyFont="1" applyBorder="1" applyAlignment="1">
      <alignment horizontal="center" vertical="center" wrapText="1"/>
    </xf>
    <xf numFmtId="0" fontId="101" fillId="13" borderId="19" xfId="10" applyFont="1" applyFill="1" applyBorder="1" applyAlignment="1">
      <alignment horizontal="left" vertical="top"/>
    </xf>
    <xf numFmtId="0" fontId="101" fillId="13" borderId="5" xfId="10" applyFont="1" applyFill="1" applyBorder="1" applyAlignment="1">
      <alignment horizontal="left" vertical="top"/>
    </xf>
    <xf numFmtId="0" fontId="101" fillId="13" borderId="35" xfId="10" applyFont="1" applyFill="1" applyBorder="1" applyAlignment="1">
      <alignment horizontal="left" vertical="top"/>
    </xf>
    <xf numFmtId="0" fontId="101" fillId="13" borderId="34" xfId="10" applyFont="1" applyFill="1" applyBorder="1" applyAlignment="1">
      <alignment horizontal="left" vertical="top"/>
    </xf>
    <xf numFmtId="0" fontId="102" fillId="13" borderId="35" xfId="10" applyFont="1" applyFill="1" applyBorder="1" applyAlignment="1">
      <alignment horizontal="left" vertical="top"/>
    </xf>
    <xf numFmtId="0" fontId="102" fillId="13" borderId="27" xfId="10" applyFont="1" applyFill="1" applyBorder="1" applyAlignment="1">
      <alignment horizontal="left" vertical="top"/>
    </xf>
    <xf numFmtId="0" fontId="101" fillId="13" borderId="35" xfId="10" applyFont="1" applyFill="1" applyBorder="1" applyAlignment="1">
      <alignment horizontal="left" vertical="top" wrapText="1"/>
    </xf>
    <xf numFmtId="0" fontId="101" fillId="13" borderId="61" xfId="10" applyFont="1" applyFill="1" applyBorder="1" applyAlignment="1">
      <alignment horizontal="left" vertical="top" wrapText="1"/>
    </xf>
    <xf numFmtId="0" fontId="101" fillId="13" borderId="27" xfId="10" applyFont="1" applyFill="1" applyBorder="1" applyAlignment="1">
      <alignment horizontal="left" vertical="top" wrapText="1"/>
    </xf>
    <xf numFmtId="0" fontId="26" fillId="12" borderId="22" xfId="9" applyFont="1" applyFill="1" applyBorder="1" applyAlignment="1">
      <alignment horizontal="center" vertical="top" wrapText="1"/>
    </xf>
    <xf numFmtId="0" fontId="26" fillId="12" borderId="35" xfId="9" applyFont="1" applyFill="1" applyBorder="1" applyAlignment="1">
      <alignment horizontal="center" vertical="top" wrapText="1"/>
    </xf>
    <xf numFmtId="0" fontId="26" fillId="12" borderId="0" xfId="9" applyFont="1" applyFill="1" applyAlignment="1">
      <alignment horizontal="center" vertical="top" wrapText="1"/>
    </xf>
    <xf numFmtId="0" fontId="26" fillId="12" borderId="61" xfId="9" applyFont="1" applyFill="1" applyBorder="1" applyAlignment="1">
      <alignment horizontal="center" vertical="top" wrapText="1"/>
    </xf>
    <xf numFmtId="0" fontId="26" fillId="12" borderId="21" xfId="9" applyFont="1" applyFill="1" applyBorder="1" applyAlignment="1">
      <alignment horizontal="center" vertical="top" wrapText="1"/>
    </xf>
    <xf numFmtId="0" fontId="26" fillId="12" borderId="27" xfId="9" applyFont="1" applyFill="1" applyBorder="1" applyAlignment="1">
      <alignment horizontal="center" vertical="top" wrapText="1"/>
    </xf>
    <xf numFmtId="49" fontId="11" fillId="12" borderId="34" xfId="9" applyNumberFormat="1" applyFont="1" applyFill="1" applyBorder="1" applyAlignment="1">
      <alignment horizontal="center" vertical="top" wrapText="1"/>
    </xf>
    <xf numFmtId="0" fontId="102" fillId="13" borderId="19" xfId="10" applyFont="1" applyFill="1" applyBorder="1" applyAlignment="1">
      <alignment horizontal="left" vertical="top"/>
    </xf>
    <xf numFmtId="0" fontId="102" fillId="13" borderId="5" xfId="10" applyFont="1" applyFill="1" applyBorder="1" applyAlignment="1">
      <alignment horizontal="left" vertical="top"/>
    </xf>
    <xf numFmtId="49" fontId="11" fillId="14" borderId="19" xfId="9" applyNumberFormat="1" applyFont="1" applyFill="1" applyBorder="1" applyAlignment="1">
      <alignment vertical="top"/>
    </xf>
    <xf numFmtId="49" fontId="11" fillId="14" borderId="34" xfId="9" applyNumberFormat="1" applyFont="1" applyFill="1" applyBorder="1" applyAlignment="1">
      <alignment vertical="top"/>
    </xf>
    <xf numFmtId="49" fontId="11" fillId="14" borderId="5" xfId="9" applyNumberFormat="1" applyFont="1" applyFill="1" applyBorder="1" applyAlignment="1">
      <alignment vertical="top"/>
    </xf>
    <xf numFmtId="0" fontId="26" fillId="12" borderId="20" xfId="9" applyFont="1" applyFill="1" applyBorder="1" applyAlignment="1">
      <alignment horizontal="center" vertical="top" wrapText="1"/>
    </xf>
    <xf numFmtId="0" fontId="26" fillId="12" borderId="6" xfId="9" applyFont="1" applyFill="1" applyBorder="1" applyAlignment="1">
      <alignment horizontal="center" vertical="top" wrapText="1"/>
    </xf>
    <xf numFmtId="0" fontId="26" fillId="12" borderId="31" xfId="9" applyFont="1" applyFill="1" applyBorder="1" applyAlignment="1">
      <alignment horizontal="center" vertical="top" wrapText="1"/>
    </xf>
    <xf numFmtId="0" fontId="4" fillId="13" borderId="19" xfId="9" applyFont="1" applyFill="1" applyBorder="1" applyAlignment="1">
      <alignment vertical="top" wrapText="1"/>
    </xf>
    <xf numFmtId="0" fontId="4" fillId="13" borderId="34" xfId="9" applyFont="1" applyFill="1" applyBorder="1" applyAlignment="1">
      <alignment vertical="top" wrapText="1"/>
    </xf>
    <xf numFmtId="0" fontId="4" fillId="13" borderId="5" xfId="9" applyFont="1" applyFill="1" applyBorder="1" applyAlignment="1">
      <alignment vertical="top" wrapText="1"/>
    </xf>
    <xf numFmtId="0" fontId="12" fillId="0" borderId="18" xfId="9" applyFont="1" applyBorder="1" applyAlignment="1">
      <alignment horizontal="center" vertical="center" textRotation="90" wrapText="1"/>
    </xf>
    <xf numFmtId="0" fontId="12" fillId="0" borderId="14" xfId="9" applyFont="1" applyBorder="1" applyAlignment="1">
      <alignment horizontal="center" vertical="center" textRotation="90" wrapText="1"/>
    </xf>
    <xf numFmtId="0" fontId="12" fillId="0" borderId="32" xfId="9" applyFont="1" applyBorder="1" applyAlignment="1">
      <alignment horizontal="center" vertical="center" textRotation="90" wrapText="1"/>
    </xf>
    <xf numFmtId="0" fontId="4" fillId="11" borderId="50" xfId="9" applyFont="1" applyFill="1" applyBorder="1" applyAlignment="1">
      <alignment vertical="center" wrapText="1"/>
    </xf>
    <xf numFmtId="0" fontId="4" fillId="11" borderId="53" xfId="9" applyFont="1" applyFill="1" applyBorder="1" applyAlignment="1">
      <alignment vertical="center" wrapText="1"/>
    </xf>
    <xf numFmtId="49" fontId="11" fillId="12" borderId="19" xfId="9" applyNumberFormat="1" applyFont="1" applyFill="1" applyBorder="1" applyAlignment="1">
      <alignment horizontal="center" vertical="top"/>
    </xf>
    <xf numFmtId="49" fontId="11" fillId="12" borderId="34" xfId="9" applyNumberFormat="1" applyFont="1" applyFill="1" applyBorder="1" applyAlignment="1">
      <alignment horizontal="center" vertical="top"/>
    </xf>
    <xf numFmtId="49" fontId="11" fillId="12" borderId="5" xfId="9" applyNumberFormat="1" applyFont="1" applyFill="1" applyBorder="1" applyAlignment="1">
      <alignment horizontal="center" vertical="top"/>
    </xf>
    <xf numFmtId="0" fontId="12" fillId="0" borderId="52" xfId="9" applyFont="1" applyFill="1" applyBorder="1" applyAlignment="1">
      <alignment horizontal="center" vertical="center" wrapText="1"/>
    </xf>
    <xf numFmtId="0" fontId="10" fillId="11" borderId="19" xfId="9" applyFont="1" applyFill="1" applyBorder="1" applyAlignment="1">
      <alignment horizontal="center" vertical="center"/>
    </xf>
    <xf numFmtId="0" fontId="10" fillId="11" borderId="5" xfId="9" applyFont="1" applyFill="1" applyBorder="1" applyAlignment="1">
      <alignment horizontal="center" vertical="center"/>
    </xf>
    <xf numFmtId="0" fontId="11" fillId="8" borderId="20" xfId="9" applyFont="1" applyFill="1" applyBorder="1" applyAlignment="1">
      <alignment horizontal="right" vertical="top" wrapText="1"/>
    </xf>
    <xf numFmtId="0" fontId="11" fillId="8" borderId="22" xfId="9" applyFont="1" applyFill="1" applyBorder="1" applyAlignment="1">
      <alignment horizontal="right" vertical="top" wrapText="1"/>
    </xf>
    <xf numFmtId="0" fontId="11" fillId="8" borderId="0" xfId="9" applyFont="1" applyFill="1" applyBorder="1" applyAlignment="1">
      <alignment horizontal="right" vertical="top" wrapText="1"/>
    </xf>
    <xf numFmtId="0" fontId="16" fillId="12" borderId="0" xfId="9" applyFont="1" applyFill="1" applyAlignment="1">
      <alignment horizontal="center" vertical="top" wrapText="1"/>
    </xf>
    <xf numFmtId="0" fontId="16" fillId="12" borderId="5" xfId="9" applyFont="1" applyFill="1" applyBorder="1" applyAlignment="1">
      <alignment horizontal="center" vertical="top" wrapText="1"/>
    </xf>
    <xf numFmtId="49" fontId="25" fillId="0" borderId="21" xfId="9" applyNumberFormat="1" applyFont="1" applyBorder="1" applyAlignment="1">
      <alignment horizontal="center" vertical="top" wrapText="1"/>
    </xf>
    <xf numFmtId="0" fontId="5" fillId="6" borderId="42" xfId="9" applyFont="1" applyFill="1" applyBorder="1" applyAlignment="1">
      <alignment horizontal="right" vertical="top" wrapText="1"/>
    </xf>
    <xf numFmtId="0" fontId="5" fillId="6" borderId="39" xfId="9" applyFont="1" applyFill="1" applyBorder="1" applyAlignment="1">
      <alignment horizontal="right" vertical="top" wrapText="1"/>
    </xf>
    <xf numFmtId="0" fontId="5" fillId="6" borderId="45" xfId="9" applyFont="1" applyFill="1" applyBorder="1" applyAlignment="1">
      <alignment horizontal="right" vertical="top" wrapText="1"/>
    </xf>
    <xf numFmtId="49" fontId="5" fillId="9" borderId="19" xfId="9" applyNumberFormat="1" applyFont="1" applyFill="1" applyBorder="1" applyAlignment="1">
      <alignment horizontal="center" vertical="top"/>
    </xf>
    <xf numFmtId="49" fontId="5" fillId="9" borderId="5" xfId="9" applyNumberFormat="1" applyFont="1" applyFill="1" applyBorder="1" applyAlignment="1">
      <alignment horizontal="center" vertical="top"/>
    </xf>
    <xf numFmtId="49" fontId="5" fillId="8" borderId="19" xfId="9" applyNumberFormat="1" applyFont="1" applyFill="1" applyBorder="1" applyAlignment="1">
      <alignment horizontal="center" vertical="top"/>
    </xf>
    <xf numFmtId="49" fontId="5" fillId="8" borderId="5" xfId="9" applyNumberFormat="1" applyFont="1" applyFill="1" applyBorder="1" applyAlignment="1">
      <alignment horizontal="center" vertical="top"/>
    </xf>
    <xf numFmtId="0" fontId="8" fillId="0" borderId="42" xfId="9" applyFont="1" applyBorder="1" applyAlignment="1">
      <alignment horizontal="left" vertical="top" wrapText="1"/>
    </xf>
    <xf numFmtId="0" fontId="8" fillId="0" borderId="39" xfId="9" applyFont="1" applyBorder="1" applyAlignment="1">
      <alignment horizontal="left" vertical="top" wrapText="1"/>
    </xf>
    <xf numFmtId="0" fontId="8" fillId="0" borderId="45" xfId="9" applyFont="1" applyBorder="1" applyAlignment="1">
      <alignment horizontal="left" vertical="top" wrapText="1"/>
    </xf>
    <xf numFmtId="0" fontId="65" fillId="39" borderId="2" xfId="9" applyFont="1" applyFill="1" applyBorder="1" applyAlignment="1">
      <alignment horizontal="right" vertical="top" wrapText="1"/>
    </xf>
    <xf numFmtId="0" fontId="65" fillId="39" borderId="4" xfId="9" applyFont="1" applyFill="1" applyBorder="1" applyAlignment="1">
      <alignment horizontal="right" vertical="top" wrapText="1"/>
    </xf>
    <xf numFmtId="0" fontId="65" fillId="39" borderId="3" xfId="9" applyFont="1" applyFill="1" applyBorder="1" applyAlignment="1">
      <alignment horizontal="right" vertical="top" wrapText="1"/>
    </xf>
    <xf numFmtId="49" fontId="5" fillId="3" borderId="2" xfId="9" applyNumberFormat="1" applyFont="1" applyFill="1" applyBorder="1" applyAlignment="1">
      <alignment horizontal="right" vertical="top"/>
    </xf>
    <xf numFmtId="49" fontId="5" fillId="3" borderId="4" xfId="9" applyNumberFormat="1" applyFont="1" applyFill="1" applyBorder="1" applyAlignment="1">
      <alignment horizontal="right" vertical="top"/>
    </xf>
    <xf numFmtId="49" fontId="5" fillId="3" borderId="3" xfId="9" applyNumberFormat="1" applyFont="1" applyFill="1" applyBorder="1" applyAlignment="1">
      <alignment horizontal="right" vertical="top"/>
    </xf>
    <xf numFmtId="0" fontId="16" fillId="11" borderId="19" xfId="9" applyFont="1" applyFill="1" applyBorder="1" applyAlignment="1">
      <alignment horizontal="center" vertical="top" wrapText="1"/>
    </xf>
    <xf numFmtId="0" fontId="16" fillId="11" borderId="34" xfId="9" applyFont="1" applyFill="1" applyBorder="1" applyAlignment="1">
      <alignment horizontal="center" vertical="top" wrapText="1"/>
    </xf>
    <xf numFmtId="0" fontId="26" fillId="12" borderId="22" xfId="9" applyFont="1" applyFill="1" applyBorder="1" applyAlignment="1">
      <alignment horizontal="left" vertical="top" wrapText="1"/>
    </xf>
    <xf numFmtId="0" fontId="26" fillId="12" borderId="35" xfId="9" applyFont="1" applyFill="1" applyBorder="1" applyAlignment="1">
      <alignment horizontal="left" vertical="top" wrapText="1"/>
    </xf>
    <xf numFmtId="0" fontId="26" fillId="12" borderId="0" xfId="9" applyFont="1" applyFill="1" applyAlignment="1">
      <alignment horizontal="left" vertical="top" wrapText="1"/>
    </xf>
    <xf numFmtId="0" fontId="26" fillId="12" borderId="61" xfId="9" applyFont="1" applyFill="1" applyBorder="1" applyAlignment="1">
      <alignment horizontal="left" vertical="top" wrapText="1"/>
    </xf>
    <xf numFmtId="0" fontId="26" fillId="12" borderId="21" xfId="9" applyFont="1" applyFill="1" applyBorder="1" applyAlignment="1">
      <alignment horizontal="left" vertical="top" wrapText="1"/>
    </xf>
    <xf numFmtId="0" fontId="26" fillId="12" borderId="27" xfId="9" applyFont="1" applyFill="1" applyBorder="1" applyAlignment="1">
      <alignment horizontal="left" vertical="top" wrapText="1"/>
    </xf>
    <xf numFmtId="49" fontId="11" fillId="14" borderId="19" xfId="9" applyNumberFormat="1" applyFont="1" applyFill="1" applyBorder="1" applyAlignment="1">
      <alignment horizontal="center" vertical="top"/>
    </xf>
    <xf numFmtId="49" fontId="11" fillId="14" borderId="5" xfId="9" applyNumberFormat="1" applyFont="1" applyFill="1" applyBorder="1" applyAlignment="1">
      <alignment horizontal="center" vertical="top"/>
    </xf>
    <xf numFmtId="49" fontId="6" fillId="0" borderId="5" xfId="9" applyNumberFormat="1" applyFont="1" applyBorder="1" applyAlignment="1">
      <alignment vertical="top" wrapText="1"/>
    </xf>
    <xf numFmtId="49" fontId="6" fillId="0" borderId="19" xfId="9" applyNumberFormat="1" applyFont="1" applyBorder="1" applyAlignment="1">
      <alignment horizontal="center" vertical="top"/>
    </xf>
    <xf numFmtId="49" fontId="6" fillId="0" borderId="34" xfId="9" applyNumberFormat="1" applyFont="1" applyBorder="1" applyAlignment="1">
      <alignment horizontal="center" vertical="top"/>
    </xf>
    <xf numFmtId="49" fontId="6" fillId="0" borderId="42" xfId="9" applyNumberFormat="1" applyFont="1" applyBorder="1" applyAlignment="1">
      <alignment horizontal="center" vertical="center" textRotation="90"/>
    </xf>
    <xf numFmtId="49" fontId="11" fillId="9" borderId="19" xfId="9" applyNumberFormat="1" applyFont="1" applyFill="1" applyBorder="1" applyAlignment="1">
      <alignment vertical="top"/>
    </xf>
    <xf numFmtId="49" fontId="11" fillId="9" borderId="34" xfId="9" applyNumberFormat="1" applyFont="1" applyFill="1" applyBorder="1" applyAlignment="1">
      <alignment vertical="top"/>
    </xf>
    <xf numFmtId="49" fontId="11" fillId="9" borderId="5" xfId="9" applyNumberFormat="1" applyFont="1" applyFill="1" applyBorder="1" applyAlignment="1">
      <alignment vertical="top"/>
    </xf>
    <xf numFmtId="49" fontId="8" fillId="0" borderId="20" xfId="9" applyNumberFormat="1" applyFont="1" applyBorder="1" applyAlignment="1">
      <alignment horizontal="center" vertical="center" textRotation="90"/>
    </xf>
    <xf numFmtId="49" fontId="8" fillId="0" borderId="6" xfId="9" applyNumberFormat="1" applyFont="1" applyBorder="1" applyAlignment="1">
      <alignment horizontal="center" vertical="center" textRotation="90"/>
    </xf>
    <xf numFmtId="49" fontId="8" fillId="0" borderId="31" xfId="9" applyNumberFormat="1" applyFont="1" applyBorder="1" applyAlignment="1">
      <alignment horizontal="center" vertical="center" textRotation="90"/>
    </xf>
    <xf numFmtId="49" fontId="5" fillId="9" borderId="19" xfId="9" applyNumberFormat="1" applyFont="1" applyFill="1" applyBorder="1" applyAlignment="1">
      <alignment vertical="top"/>
    </xf>
    <xf numFmtId="49" fontId="5" fillId="9" borderId="34" xfId="9" applyNumberFormat="1" applyFont="1" applyFill="1" applyBorder="1" applyAlignment="1">
      <alignment vertical="top"/>
    </xf>
    <xf numFmtId="49" fontId="5" fillId="9" borderId="5" xfId="9" applyNumberFormat="1" applyFont="1" applyFill="1" applyBorder="1" applyAlignment="1">
      <alignment vertical="top"/>
    </xf>
    <xf numFmtId="49" fontId="5" fillId="14" borderId="19" xfId="9" applyNumberFormat="1" applyFont="1" applyFill="1" applyBorder="1" applyAlignment="1">
      <alignment vertical="top"/>
    </xf>
    <xf numFmtId="49" fontId="5" fillId="14" borderId="34" xfId="9" applyNumberFormat="1" applyFont="1" applyFill="1" applyBorder="1" applyAlignment="1">
      <alignment vertical="top"/>
    </xf>
    <xf numFmtId="49" fontId="5" fillId="14" borderId="5" xfId="9" applyNumberFormat="1" applyFont="1" applyFill="1" applyBorder="1" applyAlignment="1">
      <alignment vertical="top"/>
    </xf>
    <xf numFmtId="49" fontId="13" fillId="0" borderId="19" xfId="9" applyNumberFormat="1" applyFont="1" applyBorder="1" applyAlignment="1">
      <alignment horizontal="center" vertical="top"/>
    </xf>
    <xf numFmtId="49" fontId="13" fillId="0" borderId="34" xfId="9" applyNumberFormat="1" applyFont="1" applyBorder="1" applyAlignment="1">
      <alignment horizontal="center" vertical="top"/>
    </xf>
    <xf numFmtId="49" fontId="13" fillId="0" borderId="5" xfId="9" applyNumberFormat="1" applyFont="1" applyBorder="1" applyAlignment="1">
      <alignment horizontal="center" vertical="top"/>
    </xf>
    <xf numFmtId="2" fontId="10" fillId="15" borderId="0" xfId="9" applyNumberFormat="1" applyFont="1" applyFill="1" applyAlignment="1">
      <alignment horizontal="center" vertical="center" wrapText="1"/>
    </xf>
    <xf numFmtId="49" fontId="6" fillId="0" borderId="20" xfId="9" applyNumberFormat="1" applyFont="1" applyBorder="1" applyAlignment="1">
      <alignment horizontal="center" vertical="center" textRotation="90"/>
    </xf>
    <xf numFmtId="49" fontId="6" fillId="0" borderId="31" xfId="9" applyNumberFormat="1" applyFont="1" applyBorder="1" applyAlignment="1">
      <alignment horizontal="center" vertical="center" textRotation="90"/>
    </xf>
    <xf numFmtId="0" fontId="10" fillId="12" borderId="19" xfId="9" applyFont="1" applyFill="1" applyBorder="1" applyAlignment="1">
      <alignment horizontal="center" vertical="top"/>
    </xf>
    <xf numFmtId="0" fontId="10" fillId="12" borderId="55" xfId="9" applyFont="1" applyFill="1" applyBorder="1" applyAlignment="1">
      <alignment horizontal="center" vertical="top"/>
    </xf>
    <xf numFmtId="164" fontId="10" fillId="12" borderId="19" xfId="9" applyNumberFormat="1" applyFont="1" applyFill="1" applyBorder="1" applyAlignment="1">
      <alignment horizontal="center" vertical="top"/>
    </xf>
    <xf numFmtId="164" fontId="10" fillId="12" borderId="55" xfId="9" applyNumberFormat="1" applyFont="1" applyFill="1" applyBorder="1" applyAlignment="1">
      <alignment horizontal="center" vertical="top"/>
    </xf>
    <xf numFmtId="0" fontId="6" fillId="0" borderId="64" xfId="9" applyFont="1" applyBorder="1" applyAlignment="1">
      <alignment horizontal="left" vertical="top" wrapText="1"/>
    </xf>
    <xf numFmtId="0" fontId="6" fillId="0" borderId="48" xfId="9" applyFont="1" applyBorder="1" applyAlignment="1">
      <alignment horizontal="left" vertical="top" wrapText="1"/>
    </xf>
    <xf numFmtId="164" fontId="10" fillId="15" borderId="33" xfId="9" applyNumberFormat="1" applyFont="1" applyFill="1" applyBorder="1" applyAlignment="1">
      <alignment horizontal="center" vertical="center" wrapText="1"/>
    </xf>
    <xf numFmtId="0" fontId="10" fillId="11" borderId="78" xfId="9" applyFont="1" applyFill="1" applyBorder="1" applyAlignment="1">
      <alignment horizontal="center" vertical="center"/>
    </xf>
    <xf numFmtId="0" fontId="10" fillId="11" borderId="66" xfId="9" applyFont="1" applyFill="1" applyBorder="1" applyAlignment="1">
      <alignment horizontal="center" vertical="center"/>
    </xf>
    <xf numFmtId="0" fontId="4" fillId="0" borderId="0" xfId="9" applyFont="1" applyAlignment="1">
      <alignment horizontal="center" vertical="center"/>
    </xf>
    <xf numFmtId="0" fontId="4" fillId="15" borderId="63" xfId="9" applyFont="1" applyFill="1" applyBorder="1" applyAlignment="1">
      <alignment horizontal="center" vertical="top" wrapText="1"/>
    </xf>
    <xf numFmtId="0" fontId="4" fillId="15" borderId="69" xfId="9" applyFont="1" applyFill="1" applyBorder="1" applyAlignment="1">
      <alignment horizontal="center" vertical="top" wrapText="1"/>
    </xf>
    <xf numFmtId="0" fontId="4" fillId="15" borderId="59" xfId="9" applyFont="1" applyFill="1" applyBorder="1" applyAlignment="1">
      <alignment horizontal="center" vertical="top" wrapText="1"/>
    </xf>
    <xf numFmtId="49" fontId="10" fillId="15" borderId="19" xfId="9" applyNumberFormat="1" applyFont="1" applyFill="1" applyBorder="1" applyAlignment="1">
      <alignment horizontal="center" vertical="center" wrapText="1"/>
    </xf>
    <xf numFmtId="49" fontId="10" fillId="15" borderId="5" xfId="9" applyNumberFormat="1" applyFont="1" applyFill="1" applyBorder="1" applyAlignment="1">
      <alignment horizontal="center" vertical="center" wrapText="1"/>
    </xf>
    <xf numFmtId="49" fontId="13" fillId="11" borderId="11" xfId="9" applyNumberFormat="1" applyFont="1" applyFill="1" applyBorder="1" applyAlignment="1">
      <alignment horizontal="left" vertical="top" wrapText="1"/>
    </xf>
    <xf numFmtId="49" fontId="13" fillId="11" borderId="12" xfId="9" applyNumberFormat="1" applyFont="1" applyFill="1" applyBorder="1" applyAlignment="1">
      <alignment horizontal="left" vertical="top" wrapText="1"/>
    </xf>
    <xf numFmtId="49" fontId="13" fillId="11" borderId="9" xfId="9" applyNumberFormat="1" applyFont="1" applyFill="1" applyBorder="1" applyAlignment="1">
      <alignment horizontal="left" vertical="top" wrapText="1"/>
    </xf>
    <xf numFmtId="49" fontId="13" fillId="11" borderId="7" xfId="9" applyNumberFormat="1" applyFont="1" applyFill="1" applyBorder="1" applyAlignment="1">
      <alignment horizontal="left" vertical="top" wrapText="1"/>
    </xf>
    <xf numFmtId="0" fontId="13" fillId="11" borderId="9" xfId="9" applyFont="1" applyFill="1" applyBorder="1" applyAlignment="1">
      <alignment horizontal="left" vertical="top" wrapText="1"/>
    </xf>
    <xf numFmtId="0" fontId="13" fillId="11" borderId="7" xfId="9" applyFont="1" applyFill="1" applyBorder="1" applyAlignment="1">
      <alignment horizontal="left" vertical="top" wrapText="1"/>
    </xf>
    <xf numFmtId="0" fontId="10" fillId="11" borderId="9" xfId="9" applyFont="1" applyFill="1" applyBorder="1" applyAlignment="1">
      <alignment horizontal="left" vertical="top" wrapText="1"/>
    </xf>
    <xf numFmtId="0" fontId="10" fillId="11" borderId="7" xfId="9" applyFont="1" applyFill="1" applyBorder="1" applyAlignment="1">
      <alignment horizontal="left" vertical="top" wrapText="1"/>
    </xf>
    <xf numFmtId="164" fontId="10" fillId="0" borderId="0" xfId="9" applyNumberFormat="1" applyFont="1" applyAlignment="1">
      <alignment horizontal="center" vertical="top"/>
    </xf>
    <xf numFmtId="0" fontId="10" fillId="11" borderId="11" xfId="9" applyFont="1" applyFill="1" applyBorder="1" applyAlignment="1">
      <alignment horizontal="left" vertical="top" wrapText="1"/>
    </xf>
    <xf numFmtId="0" fontId="10" fillId="11" borderId="12" xfId="9" applyFont="1" applyFill="1" applyBorder="1" applyAlignment="1">
      <alignment horizontal="left" vertical="top" wrapText="1"/>
    </xf>
    <xf numFmtId="49" fontId="10" fillId="0" borderId="19" xfId="9" applyNumberFormat="1" applyFont="1" applyBorder="1" applyAlignment="1">
      <alignment horizontal="center" vertical="top" wrapText="1"/>
    </xf>
    <xf numFmtId="49" fontId="10" fillId="0" borderId="34" xfId="9" applyNumberFormat="1" applyFont="1" applyBorder="1" applyAlignment="1">
      <alignment horizontal="center" vertical="top" wrapText="1"/>
    </xf>
    <xf numFmtId="49" fontId="10" fillId="0" borderId="5" xfId="9" applyNumberFormat="1" applyFont="1" applyBorder="1" applyAlignment="1">
      <alignment horizontal="center" vertical="top" wrapText="1"/>
    </xf>
    <xf numFmtId="49" fontId="4" fillId="15" borderId="20" xfId="9" applyNumberFormat="1" applyFont="1" applyFill="1" applyBorder="1" applyAlignment="1">
      <alignment horizontal="left" vertical="top" wrapText="1"/>
    </xf>
    <xf numFmtId="49" fontId="4" fillId="15" borderId="35" xfId="9" applyNumberFormat="1" applyFont="1" applyFill="1" applyBorder="1" applyAlignment="1">
      <alignment horizontal="left" vertical="top" wrapText="1"/>
    </xf>
    <xf numFmtId="49" fontId="4" fillId="15" borderId="6" xfId="9" applyNumberFormat="1" applyFont="1" applyFill="1" applyBorder="1" applyAlignment="1">
      <alignment horizontal="left" vertical="top" wrapText="1"/>
    </xf>
    <xf numFmtId="49" fontId="4" fillId="15" borderId="61" xfId="9" applyNumberFormat="1" applyFont="1" applyFill="1" applyBorder="1" applyAlignment="1">
      <alignment horizontal="left" vertical="top" wrapText="1"/>
    </xf>
    <xf numFmtId="49" fontId="4" fillId="15" borderId="9" xfId="9" applyNumberFormat="1" applyFont="1" applyFill="1" applyBorder="1" applyAlignment="1">
      <alignment horizontal="left" vertical="top" wrapText="1"/>
    </xf>
    <xf numFmtId="49" fontId="4" fillId="15" borderId="7" xfId="9" applyNumberFormat="1" applyFont="1" applyFill="1" applyBorder="1" applyAlignment="1">
      <alignment horizontal="left" vertical="top" wrapText="1"/>
    </xf>
    <xf numFmtId="49" fontId="4" fillId="15" borderId="31" xfId="9" applyNumberFormat="1" applyFont="1" applyFill="1" applyBorder="1" applyAlignment="1">
      <alignment horizontal="left" vertical="top" wrapText="1"/>
    </xf>
    <xf numFmtId="49" fontId="4" fillId="15" borderId="27" xfId="9" applyNumberFormat="1" applyFont="1" applyFill="1" applyBorder="1" applyAlignment="1">
      <alignment horizontal="left" vertical="top" wrapText="1"/>
    </xf>
    <xf numFmtId="0" fontId="10" fillId="0" borderId="19" xfId="9" applyFont="1" applyBorder="1" applyAlignment="1">
      <alignment horizontal="center" vertical="top" wrapText="1"/>
    </xf>
    <xf numFmtId="0" fontId="10" fillId="0" borderId="75" xfId="9" applyFont="1" applyBorder="1" applyAlignment="1">
      <alignment horizontal="center" vertical="top" wrapText="1"/>
    </xf>
    <xf numFmtId="0" fontId="10" fillId="0" borderId="49" xfId="9" applyFont="1" applyBorder="1" applyAlignment="1">
      <alignment horizontal="center" vertical="top"/>
    </xf>
    <xf numFmtId="0" fontId="10" fillId="0" borderId="52" xfId="9" applyFont="1" applyBorder="1" applyAlignment="1">
      <alignment horizontal="center" vertical="top"/>
    </xf>
    <xf numFmtId="0" fontId="10" fillId="0" borderId="46" xfId="9" applyFont="1" applyBorder="1" applyAlignment="1">
      <alignment horizontal="center" vertical="top"/>
    </xf>
    <xf numFmtId="0" fontId="10" fillId="11" borderId="10" xfId="9" applyFont="1" applyFill="1" applyBorder="1" applyAlignment="1">
      <alignment horizontal="center" vertical="center"/>
    </xf>
    <xf numFmtId="0" fontId="66" fillId="0" borderId="34" xfId="9" applyBorder="1" applyAlignment="1">
      <alignment horizontal="center" vertical="top" wrapText="1"/>
    </xf>
    <xf numFmtId="0" fontId="66" fillId="0" borderId="5" xfId="9" applyBorder="1" applyAlignment="1">
      <alignment horizontal="center" vertical="top" wrapText="1"/>
    </xf>
    <xf numFmtId="0" fontId="32" fillId="0" borderId="11" xfId="9" applyFont="1" applyBorder="1" applyAlignment="1">
      <alignment horizontal="center"/>
    </xf>
    <xf numFmtId="0" fontId="32" fillId="0" borderId="12" xfId="9" applyFont="1" applyBorder="1" applyAlignment="1">
      <alignment horizontal="center"/>
    </xf>
    <xf numFmtId="0" fontId="32" fillId="0" borderId="6" xfId="9" applyFont="1" applyBorder="1" applyAlignment="1">
      <alignment horizontal="center"/>
    </xf>
    <xf numFmtId="0" fontId="32" fillId="0" borderId="61" xfId="9" applyFont="1" applyBorder="1" applyAlignment="1">
      <alignment horizontal="center"/>
    </xf>
    <xf numFmtId="0" fontId="32" fillId="0" borderId="9" xfId="9" applyFont="1" applyBorder="1" applyAlignment="1">
      <alignment horizontal="center"/>
    </xf>
    <xf numFmtId="0" fontId="32" fillId="0" borderId="7" xfId="9" applyFont="1" applyBorder="1" applyAlignment="1">
      <alignment horizontal="center"/>
    </xf>
    <xf numFmtId="164" fontId="32" fillId="0" borderId="11" xfId="9" applyNumberFormat="1" applyFont="1" applyBorder="1" applyAlignment="1">
      <alignment horizontal="center"/>
    </xf>
    <xf numFmtId="164" fontId="32" fillId="0" borderId="12" xfId="9" applyNumberFormat="1" applyFont="1" applyBorder="1" applyAlignment="1">
      <alignment horizontal="center"/>
    </xf>
    <xf numFmtId="164" fontId="32" fillId="0" borderId="6" xfId="9" applyNumberFormat="1" applyFont="1" applyBorder="1" applyAlignment="1">
      <alignment horizontal="center"/>
    </xf>
    <xf numFmtId="164" fontId="32" fillId="0" borderId="61" xfId="9" applyNumberFormat="1" applyFont="1" applyBorder="1" applyAlignment="1">
      <alignment horizontal="center"/>
    </xf>
    <xf numFmtId="164" fontId="32" fillId="0" borderId="9" xfId="9" applyNumberFormat="1" applyFont="1" applyBorder="1" applyAlignment="1">
      <alignment horizontal="center"/>
    </xf>
    <xf numFmtId="164" fontId="32" fillId="0" borderId="7" xfId="9" applyNumberFormat="1" applyFont="1" applyBorder="1" applyAlignment="1">
      <alignment horizontal="center"/>
    </xf>
    <xf numFmtId="49" fontId="11" fillId="14" borderId="55" xfId="9" applyNumberFormat="1" applyFont="1" applyFill="1" applyBorder="1" applyAlignment="1">
      <alignment horizontal="center" vertical="top"/>
    </xf>
    <xf numFmtId="49" fontId="11" fillId="14" borderId="10" xfId="9" applyNumberFormat="1" applyFont="1" applyFill="1" applyBorder="1" applyAlignment="1">
      <alignment horizontal="center" vertical="top"/>
    </xf>
    <xf numFmtId="0" fontId="26" fillId="0" borderId="0" xfId="9" applyFont="1" applyFill="1" applyAlignment="1">
      <alignment horizontal="center" vertical="top" wrapText="1"/>
    </xf>
    <xf numFmtId="0" fontId="12" fillId="8" borderId="10" xfId="9" applyFont="1" applyFill="1" applyBorder="1" applyAlignment="1">
      <alignment horizontal="center" vertical="center" textRotation="90" wrapText="1"/>
    </xf>
    <xf numFmtId="0" fontId="4" fillId="0" borderId="34" xfId="9" applyFont="1" applyBorder="1" applyAlignment="1">
      <alignment horizontal="center" vertical="center" textRotation="90" wrapText="1"/>
    </xf>
    <xf numFmtId="0" fontId="4" fillId="0" borderId="35" xfId="9" applyFont="1" applyBorder="1" applyAlignment="1">
      <alignment horizontal="center" vertical="center" wrapText="1"/>
    </xf>
    <xf numFmtId="0" fontId="4" fillId="0" borderId="61" xfId="9" applyFont="1" applyBorder="1" applyAlignment="1">
      <alignment horizontal="center" vertical="center" wrapText="1"/>
    </xf>
    <xf numFmtId="0" fontId="12" fillId="12" borderId="13" xfId="9" applyFont="1" applyFill="1" applyBorder="1" applyAlignment="1">
      <alignment horizontal="center" vertical="center" textRotation="90" wrapText="1"/>
    </xf>
    <xf numFmtId="0" fontId="4" fillId="0" borderId="18" xfId="9" applyFont="1" applyBorder="1" applyAlignment="1">
      <alignment horizontal="center" vertical="center" textRotation="90" wrapText="1"/>
    </xf>
    <xf numFmtId="0" fontId="4" fillId="0" borderId="14" xfId="9" applyFont="1" applyBorder="1" applyAlignment="1">
      <alignment horizontal="center" vertical="center" textRotation="90" wrapText="1"/>
    </xf>
    <xf numFmtId="0" fontId="4" fillId="0" borderId="10" xfId="9" applyFont="1" applyBorder="1" applyAlignment="1">
      <alignment horizontal="center" vertical="center" textRotation="90" wrapText="1"/>
    </xf>
    <xf numFmtId="0" fontId="4" fillId="0" borderId="39" xfId="9" applyFont="1" applyBorder="1" applyAlignment="1">
      <alignment horizontal="center" vertical="center" textRotation="90" wrapText="1"/>
    </xf>
    <xf numFmtId="0" fontId="4" fillId="0" borderId="17" xfId="9" applyFont="1" applyBorder="1" applyAlignment="1">
      <alignment horizontal="center" vertical="center" textRotation="90" wrapText="1"/>
    </xf>
    <xf numFmtId="0" fontId="4" fillId="0" borderId="13" xfId="9" applyFont="1" applyBorder="1" applyAlignment="1">
      <alignment horizontal="center" vertical="center" textRotation="90" wrapText="1"/>
    </xf>
    <xf numFmtId="0" fontId="26" fillId="12" borderId="19" xfId="9" applyFont="1" applyFill="1" applyBorder="1" applyAlignment="1">
      <alignment horizontal="left" vertical="top" wrapText="1"/>
    </xf>
    <xf numFmtId="0" fontId="26" fillId="12" borderId="34" xfId="9" applyFont="1" applyFill="1" applyBorder="1" applyAlignment="1">
      <alignment horizontal="left" vertical="top" wrapText="1"/>
    </xf>
    <xf numFmtId="0" fontId="16" fillId="12" borderId="34" xfId="9" applyFont="1" applyFill="1" applyBorder="1" applyAlignment="1">
      <alignment horizontal="center" vertical="top" wrapText="1"/>
    </xf>
    <xf numFmtId="49" fontId="15" fillId="0" borderId="5" xfId="9" applyNumberFormat="1" applyFont="1" applyBorder="1" applyAlignment="1">
      <alignment horizontal="center" vertical="center" textRotation="90"/>
    </xf>
    <xf numFmtId="0" fontId="4" fillId="0" borderId="34" xfId="2" applyFont="1" applyFill="1" applyBorder="1" applyAlignment="1">
      <alignment horizontal="center" vertical="center" textRotation="90" wrapText="1"/>
    </xf>
    <xf numFmtId="0" fontId="4" fillId="0" borderId="54" xfId="9" applyFont="1" applyFill="1" applyBorder="1" applyAlignment="1">
      <alignment horizontal="center" vertical="center" wrapText="1"/>
    </xf>
    <xf numFmtId="0" fontId="4" fillId="0" borderId="52" xfId="9" applyFont="1" applyFill="1" applyBorder="1" applyAlignment="1">
      <alignment horizontal="center" vertical="center" wrapText="1"/>
    </xf>
    <xf numFmtId="0" fontId="10" fillId="8" borderId="2" xfId="9" applyFont="1" applyFill="1" applyBorder="1" applyAlignment="1">
      <alignment horizontal="center" vertical="top"/>
    </xf>
    <xf numFmtId="0" fontId="10" fillId="8" borderId="4" xfId="9" applyFont="1" applyFill="1" applyBorder="1" applyAlignment="1">
      <alignment horizontal="center" vertical="top"/>
    </xf>
    <xf numFmtId="0" fontId="10" fillId="8" borderId="3" xfId="9" applyFont="1" applyFill="1" applyBorder="1" applyAlignment="1">
      <alignment horizontal="center" vertical="top"/>
    </xf>
    <xf numFmtId="0" fontId="39" fillId="13" borderId="19" xfId="9" applyFont="1" applyFill="1" applyBorder="1" applyAlignment="1">
      <alignment horizontal="left" vertical="top" wrapText="1"/>
    </xf>
    <xf numFmtId="0" fontId="39" fillId="13" borderId="5" xfId="9" applyFont="1" applyFill="1" applyBorder="1" applyAlignment="1">
      <alignment horizontal="left" vertical="top" wrapText="1"/>
    </xf>
    <xf numFmtId="0" fontId="3" fillId="13" borderId="5" xfId="9" applyFont="1" applyFill="1" applyBorder="1" applyAlignment="1">
      <alignment horizontal="center" vertical="top" wrapText="1"/>
    </xf>
    <xf numFmtId="49" fontId="10" fillId="0" borderId="19" xfId="9" applyNumberFormat="1" applyFont="1" applyBorder="1" applyAlignment="1">
      <alignment horizontal="center" vertical="top"/>
    </xf>
    <xf numFmtId="49" fontId="10" fillId="0" borderId="34" xfId="9" applyNumberFormat="1" applyFont="1" applyBorder="1" applyAlignment="1">
      <alignment horizontal="center" vertical="top"/>
    </xf>
    <xf numFmtId="49" fontId="10" fillId="0" borderId="5" xfId="9" applyNumberFormat="1" applyFont="1" applyBorder="1" applyAlignment="1">
      <alignment horizontal="center" vertical="top"/>
    </xf>
    <xf numFmtId="0" fontId="3" fillId="11" borderId="19" xfId="9" applyFont="1" applyFill="1" applyBorder="1" applyAlignment="1">
      <alignment horizontal="center" vertical="top" wrapText="1"/>
    </xf>
    <xf numFmtId="0" fontId="3" fillId="11" borderId="34" xfId="9" applyFont="1" applyFill="1" applyBorder="1" applyAlignment="1">
      <alignment horizontal="center" vertical="top" wrapText="1"/>
    </xf>
    <xf numFmtId="0" fontId="3" fillId="11" borderId="5" xfId="9" applyFont="1" applyFill="1" applyBorder="1" applyAlignment="1">
      <alignment horizontal="center" vertical="top" wrapText="1"/>
    </xf>
    <xf numFmtId="0" fontId="5" fillId="12" borderId="19" xfId="9" applyNumberFormat="1" applyFont="1" applyFill="1" applyBorder="1" applyAlignment="1">
      <alignment horizontal="center" vertical="center" textRotation="90" wrapText="1"/>
    </xf>
    <xf numFmtId="0" fontId="5" fillId="12" borderId="34" xfId="9" applyNumberFormat="1" applyFont="1" applyFill="1" applyBorder="1" applyAlignment="1">
      <alignment horizontal="center" vertical="center" textRotation="90" wrapText="1"/>
    </xf>
    <xf numFmtId="0" fontId="5" fillId="12" borderId="5" xfId="9" applyNumberFormat="1" applyFont="1" applyFill="1" applyBorder="1" applyAlignment="1">
      <alignment horizontal="center" vertical="center" textRotation="90" wrapText="1"/>
    </xf>
    <xf numFmtId="0" fontId="5" fillId="12" borderId="20" xfId="9" applyNumberFormat="1" applyFont="1" applyFill="1" applyBorder="1" applyAlignment="1">
      <alignment horizontal="center" vertical="center" textRotation="90" wrapText="1"/>
    </xf>
    <xf numFmtId="0" fontId="5" fillId="12" borderId="6" xfId="9" applyNumberFormat="1" applyFont="1" applyFill="1" applyBorder="1" applyAlignment="1">
      <alignment horizontal="center" vertical="center" textRotation="90" wrapText="1"/>
    </xf>
    <xf numFmtId="0" fontId="5" fillId="12" borderId="31" xfId="9" applyNumberFormat="1" applyFont="1" applyFill="1" applyBorder="1" applyAlignment="1">
      <alignment horizontal="center" vertical="center" textRotation="90" wrapText="1"/>
    </xf>
    <xf numFmtId="49" fontId="11" fillId="10" borderId="19" xfId="9" applyNumberFormat="1" applyFont="1" applyFill="1" applyBorder="1" applyAlignment="1">
      <alignment horizontal="center" vertical="top" wrapText="1"/>
    </xf>
    <xf numFmtId="49" fontId="11" fillId="10" borderId="5" xfId="9" applyNumberFormat="1" applyFont="1" applyFill="1" applyBorder="1" applyAlignment="1">
      <alignment horizontal="center" vertical="top" wrapText="1"/>
    </xf>
    <xf numFmtId="49" fontId="14" fillId="9" borderId="19" xfId="9" applyNumberFormat="1" applyFont="1" applyFill="1" applyBorder="1" applyAlignment="1">
      <alignment horizontal="center" vertical="top"/>
    </xf>
    <xf numFmtId="49" fontId="14" fillId="9" borderId="34" xfId="9" applyNumberFormat="1" applyFont="1" applyFill="1" applyBorder="1" applyAlignment="1">
      <alignment horizontal="center" vertical="top"/>
    </xf>
    <xf numFmtId="49" fontId="5" fillId="9" borderId="19" xfId="9" applyNumberFormat="1" applyFont="1" applyFill="1" applyBorder="1" applyAlignment="1">
      <alignment horizontal="center" vertical="top" wrapText="1"/>
    </xf>
    <xf numFmtId="0" fontId="3" fillId="0" borderId="5" xfId="9" applyFont="1" applyBorder="1" applyAlignment="1">
      <alignment horizontal="center" vertical="top" wrapText="1"/>
    </xf>
    <xf numFmtId="49" fontId="5" fillId="14" borderId="19" xfId="9" applyNumberFormat="1" applyFont="1" applyFill="1" applyBorder="1" applyAlignment="1">
      <alignment horizontal="center" vertical="top" wrapText="1"/>
    </xf>
    <xf numFmtId="49" fontId="65" fillId="12" borderId="19" xfId="9" applyNumberFormat="1" applyFont="1" applyFill="1" applyBorder="1" applyAlignment="1">
      <alignment horizontal="center" vertical="top" wrapText="1"/>
    </xf>
    <xf numFmtId="0" fontId="3" fillId="12" borderId="5" xfId="9" applyFont="1" applyFill="1" applyBorder="1" applyAlignment="1">
      <alignment horizontal="center" vertical="top" wrapText="1"/>
    </xf>
    <xf numFmtId="0" fontId="43" fillId="12" borderId="19" xfId="9" applyFont="1" applyFill="1" applyBorder="1" applyAlignment="1">
      <alignment horizontal="left" vertical="top" wrapText="1"/>
    </xf>
    <xf numFmtId="0" fontId="43" fillId="12" borderId="5" xfId="9" applyFont="1" applyFill="1" applyBorder="1" applyAlignment="1">
      <alignment horizontal="left" vertical="top" wrapText="1"/>
    </xf>
    <xf numFmtId="49" fontId="11" fillId="9" borderId="9" xfId="9" applyNumberFormat="1" applyFont="1" applyFill="1" applyBorder="1" applyAlignment="1">
      <alignment horizontal="center" vertical="top"/>
    </xf>
    <xf numFmtId="49" fontId="11" fillId="9" borderId="11" xfId="9" applyNumberFormat="1" applyFont="1" applyFill="1" applyBorder="1" applyAlignment="1">
      <alignment horizontal="center" vertical="top"/>
    </xf>
    <xf numFmtId="0" fontId="6" fillId="0" borderId="20" xfId="9" applyFont="1" applyBorder="1" applyAlignment="1">
      <alignment horizontal="left" vertical="top" wrapText="1"/>
    </xf>
    <xf numFmtId="0" fontId="6" fillId="0" borderId="22" xfId="9" applyFont="1" applyBorder="1" applyAlignment="1">
      <alignment horizontal="left" vertical="top" wrapText="1"/>
    </xf>
    <xf numFmtId="0" fontId="6" fillId="0" borderId="35" xfId="9" applyFont="1" applyBorder="1" applyAlignment="1">
      <alignment horizontal="left" vertical="top" wrapText="1"/>
    </xf>
  </cellXfs>
  <cellStyles count="15">
    <cellStyle name="Įprastas" xfId="0" builtinId="0"/>
    <cellStyle name="Įprastas 2" xfId="4"/>
    <cellStyle name="Įprastas 2 2" xfId="10"/>
    <cellStyle name="Įprastas 3" xfId="7"/>
    <cellStyle name="Įprastas 4" xfId="2"/>
    <cellStyle name="Įprastas 4 2" xfId="8"/>
    <cellStyle name="Įprastas 4 3" xfId="14"/>
    <cellStyle name="Įprastas 5" xfId="3"/>
    <cellStyle name="Įprastas 5 2" xfId="6"/>
    <cellStyle name="Įprastas 6" xfId="5"/>
    <cellStyle name="Įprastas 6 2" xfId="11"/>
    <cellStyle name="Įprastas 7" xfId="9"/>
    <cellStyle name="Įprastas 8" xfId="12"/>
    <cellStyle name="Kablelis" xfId="1" builtinId="3"/>
    <cellStyle name="Kablelis 2" xfId="13"/>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theme/theme1.xml><?xml version="1.0" encoding="utf-8"?>
<a:theme xmlns:a="http://schemas.openxmlformats.org/drawingml/2006/main" name="„Office“ tema">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printerSettings" Target="../printerSettings/printerSettings12.bin"/><Relationship Id="rId1" Type="http://schemas.openxmlformats.org/officeDocument/2006/relationships/hyperlink" Target="https://osp.stat.gov.lt/" TargetMode="External"/></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Z130"/>
  <sheetViews>
    <sheetView tabSelected="1" zoomScaleNormal="100" workbookViewId="0">
      <selection activeCell="V10" sqref="V10"/>
    </sheetView>
  </sheetViews>
  <sheetFormatPr defaultRowHeight="15"/>
  <cols>
    <col min="1" max="1" width="2.7109375" customWidth="1"/>
    <col min="2" max="4" width="3.140625" customWidth="1"/>
    <col min="5" max="5" width="3.5703125" customWidth="1"/>
    <col min="6" max="6" width="38.28515625" customWidth="1"/>
    <col min="7" max="7" width="4.7109375" customWidth="1"/>
    <col min="8" max="8" width="4.28515625" customWidth="1"/>
    <col min="9" max="9" width="6.140625" customWidth="1"/>
    <col min="10" max="10" width="7.7109375" customWidth="1"/>
    <col min="11" max="11" width="10" customWidth="1"/>
    <col min="12" max="12" width="10.28515625" customWidth="1"/>
    <col min="13" max="13" width="11.5703125" customWidth="1"/>
    <col min="14" max="14" width="28.140625" customWidth="1"/>
    <col min="17" max="17" width="13.28515625" customWidth="1"/>
    <col min="18" max="18" width="25.140625" customWidth="1"/>
    <col min="19" max="19" width="29.42578125" customWidth="1"/>
  </cols>
  <sheetData>
    <row r="1" spans="1:21" ht="15.75" customHeight="1">
      <c r="K1" s="404"/>
      <c r="L1" s="404"/>
      <c r="M1" s="404"/>
      <c r="N1" s="5835"/>
      <c r="O1" s="5835"/>
      <c r="P1" s="5835"/>
      <c r="Q1" s="5835"/>
      <c r="R1" s="5827" t="s">
        <v>1909</v>
      </c>
      <c r="S1" s="5827"/>
      <c r="T1" s="403"/>
      <c r="U1" s="403"/>
    </row>
    <row r="2" spans="1:21" ht="50.25" customHeight="1">
      <c r="K2" s="404"/>
      <c r="L2" s="404"/>
      <c r="M2" s="404"/>
      <c r="N2" s="5835"/>
      <c r="O2" s="5835"/>
      <c r="P2" s="5835"/>
      <c r="Q2" s="5835"/>
      <c r="R2" s="5827"/>
      <c r="S2" s="5827"/>
      <c r="T2" s="403"/>
      <c r="U2" s="403"/>
    </row>
    <row r="3" spans="1:21" ht="15.75" customHeight="1">
      <c r="K3" s="404"/>
      <c r="L3" s="404"/>
      <c r="M3" s="404"/>
      <c r="N3" s="404"/>
      <c r="O3" s="404"/>
      <c r="P3" s="404"/>
      <c r="Q3" s="403"/>
    </row>
    <row r="4" spans="1:21" ht="15" customHeight="1">
      <c r="A4" s="5798" t="s">
        <v>194</v>
      </c>
      <c r="B4" s="5798"/>
      <c r="C4" s="5798"/>
      <c r="D4" s="5798"/>
      <c r="E4" s="5798"/>
      <c r="F4" s="5798"/>
      <c r="G4" s="5798"/>
      <c r="H4" s="5798"/>
      <c r="I4" s="5798"/>
      <c r="J4" s="5798"/>
      <c r="K4" s="5798"/>
      <c r="L4" s="5798"/>
      <c r="M4" s="5798"/>
      <c r="N4" s="5798"/>
      <c r="O4" s="5798"/>
      <c r="P4" s="5798"/>
      <c r="Q4" s="5798"/>
      <c r="R4" s="402"/>
      <c r="S4" s="402"/>
      <c r="T4" s="402"/>
      <c r="U4" s="402"/>
    </row>
    <row r="5" spans="1:21">
      <c r="A5" s="5799" t="s">
        <v>193</v>
      </c>
      <c r="B5" s="5799"/>
      <c r="C5" s="5799"/>
      <c r="D5" s="5799"/>
      <c r="E5" s="5799"/>
      <c r="F5" s="5799"/>
      <c r="G5" s="5799"/>
      <c r="H5" s="5799"/>
      <c r="I5" s="5799"/>
      <c r="J5" s="5799"/>
      <c r="K5" s="5799"/>
      <c r="L5" s="5799"/>
      <c r="M5" s="5799"/>
      <c r="N5" s="5799"/>
      <c r="O5" s="5799"/>
      <c r="P5" s="5799"/>
      <c r="Q5" s="5799"/>
    </row>
    <row r="6" spans="1:21" ht="16.5" thickBot="1">
      <c r="A6" s="401"/>
      <c r="B6" s="401"/>
      <c r="C6" s="401"/>
      <c r="D6" s="401"/>
      <c r="E6" s="401"/>
      <c r="F6" s="401"/>
      <c r="G6" s="401"/>
      <c r="H6" s="401"/>
      <c r="I6" s="401"/>
      <c r="J6" s="401"/>
      <c r="K6" s="401"/>
      <c r="L6" s="401"/>
      <c r="M6" s="401"/>
      <c r="N6" s="400"/>
      <c r="O6" s="5836" t="s">
        <v>150</v>
      </c>
      <c r="P6" s="5836"/>
      <c r="Q6" s="5836"/>
    </row>
    <row r="7" spans="1:21" ht="29.25" customHeight="1" thickBot="1">
      <c r="A7" s="5800" t="s">
        <v>192</v>
      </c>
      <c r="B7" s="5803" t="s">
        <v>191</v>
      </c>
      <c r="C7" s="5806" t="s">
        <v>187</v>
      </c>
      <c r="D7" s="5632" t="s">
        <v>190</v>
      </c>
      <c r="E7" s="5678" t="s">
        <v>189</v>
      </c>
      <c r="F7" s="5617" t="s">
        <v>188</v>
      </c>
      <c r="G7" s="5681" t="s">
        <v>187</v>
      </c>
      <c r="H7" s="5635" t="s">
        <v>186</v>
      </c>
      <c r="I7" s="5687" t="s">
        <v>185</v>
      </c>
      <c r="J7" s="5635" t="s">
        <v>184</v>
      </c>
      <c r="K7" s="5605" t="s">
        <v>183</v>
      </c>
      <c r="L7" s="5606"/>
      <c r="M7" s="5607"/>
      <c r="N7" s="5612" t="s">
        <v>182</v>
      </c>
      <c r="O7" s="5613"/>
      <c r="P7" s="5613"/>
      <c r="Q7" s="5613"/>
      <c r="R7" s="5629" t="s">
        <v>181</v>
      </c>
      <c r="S7" s="5598" t="s">
        <v>180</v>
      </c>
    </row>
    <row r="8" spans="1:21">
      <c r="A8" s="5801"/>
      <c r="B8" s="5804"/>
      <c r="C8" s="5807"/>
      <c r="D8" s="5633"/>
      <c r="E8" s="5679"/>
      <c r="F8" s="5618"/>
      <c r="G8" s="5682"/>
      <c r="H8" s="5636"/>
      <c r="I8" s="5688"/>
      <c r="J8" s="5636"/>
      <c r="K8" s="5608" t="s">
        <v>179</v>
      </c>
      <c r="L8" s="5608" t="s">
        <v>178</v>
      </c>
      <c r="M8" s="5610" t="s">
        <v>17</v>
      </c>
      <c r="N8" s="5654" t="s">
        <v>177</v>
      </c>
      <c r="O8" s="5656" t="s">
        <v>176</v>
      </c>
      <c r="P8" s="5694" t="s">
        <v>175</v>
      </c>
      <c r="Q8" s="5842" t="s">
        <v>174</v>
      </c>
      <c r="R8" s="5630"/>
      <c r="S8" s="5599"/>
    </row>
    <row r="9" spans="1:21" ht="125.25" customHeight="1" thickBot="1">
      <c r="A9" s="5802"/>
      <c r="B9" s="5805"/>
      <c r="C9" s="5808"/>
      <c r="D9" s="5634"/>
      <c r="E9" s="5680"/>
      <c r="F9" s="5619"/>
      <c r="G9" s="5683"/>
      <c r="H9" s="5637"/>
      <c r="I9" s="5689"/>
      <c r="J9" s="5637"/>
      <c r="K9" s="5609"/>
      <c r="L9" s="5609"/>
      <c r="M9" s="5611"/>
      <c r="N9" s="5655"/>
      <c r="O9" s="5657"/>
      <c r="P9" s="5695"/>
      <c r="Q9" s="5843"/>
      <c r="R9" s="5631"/>
      <c r="S9" s="5600"/>
    </row>
    <row r="10" spans="1:21" ht="26.25" thickBot="1">
      <c r="A10" s="399" t="s">
        <v>27</v>
      </c>
      <c r="B10" s="398" t="s">
        <v>173</v>
      </c>
      <c r="C10" s="397"/>
      <c r="D10" s="397"/>
      <c r="E10" s="397"/>
      <c r="F10" s="397"/>
      <c r="G10" s="397"/>
      <c r="H10" s="397"/>
      <c r="I10" s="397"/>
      <c r="J10" s="396"/>
      <c r="K10" s="394"/>
      <c r="L10" s="394"/>
      <c r="M10" s="394"/>
      <c r="N10" s="395"/>
      <c r="O10" s="395"/>
      <c r="P10" s="395"/>
      <c r="Q10" s="394"/>
      <c r="R10" s="5603"/>
      <c r="S10" s="5604"/>
    </row>
    <row r="11" spans="1:21" ht="64.5" customHeight="1" thickBot="1">
      <c r="A11" s="393"/>
      <c r="B11" s="392"/>
      <c r="C11" s="390"/>
      <c r="D11" s="390"/>
      <c r="E11" s="390"/>
      <c r="F11" s="391"/>
      <c r="G11" s="391"/>
      <c r="H11" s="390"/>
      <c r="I11" s="390"/>
      <c r="J11" s="390"/>
      <c r="K11" s="389"/>
      <c r="L11" s="389"/>
      <c r="M11" s="389"/>
      <c r="N11" s="388" t="s">
        <v>172</v>
      </c>
      <c r="O11" s="387" t="s">
        <v>171</v>
      </c>
      <c r="P11" s="386" t="s">
        <v>170</v>
      </c>
      <c r="Q11" s="386" t="s">
        <v>170</v>
      </c>
      <c r="R11" s="5650" t="s">
        <v>169</v>
      </c>
      <c r="S11" s="5651"/>
    </row>
    <row r="12" spans="1:21" ht="24" customHeight="1" thickBot="1">
      <c r="A12" s="192" t="s">
        <v>27</v>
      </c>
      <c r="B12" s="191" t="s">
        <v>27</v>
      </c>
      <c r="C12" s="5698" t="s">
        <v>168</v>
      </c>
      <c r="D12" s="5699"/>
      <c r="E12" s="5699"/>
      <c r="F12" s="5699"/>
      <c r="G12" s="5699"/>
      <c r="H12" s="5699"/>
      <c r="I12" s="5699"/>
      <c r="J12" s="5699"/>
      <c r="K12" s="5699"/>
      <c r="L12" s="5699"/>
      <c r="M12" s="5699"/>
      <c r="N12" s="5699"/>
      <c r="O12" s="5699"/>
      <c r="P12" s="5699"/>
      <c r="Q12" s="5699"/>
      <c r="R12" s="47"/>
      <c r="S12" s="46"/>
    </row>
    <row r="13" spans="1:21" ht="51.75" thickBot="1">
      <c r="A13" s="146"/>
      <c r="B13" s="5833"/>
      <c r="C13" s="5623"/>
      <c r="D13" s="5624"/>
      <c r="E13" s="5624"/>
      <c r="F13" s="5624"/>
      <c r="G13" s="5624"/>
      <c r="H13" s="5624"/>
      <c r="I13" s="5624"/>
      <c r="J13" s="5624"/>
      <c r="K13" s="5624"/>
      <c r="L13" s="5624"/>
      <c r="M13" s="5625"/>
      <c r="N13" s="385" t="s">
        <v>167</v>
      </c>
      <c r="O13" s="382" t="s">
        <v>166</v>
      </c>
      <c r="P13" s="384">
        <v>80</v>
      </c>
      <c r="Q13" s="380" t="s">
        <v>165</v>
      </c>
      <c r="R13" s="5572" t="s">
        <v>164</v>
      </c>
      <c r="S13" s="5573"/>
    </row>
    <row r="14" spans="1:21" ht="39" thickBot="1">
      <c r="A14" s="146"/>
      <c r="B14" s="5834"/>
      <c r="C14" s="5626"/>
      <c r="D14" s="5627"/>
      <c r="E14" s="5627"/>
      <c r="F14" s="5627"/>
      <c r="G14" s="5627"/>
      <c r="H14" s="5627"/>
      <c r="I14" s="5627"/>
      <c r="J14" s="5627"/>
      <c r="K14" s="5627"/>
      <c r="L14" s="5627"/>
      <c r="M14" s="5628"/>
      <c r="N14" s="383" t="s">
        <v>163</v>
      </c>
      <c r="O14" s="382" t="s">
        <v>52</v>
      </c>
      <c r="P14" s="381">
        <v>57</v>
      </c>
      <c r="Q14" s="380">
        <v>64</v>
      </c>
      <c r="R14" s="47"/>
      <c r="S14" s="46"/>
    </row>
    <row r="15" spans="1:21" ht="40.5" customHeight="1">
      <c r="A15" s="5665" t="s">
        <v>27</v>
      </c>
      <c r="B15" s="5671" t="s">
        <v>27</v>
      </c>
      <c r="C15" s="5745" t="s">
        <v>27</v>
      </c>
      <c r="D15" s="117"/>
      <c r="E15" s="5837" t="s">
        <v>162</v>
      </c>
      <c r="F15" s="5838"/>
      <c r="G15" s="5669" t="s">
        <v>161</v>
      </c>
      <c r="H15" s="5620" t="s">
        <v>34</v>
      </c>
      <c r="I15" s="5828" t="s">
        <v>33</v>
      </c>
      <c r="J15" s="91" t="s">
        <v>110</v>
      </c>
      <c r="K15" s="379">
        <f>K24+K28+K29+K31+K32+K33</f>
        <v>6945.2</v>
      </c>
      <c r="L15" s="379">
        <f>L24+L28+L29+L31+L32+L33</f>
        <v>7161.5</v>
      </c>
      <c r="M15" s="379">
        <f>M24+M28+M29+M31+M32+M33</f>
        <v>7063.2499999999991</v>
      </c>
      <c r="N15" s="378" t="s">
        <v>160</v>
      </c>
      <c r="O15" s="86" t="s">
        <v>67</v>
      </c>
      <c r="P15" s="124">
        <v>131</v>
      </c>
      <c r="Q15" s="85">
        <v>130</v>
      </c>
      <c r="R15" s="47"/>
      <c r="S15" s="46"/>
    </row>
    <row r="16" spans="1:21" ht="24.75" customHeight="1">
      <c r="A16" s="5831"/>
      <c r="B16" s="5769"/>
      <c r="C16" s="5832"/>
      <c r="D16" s="317"/>
      <c r="E16" s="5839"/>
      <c r="F16" s="5840"/>
      <c r="G16" s="5673"/>
      <c r="H16" s="5621"/>
      <c r="I16" s="5829"/>
      <c r="J16" s="324" t="s">
        <v>159</v>
      </c>
      <c r="K16" s="369"/>
      <c r="L16" s="377"/>
      <c r="M16" s="377"/>
      <c r="N16" s="376" t="s">
        <v>155</v>
      </c>
      <c r="O16" s="214" t="s">
        <v>67</v>
      </c>
      <c r="P16" s="371" t="s">
        <v>158</v>
      </c>
      <c r="Q16" s="370" t="s">
        <v>157</v>
      </c>
      <c r="R16" s="47"/>
      <c r="S16" s="46"/>
    </row>
    <row r="17" spans="1:23" ht="25.5">
      <c r="A17" s="5831"/>
      <c r="B17" s="5769"/>
      <c r="C17" s="5832"/>
      <c r="D17" s="317"/>
      <c r="E17" s="5839"/>
      <c r="F17" s="5840"/>
      <c r="G17" s="5673"/>
      <c r="H17" s="5621"/>
      <c r="I17" s="5829"/>
      <c r="J17" s="324" t="s">
        <v>135</v>
      </c>
      <c r="K17" s="375">
        <f>K25</f>
        <v>37.1</v>
      </c>
      <c r="L17" s="375">
        <f>L25</f>
        <v>51.4</v>
      </c>
      <c r="M17" s="375">
        <f>M25</f>
        <v>49.7</v>
      </c>
      <c r="N17" s="373" t="s">
        <v>156</v>
      </c>
      <c r="O17" s="214" t="s">
        <v>67</v>
      </c>
      <c r="P17" s="371">
        <v>121</v>
      </c>
      <c r="Q17" s="370">
        <v>136</v>
      </c>
      <c r="R17" s="47"/>
      <c r="S17" s="46"/>
      <c r="T17" s="306"/>
      <c r="V17" s="306"/>
    </row>
    <row r="18" spans="1:23">
      <c r="A18" s="5831"/>
      <c r="B18" s="5769"/>
      <c r="C18" s="5832"/>
      <c r="D18" s="317"/>
      <c r="E18" s="5839"/>
      <c r="F18" s="5840"/>
      <c r="G18" s="5673"/>
      <c r="H18" s="5621"/>
      <c r="I18" s="5829"/>
      <c r="J18" s="324" t="s">
        <v>134</v>
      </c>
      <c r="K18" s="375">
        <f>K27</f>
        <v>31.3</v>
      </c>
      <c r="L18" s="375">
        <f>L27</f>
        <v>31.3</v>
      </c>
      <c r="M18" s="375">
        <f>M27</f>
        <v>31.3</v>
      </c>
      <c r="N18" s="374" t="s">
        <v>155</v>
      </c>
      <c r="O18" s="214" t="s">
        <v>67</v>
      </c>
      <c r="P18" s="371" t="s">
        <v>154</v>
      </c>
      <c r="Q18" s="370" t="s">
        <v>153</v>
      </c>
      <c r="R18" s="47"/>
      <c r="S18" s="46"/>
    </row>
    <row r="19" spans="1:23" ht="38.25">
      <c r="A19" s="5831"/>
      <c r="B19" s="5769"/>
      <c r="C19" s="5832"/>
      <c r="D19" s="317"/>
      <c r="E19" s="5839"/>
      <c r="F19" s="5840"/>
      <c r="G19" s="5673"/>
      <c r="H19" s="5621"/>
      <c r="I19" s="5829"/>
      <c r="J19" s="324" t="s">
        <v>30</v>
      </c>
      <c r="K19" s="369">
        <f>K26</f>
        <v>0</v>
      </c>
      <c r="L19" s="369">
        <f>L26</f>
        <v>14</v>
      </c>
      <c r="M19" s="369">
        <f>M26</f>
        <v>13.9</v>
      </c>
      <c r="N19" s="373" t="s">
        <v>152</v>
      </c>
      <c r="O19" s="214" t="s">
        <v>67</v>
      </c>
      <c r="P19" s="371">
        <v>142</v>
      </c>
      <c r="Q19" s="370">
        <v>162</v>
      </c>
      <c r="R19" s="47"/>
      <c r="S19" s="46"/>
    </row>
    <row r="20" spans="1:23" ht="25.5">
      <c r="A20" s="5831"/>
      <c r="B20" s="5769"/>
      <c r="C20" s="5832"/>
      <c r="D20" s="317"/>
      <c r="E20" s="5839"/>
      <c r="F20" s="5840"/>
      <c r="G20" s="5673"/>
      <c r="H20" s="5621"/>
      <c r="I20" s="5829"/>
      <c r="J20" s="324"/>
      <c r="K20" s="369"/>
      <c r="L20" s="368"/>
      <c r="M20" s="368"/>
      <c r="N20" s="372" t="s">
        <v>151</v>
      </c>
      <c r="O20" s="214" t="s">
        <v>150</v>
      </c>
      <c r="P20" s="371">
        <v>204.8</v>
      </c>
      <c r="Q20" s="370">
        <v>191.1</v>
      </c>
      <c r="R20" s="47"/>
      <c r="S20" s="46"/>
    </row>
    <row r="21" spans="1:23" ht="38.25">
      <c r="A21" s="5831"/>
      <c r="B21" s="5769"/>
      <c r="C21" s="5832"/>
      <c r="D21" s="317"/>
      <c r="E21" s="5839"/>
      <c r="F21" s="5840"/>
      <c r="G21" s="5673"/>
      <c r="H21" s="5621"/>
      <c r="I21" s="5829"/>
      <c r="J21" s="324"/>
      <c r="K21" s="369"/>
      <c r="L21" s="368"/>
      <c r="M21" s="368"/>
      <c r="N21" s="367" t="s">
        <v>149</v>
      </c>
      <c r="O21" s="366" t="s">
        <v>101</v>
      </c>
      <c r="P21" s="365">
        <v>71</v>
      </c>
      <c r="Q21" s="312">
        <v>72</v>
      </c>
      <c r="R21" s="170"/>
      <c r="S21" s="364"/>
      <c r="T21" s="108"/>
      <c r="U21" s="108"/>
      <c r="V21" s="108"/>
    </row>
    <row r="22" spans="1:23" ht="64.5" thickBot="1">
      <c r="A22" s="5831"/>
      <c r="B22" s="5769"/>
      <c r="C22" s="5832"/>
      <c r="D22" s="317"/>
      <c r="E22" s="5839"/>
      <c r="F22" s="5840"/>
      <c r="G22" s="5673"/>
      <c r="H22" s="5621"/>
      <c r="I22" s="5829"/>
      <c r="J22" s="363"/>
      <c r="K22" s="362"/>
      <c r="L22" s="361"/>
      <c r="M22" s="361"/>
      <c r="N22" s="360" t="s">
        <v>148</v>
      </c>
      <c r="O22" s="237" t="s">
        <v>101</v>
      </c>
      <c r="P22" s="359">
        <v>2</v>
      </c>
      <c r="Q22" s="226">
        <v>2</v>
      </c>
      <c r="R22" s="47"/>
      <c r="S22" s="46"/>
    </row>
    <row r="23" spans="1:23" ht="15.75" thickBot="1">
      <c r="A23" s="5666"/>
      <c r="B23" s="5672"/>
      <c r="C23" s="5746"/>
      <c r="D23" s="115"/>
      <c r="E23" s="5841"/>
      <c r="F23" s="5840"/>
      <c r="G23" s="5670"/>
      <c r="H23" s="5622"/>
      <c r="I23" s="5830"/>
      <c r="J23" s="358" t="s">
        <v>23</v>
      </c>
      <c r="K23" s="357">
        <f>SUM(K15:K18)</f>
        <v>7013.6</v>
      </c>
      <c r="L23" s="356">
        <f>SUM(L15:L22)</f>
        <v>7258.2</v>
      </c>
      <c r="M23" s="356">
        <f>SUM(M15:M22)</f>
        <v>7158.1499999999987</v>
      </c>
      <c r="N23" s="355"/>
      <c r="O23" s="354"/>
      <c r="P23" s="354"/>
      <c r="Q23" s="353"/>
      <c r="R23" s="179"/>
      <c r="S23" s="46"/>
      <c r="T23" s="306"/>
    </row>
    <row r="24" spans="1:23" ht="20.25" customHeight="1">
      <c r="A24" s="5727" t="s">
        <v>27</v>
      </c>
      <c r="B24" s="5729" t="s">
        <v>27</v>
      </c>
      <c r="C24" s="5702" t="s">
        <v>27</v>
      </c>
      <c r="D24" s="144"/>
      <c r="E24" s="5758" t="s">
        <v>27</v>
      </c>
      <c r="F24" s="5821" t="s">
        <v>147</v>
      </c>
      <c r="G24" s="334"/>
      <c r="H24" s="5620" t="s">
        <v>34</v>
      </c>
      <c r="I24" s="141"/>
      <c r="J24" s="75" t="s">
        <v>110</v>
      </c>
      <c r="K24" s="352">
        <v>6740.4</v>
      </c>
      <c r="L24" s="351">
        <v>6893.2</v>
      </c>
      <c r="M24" s="351">
        <v>6797.7</v>
      </c>
      <c r="N24" s="331"/>
      <c r="O24" s="330"/>
      <c r="P24" s="330"/>
      <c r="Q24" s="329"/>
      <c r="R24" s="346"/>
      <c r="S24" s="350"/>
      <c r="T24" s="349"/>
      <c r="U24" s="349"/>
      <c r="V24" s="349"/>
      <c r="W24" s="306"/>
    </row>
    <row r="25" spans="1:23" ht="20.25" customHeight="1">
      <c r="A25" s="5783"/>
      <c r="B25" s="5769"/>
      <c r="C25" s="5703"/>
      <c r="D25" s="144"/>
      <c r="E25" s="5820"/>
      <c r="F25" s="5822"/>
      <c r="G25" s="334"/>
      <c r="H25" s="5621"/>
      <c r="I25" s="141"/>
      <c r="J25" s="300" t="s">
        <v>135</v>
      </c>
      <c r="K25" s="341">
        <v>37.1</v>
      </c>
      <c r="L25" s="340">
        <v>51.4</v>
      </c>
      <c r="M25" s="340">
        <v>49.7</v>
      </c>
      <c r="N25" s="331"/>
      <c r="O25" s="330"/>
      <c r="P25" s="330"/>
      <c r="Q25" s="329"/>
      <c r="R25" s="346"/>
      <c r="S25" s="344"/>
      <c r="U25" s="306"/>
      <c r="W25" s="306"/>
    </row>
    <row r="26" spans="1:23" ht="20.25" customHeight="1">
      <c r="A26" s="5783"/>
      <c r="B26" s="5769"/>
      <c r="C26" s="5703"/>
      <c r="D26" s="144"/>
      <c r="E26" s="5820"/>
      <c r="F26" s="5822"/>
      <c r="G26" s="334"/>
      <c r="H26" s="5621"/>
      <c r="I26" s="141"/>
      <c r="J26" s="348" t="s">
        <v>30</v>
      </c>
      <c r="K26" s="347">
        <v>0</v>
      </c>
      <c r="L26" s="335">
        <v>14</v>
      </c>
      <c r="M26" s="340">
        <v>13.9</v>
      </c>
      <c r="N26" s="331"/>
      <c r="O26" s="330"/>
      <c r="P26" s="330"/>
      <c r="Q26" s="329"/>
      <c r="R26" s="346"/>
      <c r="S26" s="344"/>
      <c r="U26" s="306"/>
      <c r="W26" s="306"/>
    </row>
    <row r="27" spans="1:23" ht="20.25" customHeight="1" thickBot="1">
      <c r="A27" s="5728"/>
      <c r="B27" s="5730"/>
      <c r="C27" s="5704"/>
      <c r="D27" s="144"/>
      <c r="E27" s="5759"/>
      <c r="F27" s="5822"/>
      <c r="G27" s="334"/>
      <c r="H27" s="5621"/>
      <c r="I27" s="141"/>
      <c r="J27" s="300" t="s">
        <v>134</v>
      </c>
      <c r="K27" s="341">
        <v>31.3</v>
      </c>
      <c r="L27" s="340">
        <v>31.3</v>
      </c>
      <c r="M27" s="340">
        <v>31.3</v>
      </c>
      <c r="N27" s="331"/>
      <c r="O27" s="330"/>
      <c r="P27" s="330"/>
      <c r="Q27" s="329"/>
      <c r="R27" s="47"/>
      <c r="S27" s="344"/>
      <c r="T27" s="306"/>
    </row>
    <row r="28" spans="1:23" ht="15.75" thickBot="1">
      <c r="A28" s="178" t="s">
        <v>27</v>
      </c>
      <c r="B28" s="177" t="s">
        <v>27</v>
      </c>
      <c r="C28" s="174" t="s">
        <v>27</v>
      </c>
      <c r="D28" s="144"/>
      <c r="E28" s="299" t="s">
        <v>29</v>
      </c>
      <c r="F28" s="342" t="s">
        <v>146</v>
      </c>
      <c r="G28" s="334"/>
      <c r="H28" s="5621"/>
      <c r="I28" s="141"/>
      <c r="J28" s="343" t="s">
        <v>110</v>
      </c>
      <c r="K28" s="341">
        <v>0</v>
      </c>
      <c r="L28" s="340">
        <v>2.4</v>
      </c>
      <c r="M28" s="345">
        <v>2.4</v>
      </c>
      <c r="N28" s="331"/>
      <c r="O28" s="330"/>
      <c r="P28" s="330"/>
      <c r="Q28" s="329"/>
      <c r="R28" s="47"/>
      <c r="S28" s="344"/>
    </row>
    <row r="29" spans="1:23" ht="15.75" thickBot="1">
      <c r="A29" s="178" t="s">
        <v>27</v>
      </c>
      <c r="B29" s="177" t="s">
        <v>27</v>
      </c>
      <c r="C29" s="174" t="s">
        <v>27</v>
      </c>
      <c r="D29" s="144"/>
      <c r="E29" s="299" t="s">
        <v>94</v>
      </c>
      <c r="F29" s="342" t="s">
        <v>145</v>
      </c>
      <c r="G29" s="334"/>
      <c r="H29" s="5621"/>
      <c r="I29" s="141"/>
      <c r="J29" s="343" t="s">
        <v>110</v>
      </c>
      <c r="K29" s="341">
        <v>0</v>
      </c>
      <c r="L29" s="340">
        <v>3</v>
      </c>
      <c r="M29" s="340">
        <v>1.2</v>
      </c>
      <c r="N29" s="331"/>
      <c r="O29" s="330"/>
      <c r="P29" s="330"/>
      <c r="Q29" s="329"/>
      <c r="R29" s="47"/>
      <c r="S29" s="46"/>
    </row>
    <row r="30" spans="1:23" ht="15.75" thickBot="1">
      <c r="A30" s="178" t="s">
        <v>27</v>
      </c>
      <c r="B30" s="177" t="s">
        <v>27</v>
      </c>
      <c r="C30" s="174" t="s">
        <v>27</v>
      </c>
      <c r="D30" s="144"/>
      <c r="E30" s="299" t="s">
        <v>92</v>
      </c>
      <c r="F30" s="342" t="s">
        <v>144</v>
      </c>
      <c r="G30" s="334"/>
      <c r="H30" s="5621"/>
      <c r="I30" s="141"/>
      <c r="J30" s="343" t="s">
        <v>110</v>
      </c>
      <c r="K30" s="341">
        <v>0</v>
      </c>
      <c r="L30" s="340">
        <v>0</v>
      </c>
      <c r="M30" s="340">
        <v>0</v>
      </c>
      <c r="N30" s="331"/>
      <c r="O30" s="330"/>
      <c r="P30" s="330"/>
      <c r="Q30" s="329"/>
      <c r="R30" s="47"/>
      <c r="S30" s="46"/>
    </row>
    <row r="31" spans="1:23" ht="15.75" thickBot="1">
      <c r="A31" s="178" t="s">
        <v>27</v>
      </c>
      <c r="B31" s="177" t="s">
        <v>27</v>
      </c>
      <c r="C31" s="174" t="s">
        <v>27</v>
      </c>
      <c r="D31" s="144"/>
      <c r="E31" s="299" t="s">
        <v>87</v>
      </c>
      <c r="F31" s="342" t="s">
        <v>143</v>
      </c>
      <c r="G31" s="334"/>
      <c r="H31" s="5621"/>
      <c r="I31" s="141"/>
      <c r="J31" s="343" t="s">
        <v>110</v>
      </c>
      <c r="K31" s="341">
        <v>0</v>
      </c>
      <c r="L31" s="340">
        <v>20</v>
      </c>
      <c r="M31" s="340">
        <v>19.2</v>
      </c>
      <c r="N31" s="331"/>
      <c r="O31" s="330"/>
      <c r="P31" s="330"/>
      <c r="Q31" s="329"/>
      <c r="R31" s="47"/>
      <c r="S31" s="46"/>
    </row>
    <row r="32" spans="1:23" ht="15.75" thickBot="1">
      <c r="A32" s="178" t="s">
        <v>27</v>
      </c>
      <c r="B32" s="177" t="s">
        <v>27</v>
      </c>
      <c r="C32" s="174" t="s">
        <v>27</v>
      </c>
      <c r="D32" s="144"/>
      <c r="E32" s="299" t="s">
        <v>82</v>
      </c>
      <c r="F32" s="342" t="s">
        <v>142</v>
      </c>
      <c r="G32" s="334"/>
      <c r="H32" s="5621"/>
      <c r="I32" s="141"/>
      <c r="J32" s="300" t="s">
        <v>110</v>
      </c>
      <c r="K32" s="341">
        <v>0</v>
      </c>
      <c r="L32" s="340">
        <v>51.8</v>
      </c>
      <c r="M32" s="340">
        <v>51.65</v>
      </c>
      <c r="N32" s="331"/>
      <c r="O32" s="330"/>
      <c r="P32" s="330"/>
      <c r="Q32" s="329"/>
      <c r="R32" s="47"/>
      <c r="S32" s="46"/>
    </row>
    <row r="33" spans="1:20" ht="18" customHeight="1" thickBot="1">
      <c r="A33" s="5809" t="s">
        <v>27</v>
      </c>
      <c r="B33" s="296" t="s">
        <v>27</v>
      </c>
      <c r="C33" s="174" t="s">
        <v>27</v>
      </c>
      <c r="D33" s="144"/>
      <c r="E33" s="92" t="s">
        <v>79</v>
      </c>
      <c r="F33" s="339" t="s">
        <v>141</v>
      </c>
      <c r="G33" s="334"/>
      <c r="H33" s="5621"/>
      <c r="I33" s="141"/>
      <c r="J33" s="338" t="s">
        <v>110</v>
      </c>
      <c r="K33" s="337">
        <v>204.8</v>
      </c>
      <c r="L33" s="336">
        <v>191.1</v>
      </c>
      <c r="M33" s="335">
        <v>191.1</v>
      </c>
      <c r="N33" s="331"/>
      <c r="O33" s="330"/>
      <c r="P33" s="330"/>
      <c r="Q33" s="329"/>
      <c r="R33" s="47"/>
      <c r="S33" s="46"/>
    </row>
    <row r="34" spans="1:20" ht="22.5" customHeight="1" thickBot="1">
      <c r="A34" s="5810"/>
      <c r="B34" s="5817"/>
      <c r="C34" s="5818"/>
      <c r="D34" s="5818"/>
      <c r="E34" s="5818"/>
      <c r="F34" s="5819"/>
      <c r="G34" s="334"/>
      <c r="H34" s="5622"/>
      <c r="I34" s="141"/>
      <c r="J34" s="199" t="s">
        <v>23</v>
      </c>
      <c r="K34" s="333">
        <f>SUM(K24:K33)</f>
        <v>7013.6</v>
      </c>
      <c r="L34" s="332">
        <f>SUM(L24:L33)</f>
        <v>7258.2</v>
      </c>
      <c r="M34" s="332">
        <f>SUM(M24:M33)</f>
        <v>7158.1499999999987</v>
      </c>
      <c r="N34" s="331"/>
      <c r="O34" s="330"/>
      <c r="P34" s="330"/>
      <c r="Q34" s="329"/>
      <c r="R34" s="47"/>
      <c r="S34" s="46"/>
    </row>
    <row r="35" spans="1:20" ht="32.25" customHeight="1" thickBot="1">
      <c r="A35" s="5727" t="s">
        <v>27</v>
      </c>
      <c r="B35" s="5769" t="s">
        <v>27</v>
      </c>
      <c r="C35" s="305" t="s">
        <v>29</v>
      </c>
      <c r="D35" s="317"/>
      <c r="E35" s="5760" t="s">
        <v>140</v>
      </c>
      <c r="F35" s="5761"/>
      <c r="G35" s="5669" t="s">
        <v>139</v>
      </c>
      <c r="H35" s="5620" t="s">
        <v>34</v>
      </c>
      <c r="I35" s="5667" t="s">
        <v>33</v>
      </c>
      <c r="J35" s="91" t="s">
        <v>110</v>
      </c>
      <c r="K35" s="89">
        <f>K39+K42</f>
        <v>667.6</v>
      </c>
      <c r="L35" s="89">
        <f>L39+L42+L43</f>
        <v>700.2</v>
      </c>
      <c r="M35" s="89">
        <f>M39+M42+M43</f>
        <v>644.9</v>
      </c>
      <c r="N35" s="328" t="s">
        <v>138</v>
      </c>
      <c r="O35" s="235" t="s">
        <v>67</v>
      </c>
      <c r="P35" s="327">
        <v>27</v>
      </c>
      <c r="Q35" s="326">
        <v>27</v>
      </c>
      <c r="R35" s="225"/>
      <c r="S35" s="325"/>
    </row>
    <row r="36" spans="1:20" ht="39" customHeight="1">
      <c r="A36" s="5783"/>
      <c r="B36" s="5769"/>
      <c r="C36" s="305"/>
      <c r="D36" s="317"/>
      <c r="E36" s="5778"/>
      <c r="F36" s="5779"/>
      <c r="G36" s="5673"/>
      <c r="H36" s="5621"/>
      <c r="I36" s="5754"/>
      <c r="J36" s="324" t="s">
        <v>134</v>
      </c>
      <c r="K36" s="323">
        <f>K41</f>
        <v>3.2</v>
      </c>
      <c r="L36" s="323">
        <f>L41</f>
        <v>3.2</v>
      </c>
      <c r="M36" s="323">
        <f>M41</f>
        <v>3.2</v>
      </c>
      <c r="N36" s="322" t="s">
        <v>137</v>
      </c>
      <c r="O36" s="86" t="s">
        <v>67</v>
      </c>
      <c r="P36" s="321">
        <v>10</v>
      </c>
      <c r="Q36" s="320">
        <v>10</v>
      </c>
      <c r="R36" s="319"/>
      <c r="S36" s="318"/>
    </row>
    <row r="37" spans="1:20" ht="24" customHeight="1">
      <c r="A37" s="5783"/>
      <c r="B37" s="5769"/>
      <c r="C37" s="305"/>
      <c r="D37" s="317"/>
      <c r="E37" s="5778"/>
      <c r="F37" s="5779"/>
      <c r="G37" s="5673"/>
      <c r="H37" s="5621"/>
      <c r="I37" s="5754"/>
      <c r="J37" s="316" t="s">
        <v>135</v>
      </c>
      <c r="K37" s="315">
        <f>K40</f>
        <v>0</v>
      </c>
      <c r="L37" s="315">
        <f>L40</f>
        <v>12.2</v>
      </c>
      <c r="M37" s="315">
        <f>M40</f>
        <v>12.2</v>
      </c>
      <c r="N37" s="292"/>
      <c r="O37" s="314"/>
      <c r="P37" s="313"/>
      <c r="Q37" s="312"/>
      <c r="R37" s="288"/>
      <c r="S37" s="46"/>
    </row>
    <row r="38" spans="1:20" ht="22.5" customHeight="1" thickBot="1">
      <c r="A38" s="5728"/>
      <c r="B38" s="5730"/>
      <c r="C38" s="311"/>
      <c r="D38" s="115"/>
      <c r="E38" s="5762"/>
      <c r="F38" s="5763"/>
      <c r="G38" s="5673"/>
      <c r="H38" s="5621"/>
      <c r="I38" s="5754"/>
      <c r="J38" s="158" t="s">
        <v>23</v>
      </c>
      <c r="K38" s="157">
        <f>SUM(K35:K36)</f>
        <v>670.80000000000007</v>
      </c>
      <c r="L38" s="157">
        <f>SUM(L35:L37)</f>
        <v>715.60000000000014</v>
      </c>
      <c r="M38" s="157">
        <f>SUM(M35:M37)</f>
        <v>660.30000000000007</v>
      </c>
      <c r="N38" s="292"/>
      <c r="O38" s="310"/>
      <c r="P38" s="309"/>
      <c r="Q38" s="308"/>
      <c r="R38" s="307"/>
      <c r="S38" s="46"/>
      <c r="T38" s="306"/>
    </row>
    <row r="39" spans="1:20" ht="22.5" customHeight="1">
      <c r="A39" s="5727" t="s">
        <v>27</v>
      </c>
      <c r="B39" s="5729" t="s">
        <v>27</v>
      </c>
      <c r="C39" s="174" t="s">
        <v>29</v>
      </c>
      <c r="D39" s="144"/>
      <c r="E39" s="76" t="s">
        <v>27</v>
      </c>
      <c r="F39" s="5780" t="s">
        <v>136</v>
      </c>
      <c r="G39" s="5673"/>
      <c r="H39" s="5621"/>
      <c r="I39" s="5754"/>
      <c r="J39" s="75" t="s">
        <v>110</v>
      </c>
      <c r="K39" s="175">
        <v>647.6</v>
      </c>
      <c r="L39" s="175">
        <v>647.6</v>
      </c>
      <c r="M39" s="175">
        <v>625.6</v>
      </c>
      <c r="N39" s="292"/>
      <c r="O39" s="291"/>
      <c r="P39" s="290"/>
      <c r="Q39" s="289"/>
      <c r="R39" s="288"/>
      <c r="S39" s="46"/>
    </row>
    <row r="40" spans="1:20" ht="22.5" customHeight="1">
      <c r="A40" s="5783"/>
      <c r="B40" s="5769"/>
      <c r="C40" s="305"/>
      <c r="D40" s="144"/>
      <c r="E40" s="304"/>
      <c r="F40" s="5781"/>
      <c r="G40" s="5673"/>
      <c r="H40" s="5621"/>
      <c r="I40" s="5754"/>
      <c r="J40" s="303" t="s">
        <v>135</v>
      </c>
      <c r="K40" s="302">
        <v>0</v>
      </c>
      <c r="L40" s="302">
        <v>12.2</v>
      </c>
      <c r="M40" s="302">
        <v>12.2</v>
      </c>
      <c r="N40" s="292"/>
      <c r="O40" s="291"/>
      <c r="P40" s="290"/>
      <c r="Q40" s="289"/>
      <c r="R40" s="288"/>
      <c r="S40" s="46"/>
    </row>
    <row r="41" spans="1:20" ht="22.5" customHeight="1" thickBot="1">
      <c r="A41" s="5728"/>
      <c r="B41" s="5730"/>
      <c r="C41" s="301"/>
      <c r="D41" s="144"/>
      <c r="E41" s="168"/>
      <c r="F41" s="5782"/>
      <c r="G41" s="5673"/>
      <c r="H41" s="5621"/>
      <c r="I41" s="5754"/>
      <c r="J41" s="300" t="s">
        <v>134</v>
      </c>
      <c r="K41" s="139">
        <v>3.2</v>
      </c>
      <c r="L41" s="139">
        <v>3.2</v>
      </c>
      <c r="M41" s="139">
        <v>3.2</v>
      </c>
      <c r="N41" s="292"/>
      <c r="O41" s="291"/>
      <c r="P41" s="290"/>
      <c r="Q41" s="289"/>
      <c r="R41" s="288"/>
      <c r="S41" s="46"/>
    </row>
    <row r="42" spans="1:20" ht="22.5" customHeight="1" thickBot="1">
      <c r="A42" s="297" t="s">
        <v>27</v>
      </c>
      <c r="B42" s="296" t="s">
        <v>27</v>
      </c>
      <c r="C42" s="174" t="s">
        <v>29</v>
      </c>
      <c r="D42" s="144"/>
      <c r="E42" s="299" t="s">
        <v>29</v>
      </c>
      <c r="F42" s="298" t="s">
        <v>133</v>
      </c>
      <c r="G42" s="5673"/>
      <c r="H42" s="5621"/>
      <c r="I42" s="5754"/>
      <c r="J42" s="258" t="s">
        <v>110</v>
      </c>
      <c r="K42" s="139">
        <v>20</v>
      </c>
      <c r="L42" s="139">
        <v>20</v>
      </c>
      <c r="M42" s="139">
        <v>19.3</v>
      </c>
      <c r="N42" s="292"/>
      <c r="O42" s="291"/>
      <c r="P42" s="290"/>
      <c r="Q42" s="289"/>
      <c r="R42" s="288"/>
      <c r="S42" s="46"/>
    </row>
    <row r="43" spans="1:20" ht="22.5" customHeight="1" thickBot="1">
      <c r="A43" s="297" t="s">
        <v>27</v>
      </c>
      <c r="B43" s="296" t="s">
        <v>27</v>
      </c>
      <c r="C43" s="174" t="s">
        <v>29</v>
      </c>
      <c r="D43" s="144"/>
      <c r="E43" s="295" t="s">
        <v>94</v>
      </c>
      <c r="F43" s="294" t="s">
        <v>132</v>
      </c>
      <c r="G43" s="5673"/>
      <c r="H43" s="5621"/>
      <c r="I43" s="5754"/>
      <c r="J43" s="293" t="s">
        <v>110</v>
      </c>
      <c r="K43" s="216">
        <v>0</v>
      </c>
      <c r="L43" s="216">
        <v>32.6</v>
      </c>
      <c r="M43" s="216">
        <v>0</v>
      </c>
      <c r="N43" s="292"/>
      <c r="O43" s="291"/>
      <c r="P43" s="290"/>
      <c r="Q43" s="289"/>
      <c r="R43" s="288"/>
      <c r="S43" s="46"/>
    </row>
    <row r="44" spans="1:20" ht="22.5" customHeight="1" thickBot="1">
      <c r="A44" s="287"/>
      <c r="B44" s="5764"/>
      <c r="C44" s="5765"/>
      <c r="D44" s="5765"/>
      <c r="E44" s="5765"/>
      <c r="F44" s="5766"/>
      <c r="G44" s="5670"/>
      <c r="H44" s="5622"/>
      <c r="I44" s="5668"/>
      <c r="J44" s="286" t="s">
        <v>23</v>
      </c>
      <c r="K44" s="66">
        <f>SUM(K39:K43)</f>
        <v>670.80000000000007</v>
      </c>
      <c r="L44" s="66">
        <f>SUM(L39:L43)</f>
        <v>715.60000000000014</v>
      </c>
      <c r="M44" s="121">
        <f>SUM(M39:M43)</f>
        <v>660.30000000000007</v>
      </c>
      <c r="N44" s="285"/>
      <c r="O44" s="160"/>
      <c r="P44" s="284"/>
      <c r="Q44" s="283"/>
      <c r="R44" s="282"/>
      <c r="S44" s="42"/>
    </row>
    <row r="45" spans="1:20" ht="33" hidden="1" customHeight="1">
      <c r="A45" s="5665" t="s">
        <v>27</v>
      </c>
      <c r="B45" s="5823" t="s">
        <v>27</v>
      </c>
      <c r="C45" s="5825" t="s">
        <v>94</v>
      </c>
      <c r="D45" s="281"/>
      <c r="E45" s="280"/>
      <c r="F45" s="5767" t="s">
        <v>131</v>
      </c>
      <c r="G45" s="5811" t="s">
        <v>130</v>
      </c>
      <c r="H45" s="5813" t="s">
        <v>34</v>
      </c>
      <c r="I45" s="5815" t="s">
        <v>33</v>
      </c>
      <c r="J45" s="279" t="s">
        <v>110</v>
      </c>
      <c r="K45" s="278"/>
      <c r="L45" s="277"/>
      <c r="M45" s="277"/>
      <c r="N45" s="276" t="s">
        <v>129</v>
      </c>
      <c r="O45" s="275" t="s">
        <v>67</v>
      </c>
      <c r="P45" s="275"/>
      <c r="Q45" s="274">
        <v>8</v>
      </c>
      <c r="R45" s="207"/>
      <c r="S45" s="206"/>
    </row>
    <row r="46" spans="1:20" ht="21.75" hidden="1" customHeight="1" thickBot="1">
      <c r="A46" s="5666"/>
      <c r="B46" s="5824"/>
      <c r="C46" s="5826"/>
      <c r="D46" s="273"/>
      <c r="E46" s="272"/>
      <c r="F46" s="5768"/>
      <c r="G46" s="5812"/>
      <c r="H46" s="5814"/>
      <c r="I46" s="5816"/>
      <c r="J46" s="271" t="s">
        <v>23</v>
      </c>
      <c r="K46" s="270">
        <f>SUM(K45:K45)</f>
        <v>0</v>
      </c>
      <c r="L46" s="269"/>
      <c r="M46" s="269"/>
      <c r="N46" s="268" t="s">
        <v>128</v>
      </c>
      <c r="O46" s="267" t="s">
        <v>67</v>
      </c>
      <c r="P46" s="267"/>
      <c r="Q46" s="266" t="s">
        <v>127</v>
      </c>
      <c r="R46" s="225"/>
      <c r="S46" s="224"/>
    </row>
    <row r="47" spans="1:20" ht="30" customHeight="1">
      <c r="A47" s="5665" t="s">
        <v>27</v>
      </c>
      <c r="B47" s="5671" t="s">
        <v>27</v>
      </c>
      <c r="C47" s="5745" t="s">
        <v>92</v>
      </c>
      <c r="D47" s="117"/>
      <c r="E47" s="5760" t="s">
        <v>126</v>
      </c>
      <c r="F47" s="5761"/>
      <c r="G47" s="5669" t="s">
        <v>125</v>
      </c>
      <c r="H47" s="5620" t="s">
        <v>34</v>
      </c>
      <c r="I47" s="5667" t="s">
        <v>33</v>
      </c>
      <c r="J47" s="91" t="s">
        <v>110</v>
      </c>
      <c r="K47" s="89">
        <f>K53</f>
        <v>3544.5</v>
      </c>
      <c r="L47" s="89">
        <f>L53</f>
        <v>3528.8</v>
      </c>
      <c r="M47" s="89">
        <f>M53</f>
        <v>3528.7000000000003</v>
      </c>
      <c r="N47" s="5643" t="s">
        <v>124</v>
      </c>
      <c r="O47" s="5638" t="s">
        <v>123</v>
      </c>
      <c r="P47" s="235">
        <v>3544.5</v>
      </c>
      <c r="Q47" s="5614">
        <v>3528.7</v>
      </c>
      <c r="R47" s="5648" t="s">
        <v>122</v>
      </c>
      <c r="S47" s="5649"/>
    </row>
    <row r="48" spans="1:20" ht="21.75" customHeight="1" thickBot="1">
      <c r="A48" s="5666"/>
      <c r="B48" s="5672"/>
      <c r="C48" s="5746"/>
      <c r="D48" s="115"/>
      <c r="E48" s="5762"/>
      <c r="F48" s="5763"/>
      <c r="G48" s="5673"/>
      <c r="H48" s="5621"/>
      <c r="I48" s="5754"/>
      <c r="J48" s="158" t="s">
        <v>23</v>
      </c>
      <c r="K48" s="81">
        <f>SUM(K47:K47)</f>
        <v>3544.5</v>
      </c>
      <c r="L48" s="81">
        <f>SUM(L47:L47)</f>
        <v>3528.8</v>
      </c>
      <c r="M48" s="81">
        <f>SUM(M47:M47)</f>
        <v>3528.7000000000003</v>
      </c>
      <c r="N48" s="5644"/>
      <c r="O48" s="5639"/>
      <c r="P48" s="246"/>
      <c r="Q48" s="5615"/>
      <c r="R48" s="5650"/>
      <c r="S48" s="5651"/>
    </row>
    <row r="49" spans="1:21" ht="21.75" customHeight="1" thickBot="1">
      <c r="A49" s="263" t="s">
        <v>27</v>
      </c>
      <c r="B49" s="262" t="s">
        <v>27</v>
      </c>
      <c r="C49" s="261" t="s">
        <v>92</v>
      </c>
      <c r="D49" s="252"/>
      <c r="E49" s="260" t="s">
        <v>27</v>
      </c>
      <c r="F49" s="259" t="s">
        <v>121</v>
      </c>
      <c r="G49" s="240"/>
      <c r="H49" s="5621"/>
      <c r="I49" s="5754"/>
      <c r="J49" s="265" t="s">
        <v>110</v>
      </c>
      <c r="K49" s="264">
        <v>168.2</v>
      </c>
      <c r="L49" s="114">
        <v>168.2</v>
      </c>
      <c r="M49" s="114">
        <v>168.2</v>
      </c>
      <c r="N49" s="5644"/>
      <c r="O49" s="5639"/>
      <c r="P49" s="246"/>
      <c r="Q49" s="5615"/>
      <c r="R49" s="5650"/>
      <c r="S49" s="5651"/>
    </row>
    <row r="50" spans="1:21" ht="21.75" customHeight="1" thickBot="1">
      <c r="A50" s="263" t="s">
        <v>27</v>
      </c>
      <c r="B50" s="262" t="s">
        <v>27</v>
      </c>
      <c r="C50" s="261" t="s">
        <v>92</v>
      </c>
      <c r="D50" s="252"/>
      <c r="E50" s="260" t="s">
        <v>92</v>
      </c>
      <c r="F50" s="259" t="s">
        <v>120</v>
      </c>
      <c r="G50" s="240"/>
      <c r="H50" s="5621"/>
      <c r="I50" s="5754"/>
      <c r="J50" s="258" t="s">
        <v>110</v>
      </c>
      <c r="K50" s="257">
        <v>1448.4</v>
      </c>
      <c r="L50" s="256">
        <v>1448.4</v>
      </c>
      <c r="M50" s="256">
        <v>1448.4</v>
      </c>
      <c r="N50" s="5644"/>
      <c r="O50" s="5639"/>
      <c r="P50" s="246"/>
      <c r="Q50" s="5615"/>
      <c r="R50" s="5650"/>
      <c r="S50" s="5651"/>
    </row>
    <row r="51" spans="1:21" ht="21.75" customHeight="1" thickBot="1">
      <c r="A51" s="263" t="s">
        <v>27</v>
      </c>
      <c r="B51" s="262" t="s">
        <v>27</v>
      </c>
      <c r="C51" s="261" t="s">
        <v>92</v>
      </c>
      <c r="D51" s="252"/>
      <c r="E51" s="260" t="s">
        <v>87</v>
      </c>
      <c r="F51" s="259" t="s">
        <v>119</v>
      </c>
      <c r="G51" s="240"/>
      <c r="H51" s="5621"/>
      <c r="I51" s="5754"/>
      <c r="J51" s="258" t="s">
        <v>110</v>
      </c>
      <c r="K51" s="257">
        <v>866.9</v>
      </c>
      <c r="L51" s="256">
        <v>851.2</v>
      </c>
      <c r="M51" s="256">
        <v>851.1</v>
      </c>
      <c r="N51" s="5644"/>
      <c r="O51" s="5639"/>
      <c r="P51" s="246"/>
      <c r="Q51" s="5615"/>
      <c r="R51" s="5650"/>
      <c r="S51" s="5651"/>
    </row>
    <row r="52" spans="1:21" ht="21.75" customHeight="1" thickBot="1">
      <c r="A52" s="255" t="s">
        <v>27</v>
      </c>
      <c r="B52" s="254" t="s">
        <v>27</v>
      </c>
      <c r="C52" s="253" t="s">
        <v>92</v>
      </c>
      <c r="D52" s="252"/>
      <c r="E52" s="251" t="s">
        <v>82</v>
      </c>
      <c r="F52" s="250" t="s">
        <v>118</v>
      </c>
      <c r="G52" s="240"/>
      <c r="H52" s="5621"/>
      <c r="I52" s="5754"/>
      <c r="J52" s="249" t="s">
        <v>110</v>
      </c>
      <c r="K52" s="248">
        <v>1061</v>
      </c>
      <c r="L52" s="247">
        <v>1061</v>
      </c>
      <c r="M52" s="247">
        <v>1061</v>
      </c>
      <c r="N52" s="5644"/>
      <c r="O52" s="5639"/>
      <c r="P52" s="246"/>
      <c r="Q52" s="5615"/>
      <c r="R52" s="5650"/>
      <c r="S52" s="5651"/>
    </row>
    <row r="53" spans="1:21" ht="21.75" customHeight="1" thickBot="1">
      <c r="A53" s="245"/>
      <c r="B53" s="244"/>
      <c r="C53" s="243"/>
      <c r="D53" s="243"/>
      <c r="E53" s="242"/>
      <c r="F53" s="241"/>
      <c r="G53" s="240"/>
      <c r="H53" s="5622"/>
      <c r="I53" s="5668"/>
      <c r="J53" s="239" t="s">
        <v>23</v>
      </c>
      <c r="K53" s="238">
        <f>SUM(K49+K50+K51+K52)</f>
        <v>3544.5</v>
      </c>
      <c r="L53" s="238">
        <f>SUM(L49+L50+L51+L52)</f>
        <v>3528.8</v>
      </c>
      <c r="M53" s="238">
        <f>SUM(M49+M50+M51+M52)</f>
        <v>3528.7000000000003</v>
      </c>
      <c r="N53" s="5645"/>
      <c r="O53" s="5640"/>
      <c r="P53" s="237"/>
      <c r="Q53" s="5616"/>
      <c r="R53" s="5652"/>
      <c r="S53" s="5653"/>
    </row>
    <row r="54" spans="1:21" ht="25.5" customHeight="1">
      <c r="A54" s="5665" t="s">
        <v>27</v>
      </c>
      <c r="B54" s="5671" t="s">
        <v>27</v>
      </c>
      <c r="C54" s="5745" t="s">
        <v>87</v>
      </c>
      <c r="D54" s="117"/>
      <c r="E54" s="223"/>
      <c r="F54" s="5776" t="s">
        <v>115</v>
      </c>
      <c r="G54" s="5669" t="s">
        <v>117</v>
      </c>
      <c r="H54" s="5620" t="s">
        <v>34</v>
      </c>
      <c r="I54" s="236" t="s">
        <v>33</v>
      </c>
      <c r="J54" s="91" t="s">
        <v>110</v>
      </c>
      <c r="K54" s="89">
        <f>K56</f>
        <v>180</v>
      </c>
      <c r="L54" s="89">
        <f>L56</f>
        <v>129.4</v>
      </c>
      <c r="M54" s="89">
        <f>M56</f>
        <v>117.5</v>
      </c>
      <c r="N54" s="5646" t="s">
        <v>116</v>
      </c>
      <c r="O54" s="5641" t="s">
        <v>52</v>
      </c>
      <c r="P54" s="235">
        <v>100</v>
      </c>
      <c r="Q54" s="5614">
        <v>100</v>
      </c>
      <c r="R54" s="207"/>
      <c r="S54" s="206"/>
    </row>
    <row r="55" spans="1:21" ht="31.5" customHeight="1" thickBot="1">
      <c r="A55" s="5666"/>
      <c r="B55" s="5672"/>
      <c r="C55" s="5746"/>
      <c r="D55" s="115"/>
      <c r="E55" s="169"/>
      <c r="F55" s="5777"/>
      <c r="G55" s="5673"/>
      <c r="H55" s="5621"/>
      <c r="I55" s="130"/>
      <c r="J55" s="83" t="s">
        <v>23</v>
      </c>
      <c r="K55" s="81">
        <f>SUM(K54:K54)</f>
        <v>180</v>
      </c>
      <c r="L55" s="81">
        <f>SUM(L54:L54)</f>
        <v>129.4</v>
      </c>
      <c r="M55" s="81">
        <f>SUM(M54:M54)</f>
        <v>117.5</v>
      </c>
      <c r="N55" s="5647"/>
      <c r="O55" s="5642"/>
      <c r="P55" s="228"/>
      <c r="Q55" s="5616"/>
      <c r="R55" s="47"/>
      <c r="S55" s="46"/>
    </row>
    <row r="56" spans="1:21" ht="26.25" customHeight="1" thickBot="1">
      <c r="A56" s="5665" t="s">
        <v>27</v>
      </c>
      <c r="B56" s="5671" t="s">
        <v>27</v>
      </c>
      <c r="C56" s="5745" t="s">
        <v>87</v>
      </c>
      <c r="D56" s="154"/>
      <c r="E56" s="5758" t="s">
        <v>27</v>
      </c>
      <c r="F56" s="5601" t="s">
        <v>115</v>
      </c>
      <c r="G56" s="5673"/>
      <c r="H56" s="5621"/>
      <c r="I56" s="152"/>
      <c r="J56" s="126" t="s">
        <v>110</v>
      </c>
      <c r="K56" s="234">
        <v>180</v>
      </c>
      <c r="L56" s="234">
        <v>129.4</v>
      </c>
      <c r="M56" s="73">
        <v>117.5</v>
      </c>
      <c r="N56" s="233"/>
      <c r="O56" s="232"/>
      <c r="P56" s="231"/>
      <c r="Q56" s="230"/>
      <c r="R56" s="47"/>
      <c r="S56" s="46"/>
    </row>
    <row r="57" spans="1:21" ht="22.5" customHeight="1" thickBot="1">
      <c r="A57" s="5666"/>
      <c r="B57" s="5672"/>
      <c r="C57" s="5746"/>
      <c r="D57" s="115"/>
      <c r="E57" s="5759"/>
      <c r="F57" s="5602"/>
      <c r="G57" s="5670"/>
      <c r="H57" s="5622"/>
      <c r="I57" s="130"/>
      <c r="J57" s="122" t="s">
        <v>23</v>
      </c>
      <c r="K57" s="121">
        <f>SUM(K56)</f>
        <v>180</v>
      </c>
      <c r="L57" s="121">
        <f>SUM(L56)</f>
        <v>129.4</v>
      </c>
      <c r="M57" s="121">
        <f>SUM(M56)</f>
        <v>117.5</v>
      </c>
      <c r="N57" s="229"/>
      <c r="O57" s="228"/>
      <c r="P57" s="227"/>
      <c r="Q57" s="226"/>
      <c r="R57" s="225"/>
      <c r="S57" s="224"/>
    </row>
    <row r="58" spans="1:21" ht="25.5" customHeight="1">
      <c r="A58" s="5727" t="s">
        <v>27</v>
      </c>
      <c r="B58" s="5729" t="s">
        <v>27</v>
      </c>
      <c r="C58" s="217" t="s">
        <v>82</v>
      </c>
      <c r="D58" s="5749"/>
      <c r="E58" s="223"/>
      <c r="F58" s="5774" t="s">
        <v>111</v>
      </c>
      <c r="G58" s="5669" t="s">
        <v>114</v>
      </c>
      <c r="H58" s="5755" t="s">
        <v>34</v>
      </c>
      <c r="I58" s="5667" t="s">
        <v>33</v>
      </c>
      <c r="J58" s="91" t="s">
        <v>110</v>
      </c>
      <c r="K58" s="89">
        <v>0</v>
      </c>
      <c r="L58" s="89">
        <v>0</v>
      </c>
      <c r="M58" s="89">
        <v>0</v>
      </c>
      <c r="N58" s="222" t="s">
        <v>113</v>
      </c>
      <c r="O58" s="221" t="s">
        <v>101</v>
      </c>
      <c r="P58" s="221">
        <v>1</v>
      </c>
      <c r="Q58" s="184">
        <v>0</v>
      </c>
      <c r="R58" s="5770" t="s">
        <v>112</v>
      </c>
      <c r="S58" s="5771"/>
      <c r="T58" s="5570"/>
      <c r="U58" s="108"/>
    </row>
    <row r="59" spans="1:21" ht="32.25" customHeight="1" thickBot="1">
      <c r="A59" s="5728"/>
      <c r="B59" s="5730"/>
      <c r="C59" s="220"/>
      <c r="D59" s="5750"/>
      <c r="E59" s="169"/>
      <c r="F59" s="5775"/>
      <c r="G59" s="5673"/>
      <c r="H59" s="5756"/>
      <c r="I59" s="5754"/>
      <c r="J59" s="83" t="s">
        <v>23</v>
      </c>
      <c r="K59" s="81">
        <f>SUM(K58:K58)</f>
        <v>0</v>
      </c>
      <c r="L59" s="81">
        <f>SUM(L58:L58)</f>
        <v>0</v>
      </c>
      <c r="M59" s="81">
        <f>SUM(M58:M58)</f>
        <v>0</v>
      </c>
      <c r="N59" s="215"/>
      <c r="O59" s="219"/>
      <c r="P59" s="219"/>
      <c r="Q59" s="218"/>
      <c r="R59" s="5772"/>
      <c r="S59" s="5773"/>
      <c r="T59" s="5571"/>
    </row>
    <row r="60" spans="1:21" ht="45.75" customHeight="1" thickBot="1">
      <c r="A60" s="5727" t="s">
        <v>27</v>
      </c>
      <c r="B60" s="5729" t="s">
        <v>27</v>
      </c>
      <c r="C60" s="217" t="s">
        <v>82</v>
      </c>
      <c r="D60" s="5750"/>
      <c r="E60" s="5758" t="s">
        <v>27</v>
      </c>
      <c r="F60" s="5784" t="s">
        <v>111</v>
      </c>
      <c r="G60" s="5673"/>
      <c r="H60" s="5756"/>
      <c r="I60" s="5754"/>
      <c r="J60" s="126" t="s">
        <v>110</v>
      </c>
      <c r="K60" s="216">
        <v>0</v>
      </c>
      <c r="L60" s="216">
        <v>0</v>
      </c>
      <c r="M60" s="216">
        <v>0</v>
      </c>
      <c r="N60" s="215"/>
      <c r="O60" s="214"/>
      <c r="P60" s="214"/>
      <c r="Q60" s="213"/>
      <c r="R60" s="47"/>
      <c r="S60" s="46"/>
      <c r="T60" s="5571"/>
    </row>
    <row r="61" spans="1:21" ht="24" customHeight="1" thickBot="1">
      <c r="A61" s="5728"/>
      <c r="B61" s="5730"/>
      <c r="C61" s="212"/>
      <c r="D61" s="5751"/>
      <c r="E61" s="5759"/>
      <c r="F61" s="5785"/>
      <c r="G61" s="5670"/>
      <c r="H61" s="5757"/>
      <c r="I61" s="5668"/>
      <c r="J61" s="122" t="s">
        <v>23</v>
      </c>
      <c r="K61" s="66">
        <v>0</v>
      </c>
      <c r="L61" s="66">
        <v>0</v>
      </c>
      <c r="M61" s="66">
        <v>0</v>
      </c>
      <c r="N61" s="211"/>
      <c r="O61" s="210"/>
      <c r="P61" s="210"/>
      <c r="Q61" s="209"/>
      <c r="R61" s="43"/>
      <c r="S61" s="42"/>
    </row>
    <row r="62" spans="1:21" ht="24" hidden="1" customHeight="1" thickBot="1">
      <c r="A62" s="53" t="s">
        <v>27</v>
      </c>
      <c r="B62" s="133" t="s">
        <v>27</v>
      </c>
      <c r="C62" s="208" t="s">
        <v>79</v>
      </c>
      <c r="D62" s="205"/>
      <c r="E62" s="204"/>
      <c r="F62" s="203"/>
      <c r="G62" s="202"/>
      <c r="H62" s="201"/>
      <c r="I62" s="200"/>
      <c r="J62" s="199"/>
      <c r="K62" s="66"/>
      <c r="L62" s="67"/>
      <c r="M62" s="67"/>
      <c r="N62" s="198"/>
      <c r="O62" s="197"/>
      <c r="P62" s="196"/>
      <c r="Q62" s="195"/>
      <c r="R62" s="207"/>
      <c r="S62" s="206"/>
    </row>
    <row r="63" spans="1:21" ht="24" hidden="1" customHeight="1" thickBot="1">
      <c r="A63" s="53"/>
      <c r="B63" s="133"/>
      <c r="C63" s="169"/>
      <c r="D63" s="205"/>
      <c r="E63" s="204"/>
      <c r="F63" s="203"/>
      <c r="G63" s="202"/>
      <c r="H63" s="201"/>
      <c r="I63" s="200"/>
      <c r="J63" s="199"/>
      <c r="K63" s="66"/>
      <c r="L63" s="67"/>
      <c r="M63" s="67"/>
      <c r="N63" s="198"/>
      <c r="O63" s="197"/>
      <c r="P63" s="196"/>
      <c r="Q63" s="195"/>
      <c r="R63" s="47"/>
      <c r="S63" s="46"/>
    </row>
    <row r="64" spans="1:21" ht="24" hidden="1" customHeight="1" thickBot="1">
      <c r="A64" s="53"/>
      <c r="B64" s="133"/>
      <c r="C64" s="169"/>
      <c r="D64" s="205"/>
      <c r="E64" s="204"/>
      <c r="F64" s="203"/>
      <c r="G64" s="202"/>
      <c r="H64" s="201"/>
      <c r="I64" s="200"/>
      <c r="J64" s="199"/>
      <c r="K64" s="66"/>
      <c r="L64" s="67"/>
      <c r="M64" s="67"/>
      <c r="N64" s="198"/>
      <c r="O64" s="197"/>
      <c r="P64" s="196"/>
      <c r="Q64" s="195"/>
      <c r="R64" s="47"/>
      <c r="S64" s="46"/>
    </row>
    <row r="65" spans="1:24" ht="24" hidden="1" customHeight="1" thickBot="1">
      <c r="A65" s="53"/>
      <c r="B65" s="133"/>
      <c r="C65" s="169"/>
      <c r="D65" s="205"/>
      <c r="E65" s="204"/>
      <c r="F65" s="203"/>
      <c r="G65" s="202"/>
      <c r="H65" s="201"/>
      <c r="I65" s="200"/>
      <c r="J65" s="199"/>
      <c r="K65" s="66"/>
      <c r="L65" s="67"/>
      <c r="M65" s="67"/>
      <c r="N65" s="198"/>
      <c r="O65" s="197"/>
      <c r="P65" s="196"/>
      <c r="Q65" s="195"/>
      <c r="R65" s="47"/>
      <c r="S65" s="46"/>
    </row>
    <row r="66" spans="1:24" ht="15.75" thickBot="1">
      <c r="A66" s="53" t="s">
        <v>27</v>
      </c>
      <c r="B66" s="62" t="s">
        <v>27</v>
      </c>
      <c r="C66" s="5752" t="s">
        <v>28</v>
      </c>
      <c r="D66" s="5752"/>
      <c r="E66" s="5752"/>
      <c r="F66" s="5752"/>
      <c r="G66" s="5752"/>
      <c r="H66" s="5752"/>
      <c r="I66" s="5753"/>
      <c r="J66" s="61" t="s">
        <v>23</v>
      </c>
      <c r="K66" s="60">
        <f>K23+K38+K46+K48+K55+K59</f>
        <v>11408.900000000001</v>
      </c>
      <c r="L66" s="60">
        <f>L23+L38+L46+L48+L55+L59</f>
        <v>11632</v>
      </c>
      <c r="M66" s="60">
        <f>M23+M38+M46+M48+M55+M59</f>
        <v>11464.65</v>
      </c>
      <c r="N66" s="194"/>
      <c r="O66" s="59"/>
      <c r="P66" s="193"/>
      <c r="Q66" s="59"/>
      <c r="R66" s="47"/>
      <c r="S66" s="46"/>
    </row>
    <row r="67" spans="1:24" ht="15.75" thickBot="1">
      <c r="A67" s="192" t="s">
        <v>27</v>
      </c>
      <c r="B67" s="191" t="s">
        <v>29</v>
      </c>
      <c r="C67" s="190" t="s">
        <v>109</v>
      </c>
      <c r="D67" s="188"/>
      <c r="E67" s="188"/>
      <c r="F67" s="188"/>
      <c r="G67" s="188"/>
      <c r="H67" s="188"/>
      <c r="I67" s="188"/>
      <c r="J67" s="188"/>
      <c r="K67" s="188"/>
      <c r="L67" s="188"/>
      <c r="M67" s="188"/>
      <c r="N67" s="188"/>
      <c r="O67" s="188"/>
      <c r="P67" s="189"/>
      <c r="Q67" s="188"/>
      <c r="R67" s="47"/>
      <c r="S67" s="46"/>
    </row>
    <row r="68" spans="1:24" ht="16.5" customHeight="1" thickBot="1">
      <c r="A68" s="5665" t="s">
        <v>27</v>
      </c>
      <c r="B68" s="5671" t="s">
        <v>29</v>
      </c>
      <c r="C68" s="5745" t="s">
        <v>27</v>
      </c>
      <c r="D68" s="117"/>
      <c r="E68" s="92"/>
      <c r="F68" s="5747" t="s">
        <v>108</v>
      </c>
      <c r="G68" s="5669" t="s">
        <v>107</v>
      </c>
      <c r="H68" s="5692" t="s">
        <v>34</v>
      </c>
      <c r="I68" s="5667" t="s">
        <v>103</v>
      </c>
      <c r="J68" s="75" t="s">
        <v>30</v>
      </c>
      <c r="K68" s="125">
        <v>1.5</v>
      </c>
      <c r="L68" s="125">
        <v>1.5</v>
      </c>
      <c r="M68" s="125">
        <v>1.5</v>
      </c>
      <c r="N68" s="5643" t="s">
        <v>106</v>
      </c>
      <c r="O68" s="5794" t="s">
        <v>101</v>
      </c>
      <c r="P68" s="5696">
        <v>1941</v>
      </c>
      <c r="Q68" s="5792">
        <v>1167</v>
      </c>
      <c r="R68" s="47"/>
      <c r="S68" s="46"/>
      <c r="U68" s="5574"/>
    </row>
    <row r="69" spans="1:24" ht="33.75" customHeight="1" thickBot="1">
      <c r="A69" s="5666"/>
      <c r="B69" s="5672"/>
      <c r="C69" s="5746"/>
      <c r="D69" s="115"/>
      <c r="E69" s="69"/>
      <c r="F69" s="5748"/>
      <c r="G69" s="5670"/>
      <c r="H69" s="5693"/>
      <c r="I69" s="5668"/>
      <c r="J69" s="68" t="s">
        <v>23</v>
      </c>
      <c r="K69" s="121">
        <f>SUM(K68:K68)</f>
        <v>1.5</v>
      </c>
      <c r="L69" s="121">
        <f>SUM(L68:L68)</f>
        <v>1.5</v>
      </c>
      <c r="M69" s="121">
        <f>SUM(M68:M68)</f>
        <v>1.5</v>
      </c>
      <c r="N69" s="5645"/>
      <c r="O69" s="5795"/>
      <c r="P69" s="5697"/>
      <c r="Q69" s="5793"/>
      <c r="R69" s="47"/>
      <c r="S69" s="46"/>
      <c r="U69" s="5574"/>
    </row>
    <row r="70" spans="1:24" ht="52.5" customHeight="1" thickBot="1">
      <c r="A70" s="5665" t="s">
        <v>27</v>
      </c>
      <c r="B70" s="5671" t="s">
        <v>29</v>
      </c>
      <c r="C70" s="5745" t="s">
        <v>29</v>
      </c>
      <c r="D70" s="117"/>
      <c r="E70" s="92"/>
      <c r="F70" s="5776" t="s">
        <v>105</v>
      </c>
      <c r="G70" s="5669" t="s">
        <v>104</v>
      </c>
      <c r="H70" s="5720" t="s">
        <v>34</v>
      </c>
      <c r="I70" s="5667" t="s">
        <v>103</v>
      </c>
      <c r="J70" s="75" t="s">
        <v>30</v>
      </c>
      <c r="K70" s="125">
        <v>53.7</v>
      </c>
      <c r="L70" s="125">
        <v>53.7</v>
      </c>
      <c r="M70" s="125">
        <v>53.7</v>
      </c>
      <c r="N70" s="187" t="s">
        <v>102</v>
      </c>
      <c r="O70" s="186" t="s">
        <v>101</v>
      </c>
      <c r="P70" s="185">
        <v>500</v>
      </c>
      <c r="Q70" s="184">
        <v>2442</v>
      </c>
      <c r="R70" s="47"/>
      <c r="S70" s="46"/>
      <c r="U70" s="5574"/>
    </row>
    <row r="71" spans="1:24" ht="61.5" customHeight="1" thickBot="1">
      <c r="A71" s="5666"/>
      <c r="B71" s="5672"/>
      <c r="C71" s="5746"/>
      <c r="D71" s="115"/>
      <c r="E71" s="69"/>
      <c r="F71" s="5777"/>
      <c r="G71" s="5670"/>
      <c r="H71" s="5721"/>
      <c r="I71" s="5668"/>
      <c r="J71" s="68" t="s">
        <v>23</v>
      </c>
      <c r="K71" s="121">
        <f>SUM(K70:K70)</f>
        <v>53.7</v>
      </c>
      <c r="L71" s="121">
        <f>SUM(L70:L70)</f>
        <v>53.7</v>
      </c>
      <c r="M71" s="121">
        <f>SUM(M70:M70)</f>
        <v>53.7</v>
      </c>
      <c r="N71" s="183" t="s">
        <v>100</v>
      </c>
      <c r="O71" s="182" t="s">
        <v>65</v>
      </c>
      <c r="P71" s="181">
        <v>64</v>
      </c>
      <c r="Q71" s="180">
        <v>41</v>
      </c>
      <c r="R71" s="47"/>
      <c r="S71" s="46"/>
      <c r="U71" s="5574"/>
    </row>
    <row r="72" spans="1:24" ht="30" customHeight="1">
      <c r="A72" s="5727" t="s">
        <v>27</v>
      </c>
      <c r="B72" s="5729" t="s">
        <v>29</v>
      </c>
      <c r="C72" s="5702" t="s">
        <v>94</v>
      </c>
      <c r="D72" s="117"/>
      <c r="E72" s="92"/>
      <c r="F72" s="5747" t="s">
        <v>99</v>
      </c>
      <c r="G72" s="5669" t="s">
        <v>98</v>
      </c>
      <c r="H72" s="5620" t="s">
        <v>34</v>
      </c>
      <c r="I72" s="5667" t="s">
        <v>33</v>
      </c>
      <c r="J72" s="91" t="s">
        <v>30</v>
      </c>
      <c r="K72" s="89">
        <f>K76</f>
        <v>79.2</v>
      </c>
      <c r="L72" s="89">
        <f>L76</f>
        <v>79.2</v>
      </c>
      <c r="M72" s="89">
        <f>M76</f>
        <v>79.2</v>
      </c>
      <c r="N72" s="5646" t="s">
        <v>97</v>
      </c>
      <c r="O72" s="5700" t="s">
        <v>65</v>
      </c>
      <c r="P72" s="5700">
        <v>84</v>
      </c>
      <c r="Q72" s="5792">
        <v>84</v>
      </c>
      <c r="R72" s="47"/>
      <c r="S72" s="46"/>
      <c r="U72" s="108"/>
      <c r="V72" s="108"/>
      <c r="W72" s="108"/>
      <c r="X72" s="108"/>
    </row>
    <row r="73" spans="1:24" ht="27.75" customHeight="1" thickBot="1">
      <c r="A73" s="5728"/>
      <c r="B73" s="5730"/>
      <c r="C73" s="5704"/>
      <c r="D73" s="115"/>
      <c r="E73" s="69"/>
      <c r="F73" s="5748"/>
      <c r="G73" s="5673"/>
      <c r="H73" s="5621"/>
      <c r="I73" s="5754"/>
      <c r="J73" s="83" t="s">
        <v>23</v>
      </c>
      <c r="K73" s="81">
        <f>SUM(K72:K72)</f>
        <v>79.2</v>
      </c>
      <c r="L73" s="81">
        <f>SUM(L72:L72)</f>
        <v>79.2</v>
      </c>
      <c r="M73" s="81">
        <f>SUM(M72:M72)</f>
        <v>79.2</v>
      </c>
      <c r="N73" s="5647"/>
      <c r="O73" s="5701"/>
      <c r="P73" s="5701"/>
      <c r="Q73" s="5793"/>
      <c r="R73" s="179"/>
      <c r="S73" s="46"/>
      <c r="U73" s="108"/>
      <c r="V73" s="108"/>
      <c r="W73" s="108"/>
      <c r="X73" s="108"/>
    </row>
    <row r="74" spans="1:24" ht="23.25" customHeight="1" thickBot="1">
      <c r="A74" s="178" t="s">
        <v>27</v>
      </c>
      <c r="B74" s="177" t="s">
        <v>29</v>
      </c>
      <c r="C74" s="174" t="s">
        <v>94</v>
      </c>
      <c r="D74" s="144"/>
      <c r="E74" s="76" t="s">
        <v>27</v>
      </c>
      <c r="F74" s="176" t="s">
        <v>96</v>
      </c>
      <c r="G74" s="5673"/>
      <c r="H74" s="5621"/>
      <c r="I74" s="5754"/>
      <c r="J74" s="75" t="s">
        <v>30</v>
      </c>
      <c r="K74" s="175">
        <v>57.2</v>
      </c>
      <c r="L74" s="175">
        <v>57.2</v>
      </c>
      <c r="M74" s="175">
        <v>57.2</v>
      </c>
      <c r="N74" s="5586" t="s">
        <v>95</v>
      </c>
      <c r="O74" s="5589" t="s">
        <v>65</v>
      </c>
      <c r="P74" s="5592">
        <v>100</v>
      </c>
      <c r="Q74" s="5592">
        <v>100</v>
      </c>
      <c r="R74" s="170"/>
      <c r="S74" s="46"/>
      <c r="U74" s="108"/>
      <c r="V74" s="108"/>
      <c r="W74" s="108"/>
      <c r="X74" s="108"/>
    </row>
    <row r="75" spans="1:24" ht="27" customHeight="1" thickBot="1">
      <c r="A75" s="5727" t="s">
        <v>27</v>
      </c>
      <c r="B75" s="5729" t="s">
        <v>29</v>
      </c>
      <c r="C75" s="174" t="s">
        <v>94</v>
      </c>
      <c r="D75" s="144"/>
      <c r="E75" s="173" t="s">
        <v>29</v>
      </c>
      <c r="F75" s="172" t="s">
        <v>93</v>
      </c>
      <c r="G75" s="5673"/>
      <c r="H75" s="5621"/>
      <c r="I75" s="5754"/>
      <c r="J75" s="75" t="s">
        <v>30</v>
      </c>
      <c r="K75" s="171">
        <v>22</v>
      </c>
      <c r="L75" s="171">
        <v>22</v>
      </c>
      <c r="M75" s="171">
        <v>22</v>
      </c>
      <c r="N75" s="5587"/>
      <c r="O75" s="5590"/>
      <c r="P75" s="5593"/>
      <c r="Q75" s="5593"/>
      <c r="R75" s="170"/>
      <c r="S75" s="46"/>
      <c r="U75" s="108"/>
      <c r="V75" s="108"/>
      <c r="W75" s="108"/>
      <c r="X75" s="108"/>
    </row>
    <row r="76" spans="1:24" ht="79.5" customHeight="1" thickBot="1">
      <c r="A76" s="5728"/>
      <c r="B76" s="5730"/>
      <c r="C76" s="169"/>
      <c r="D76" s="115"/>
      <c r="E76" s="168"/>
      <c r="F76" s="167"/>
      <c r="G76" s="5670"/>
      <c r="H76" s="5622"/>
      <c r="I76" s="5668"/>
      <c r="J76" s="68" t="s">
        <v>23</v>
      </c>
      <c r="K76" s="121">
        <f>SUM(K74:K75)</f>
        <v>79.2</v>
      </c>
      <c r="L76" s="121">
        <f>SUM(L74:L75)</f>
        <v>79.2</v>
      </c>
      <c r="M76" s="121">
        <f>SUM(M74:M75)</f>
        <v>79.2</v>
      </c>
      <c r="N76" s="5588"/>
      <c r="O76" s="5591"/>
      <c r="P76" s="5594"/>
      <c r="Q76" s="5594"/>
      <c r="R76" s="43"/>
      <c r="S76" s="42"/>
      <c r="U76" s="109"/>
      <c r="V76" s="109"/>
      <c r="W76" s="109"/>
      <c r="X76" s="108"/>
    </row>
    <row r="77" spans="1:24" ht="41.25" customHeight="1">
      <c r="A77" s="5665" t="s">
        <v>27</v>
      </c>
      <c r="B77" s="5671" t="s">
        <v>29</v>
      </c>
      <c r="C77" s="5745" t="s">
        <v>92</v>
      </c>
      <c r="D77" s="117"/>
      <c r="E77" s="92"/>
      <c r="F77" s="5690" t="s">
        <v>91</v>
      </c>
      <c r="G77" s="5669" t="s">
        <v>90</v>
      </c>
      <c r="H77" s="5720" t="s">
        <v>34</v>
      </c>
      <c r="I77" s="5667" t="s">
        <v>60</v>
      </c>
      <c r="J77" s="75" t="s">
        <v>30</v>
      </c>
      <c r="K77" s="114">
        <v>17</v>
      </c>
      <c r="L77" s="114">
        <v>17</v>
      </c>
      <c r="M77" s="114">
        <v>17</v>
      </c>
      <c r="N77" s="166" t="s">
        <v>89</v>
      </c>
      <c r="O77" s="100" t="s">
        <v>37</v>
      </c>
      <c r="P77" s="99">
        <v>6</v>
      </c>
      <c r="Q77" s="165">
        <v>6</v>
      </c>
      <c r="R77" s="164"/>
      <c r="S77" s="163"/>
      <c r="U77" s="108"/>
      <c r="V77" s="108"/>
      <c r="W77" s="108"/>
      <c r="X77" s="108"/>
    </row>
    <row r="78" spans="1:24" ht="51.75" customHeight="1" thickBot="1">
      <c r="A78" s="5666"/>
      <c r="B78" s="5672"/>
      <c r="C78" s="5746"/>
      <c r="D78" s="115"/>
      <c r="E78" s="69"/>
      <c r="F78" s="5691"/>
      <c r="G78" s="5670"/>
      <c r="H78" s="5721"/>
      <c r="I78" s="5668"/>
      <c r="J78" s="68" t="s">
        <v>23</v>
      </c>
      <c r="K78" s="97">
        <f>SUM(K77:K77)</f>
        <v>17</v>
      </c>
      <c r="L78" s="97">
        <f>SUM(L77:L77)</f>
        <v>17</v>
      </c>
      <c r="M78" s="97">
        <f>SUM(M77:M77)</f>
        <v>17</v>
      </c>
      <c r="N78" s="162" t="s">
        <v>88</v>
      </c>
      <c r="O78" s="161" t="s">
        <v>37</v>
      </c>
      <c r="P78" s="160">
        <v>31</v>
      </c>
      <c r="Q78" s="160">
        <v>38</v>
      </c>
      <c r="R78" s="47"/>
      <c r="S78" s="46"/>
      <c r="U78" s="108"/>
      <c r="V78" s="108"/>
      <c r="W78" s="108"/>
      <c r="X78" s="108"/>
    </row>
    <row r="79" spans="1:24" ht="30.75" customHeight="1">
      <c r="A79" s="5665" t="s">
        <v>27</v>
      </c>
      <c r="B79" s="5671" t="s">
        <v>29</v>
      </c>
      <c r="C79" s="5745" t="s">
        <v>87</v>
      </c>
      <c r="D79" s="117"/>
      <c r="E79" s="92"/>
      <c r="F79" s="5690" t="s">
        <v>86</v>
      </c>
      <c r="G79" s="5669" t="s">
        <v>85</v>
      </c>
      <c r="H79" s="5692" t="s">
        <v>34</v>
      </c>
      <c r="I79" s="5667" t="s">
        <v>84</v>
      </c>
      <c r="J79" s="75" t="s">
        <v>30</v>
      </c>
      <c r="K79" s="103">
        <v>6.7</v>
      </c>
      <c r="L79" s="103">
        <v>6.7</v>
      </c>
      <c r="M79" s="103">
        <v>6.7</v>
      </c>
      <c r="N79" s="5796" t="s">
        <v>83</v>
      </c>
      <c r="O79" s="5700" t="s">
        <v>65</v>
      </c>
      <c r="P79" s="5700">
        <v>100</v>
      </c>
      <c r="Q79" s="5700">
        <v>100</v>
      </c>
      <c r="R79" s="47"/>
      <c r="S79" s="46"/>
      <c r="U79" s="108"/>
      <c r="V79" s="108"/>
      <c r="W79" s="108"/>
      <c r="X79" s="108"/>
    </row>
    <row r="80" spans="1:24" ht="23.25" customHeight="1" thickBot="1">
      <c r="A80" s="5666"/>
      <c r="B80" s="5672"/>
      <c r="C80" s="5746"/>
      <c r="D80" s="115"/>
      <c r="E80" s="69"/>
      <c r="F80" s="5691"/>
      <c r="G80" s="5670"/>
      <c r="H80" s="5693"/>
      <c r="I80" s="5668"/>
      <c r="J80" s="68" t="s">
        <v>23</v>
      </c>
      <c r="K80" s="97">
        <f>SUM(K79:K79)</f>
        <v>6.7</v>
      </c>
      <c r="L80" s="97">
        <f>SUM(L79:L79)</f>
        <v>6.7</v>
      </c>
      <c r="M80" s="97">
        <f>SUM(M79:M79)</f>
        <v>6.7</v>
      </c>
      <c r="N80" s="5797"/>
      <c r="O80" s="5701"/>
      <c r="P80" s="5701"/>
      <c r="Q80" s="5701"/>
      <c r="R80" s="47"/>
      <c r="S80" s="46"/>
      <c r="U80" s="108"/>
      <c r="V80" s="108"/>
      <c r="W80" s="108"/>
      <c r="X80" s="108"/>
    </row>
    <row r="81" spans="1:26" ht="33.75" customHeight="1">
      <c r="A81" s="5665" t="s">
        <v>27</v>
      </c>
      <c r="B81" s="5671" t="s">
        <v>29</v>
      </c>
      <c r="C81" s="5745" t="s">
        <v>82</v>
      </c>
      <c r="D81" s="117"/>
      <c r="E81" s="92"/>
      <c r="F81" s="5690" t="s">
        <v>81</v>
      </c>
      <c r="G81" s="5669" t="s">
        <v>80</v>
      </c>
      <c r="H81" s="5692" t="s">
        <v>34</v>
      </c>
      <c r="I81" s="5667" t="s">
        <v>60</v>
      </c>
      <c r="J81" s="75" t="s">
        <v>30</v>
      </c>
      <c r="K81" s="103">
        <v>64.7</v>
      </c>
      <c r="L81" s="103">
        <v>64.7</v>
      </c>
      <c r="M81" s="103">
        <v>64.7</v>
      </c>
      <c r="N81" s="112"/>
      <c r="O81" s="87"/>
      <c r="P81" s="87"/>
      <c r="Q81" s="85"/>
      <c r="R81" s="47"/>
      <c r="S81" s="46"/>
    </row>
    <row r="82" spans="1:26" ht="19.5" customHeight="1" thickBot="1">
      <c r="A82" s="5666"/>
      <c r="B82" s="5672"/>
      <c r="C82" s="5746"/>
      <c r="D82" s="115"/>
      <c r="E82" s="69"/>
      <c r="F82" s="5691"/>
      <c r="G82" s="5670"/>
      <c r="H82" s="5693"/>
      <c r="I82" s="5668"/>
      <c r="J82" s="68" t="s">
        <v>23</v>
      </c>
      <c r="K82" s="97">
        <f>SUM(K81:K81)</f>
        <v>64.7</v>
      </c>
      <c r="L82" s="97">
        <f>SUM(L81:L81)</f>
        <v>64.7</v>
      </c>
      <c r="M82" s="97">
        <f>SUM(M81:M81)</f>
        <v>64.7</v>
      </c>
      <c r="N82" s="96"/>
      <c r="O82" s="95"/>
      <c r="P82" s="95"/>
      <c r="Q82" s="94"/>
      <c r="R82" s="47"/>
      <c r="S82" s="46"/>
    </row>
    <row r="83" spans="1:26" ht="20.25" customHeight="1">
      <c r="A83" s="5665" t="s">
        <v>27</v>
      </c>
      <c r="B83" s="5671" t="s">
        <v>29</v>
      </c>
      <c r="C83" s="5745" t="s">
        <v>79</v>
      </c>
      <c r="D83" s="117"/>
      <c r="E83" s="92"/>
      <c r="F83" s="5690" t="s">
        <v>78</v>
      </c>
      <c r="G83" s="5669" t="s">
        <v>77</v>
      </c>
      <c r="H83" s="5692" t="s">
        <v>34</v>
      </c>
      <c r="I83" s="5667" t="s">
        <v>48</v>
      </c>
      <c r="J83" s="75" t="s">
        <v>30</v>
      </c>
      <c r="K83" s="103">
        <v>10.5</v>
      </c>
      <c r="L83" s="103">
        <v>10.5</v>
      </c>
      <c r="M83" s="102">
        <v>10.4</v>
      </c>
      <c r="N83" s="112"/>
      <c r="O83" s="87"/>
      <c r="P83" s="87"/>
      <c r="Q83" s="85"/>
      <c r="R83" s="47"/>
      <c r="S83" s="46"/>
    </row>
    <row r="84" spans="1:26" ht="22.5" customHeight="1" thickBot="1">
      <c r="A84" s="5666"/>
      <c r="B84" s="5672"/>
      <c r="C84" s="5746"/>
      <c r="D84" s="115"/>
      <c r="E84" s="69"/>
      <c r="F84" s="5691"/>
      <c r="G84" s="5670"/>
      <c r="H84" s="5693"/>
      <c r="I84" s="5668"/>
      <c r="J84" s="68" t="s">
        <v>23</v>
      </c>
      <c r="K84" s="97">
        <f>SUM(K83:K83)</f>
        <v>10.5</v>
      </c>
      <c r="L84" s="97">
        <f>SUM(L83:L83)</f>
        <v>10.5</v>
      </c>
      <c r="M84" s="97">
        <f>SUM(M83:M83)</f>
        <v>10.4</v>
      </c>
      <c r="N84" s="96"/>
      <c r="O84" s="95"/>
      <c r="P84" s="95"/>
      <c r="Q84" s="94"/>
      <c r="R84" s="47"/>
      <c r="S84" s="46"/>
    </row>
    <row r="85" spans="1:26" ht="24" customHeight="1">
      <c r="A85" s="5665" t="s">
        <v>27</v>
      </c>
      <c r="B85" s="5671" t="s">
        <v>29</v>
      </c>
      <c r="C85" s="5745" t="s">
        <v>74</v>
      </c>
      <c r="D85" s="117"/>
      <c r="E85" s="92"/>
      <c r="F85" s="5690" t="s">
        <v>72</v>
      </c>
      <c r="G85" s="5669" t="s">
        <v>76</v>
      </c>
      <c r="H85" s="5620" t="s">
        <v>34</v>
      </c>
      <c r="I85" s="159" t="s">
        <v>33</v>
      </c>
      <c r="J85" s="91" t="s">
        <v>30</v>
      </c>
      <c r="K85" s="89">
        <f>K89</f>
        <v>23.5</v>
      </c>
      <c r="L85" s="89">
        <f>L89</f>
        <v>23.5</v>
      </c>
      <c r="M85" s="89">
        <f>M89</f>
        <v>23.5</v>
      </c>
      <c r="N85" s="5575" t="s">
        <v>75</v>
      </c>
      <c r="O85" s="5700" t="s">
        <v>65</v>
      </c>
      <c r="P85" s="5700">
        <v>75</v>
      </c>
      <c r="Q85" s="5792">
        <v>84</v>
      </c>
      <c r="R85" s="47"/>
      <c r="S85" s="46"/>
    </row>
    <row r="86" spans="1:26" ht="28.5" customHeight="1" thickBot="1">
      <c r="A86" s="5666"/>
      <c r="B86" s="5672"/>
      <c r="C86" s="5746"/>
      <c r="D86" s="115"/>
      <c r="E86" s="69"/>
      <c r="F86" s="5691"/>
      <c r="G86" s="5673"/>
      <c r="H86" s="5621"/>
      <c r="I86" s="141"/>
      <c r="J86" s="158" t="s">
        <v>23</v>
      </c>
      <c r="K86" s="157">
        <f>SUM(K85:K85)</f>
        <v>23.5</v>
      </c>
      <c r="L86" s="157">
        <f>SUM(L85:L85)</f>
        <v>23.5</v>
      </c>
      <c r="M86" s="157">
        <f>SUM(M85:M85)</f>
        <v>23.5</v>
      </c>
      <c r="N86" s="5576"/>
      <c r="O86" s="5701"/>
      <c r="P86" s="5701"/>
      <c r="Q86" s="5793"/>
      <c r="R86" s="47"/>
      <c r="S86" s="46"/>
    </row>
    <row r="87" spans="1:26" ht="23.25" customHeight="1" thickBot="1">
      <c r="A87" s="156" t="s">
        <v>27</v>
      </c>
      <c r="B87" s="155" t="s">
        <v>29</v>
      </c>
      <c r="C87" s="5702" t="s">
        <v>74</v>
      </c>
      <c r="D87" s="154"/>
      <c r="E87" s="143" t="s">
        <v>27</v>
      </c>
      <c r="F87" s="153" t="s">
        <v>73</v>
      </c>
      <c r="G87" s="5673"/>
      <c r="H87" s="5621"/>
      <c r="I87" s="152"/>
      <c r="J87" s="75" t="s">
        <v>30</v>
      </c>
      <c r="K87" s="151">
        <v>0</v>
      </c>
      <c r="L87" s="151">
        <v>0</v>
      </c>
      <c r="M87" s="151">
        <v>0</v>
      </c>
      <c r="N87" s="150"/>
      <c r="O87" s="149"/>
      <c r="P87" s="148"/>
      <c r="Q87" s="147"/>
      <c r="R87" s="47"/>
      <c r="S87" s="46"/>
    </row>
    <row r="88" spans="1:26" ht="16.5" customHeight="1">
      <c r="A88" s="146"/>
      <c r="B88" s="145"/>
      <c r="C88" s="5703"/>
      <c r="D88" s="144"/>
      <c r="E88" s="143" t="s">
        <v>29</v>
      </c>
      <c r="F88" s="142" t="s">
        <v>72</v>
      </c>
      <c r="G88" s="5673"/>
      <c r="H88" s="5621"/>
      <c r="I88" s="141"/>
      <c r="J88" s="75" t="s">
        <v>30</v>
      </c>
      <c r="K88" s="140">
        <v>23.5</v>
      </c>
      <c r="L88" s="139">
        <v>23.5</v>
      </c>
      <c r="M88" s="139">
        <v>23.5</v>
      </c>
      <c r="N88" s="138"/>
      <c r="O88" s="137"/>
      <c r="P88" s="136"/>
      <c r="Q88" s="135"/>
      <c r="R88" s="47"/>
      <c r="S88" s="46"/>
    </row>
    <row r="89" spans="1:26" ht="14.25" customHeight="1" thickBot="1">
      <c r="A89" s="134"/>
      <c r="B89" s="133"/>
      <c r="C89" s="5704"/>
      <c r="D89" s="115"/>
      <c r="E89" s="132"/>
      <c r="F89" s="131"/>
      <c r="G89" s="5670"/>
      <c r="H89" s="5622"/>
      <c r="I89" s="130"/>
      <c r="J89" s="68" t="s">
        <v>23</v>
      </c>
      <c r="K89" s="66">
        <f>SUM(K87:K88)</f>
        <v>23.5</v>
      </c>
      <c r="L89" s="66">
        <f>SUM(L87:L88)</f>
        <v>23.5</v>
      </c>
      <c r="M89" s="66">
        <f>SUM(M87:M88)</f>
        <v>23.5</v>
      </c>
      <c r="N89" s="129"/>
      <c r="O89" s="120"/>
      <c r="P89" s="128"/>
      <c r="Q89" s="127"/>
      <c r="R89" s="43"/>
      <c r="S89" s="42"/>
    </row>
    <row r="90" spans="1:26" ht="27.75" customHeight="1" thickBot="1">
      <c r="A90" s="5665" t="s">
        <v>27</v>
      </c>
      <c r="B90" s="5671" t="s">
        <v>29</v>
      </c>
      <c r="C90" s="5745" t="s">
        <v>71</v>
      </c>
      <c r="D90" s="117"/>
      <c r="E90" s="92"/>
      <c r="F90" s="5690" t="s">
        <v>70</v>
      </c>
      <c r="G90" s="5669" t="s">
        <v>69</v>
      </c>
      <c r="H90" s="5720" t="s">
        <v>34</v>
      </c>
      <c r="I90" s="5667" t="s">
        <v>54</v>
      </c>
      <c r="J90" s="126" t="s">
        <v>30</v>
      </c>
      <c r="K90" s="125">
        <v>29.8</v>
      </c>
      <c r="L90" s="125">
        <v>29.8</v>
      </c>
      <c r="M90" s="125">
        <v>29.8</v>
      </c>
      <c r="N90" s="5646" t="s">
        <v>68</v>
      </c>
      <c r="O90" s="86" t="s">
        <v>67</v>
      </c>
      <c r="P90" s="124">
        <v>1500</v>
      </c>
      <c r="Q90" s="123">
        <v>1495</v>
      </c>
      <c r="R90" s="5648" t="s">
        <v>66</v>
      </c>
      <c r="S90" s="5649"/>
    </row>
    <row r="91" spans="1:26" ht="91.5" customHeight="1" thickBot="1">
      <c r="A91" s="5666"/>
      <c r="B91" s="5672"/>
      <c r="C91" s="5746"/>
      <c r="D91" s="115"/>
      <c r="E91" s="69"/>
      <c r="F91" s="5691"/>
      <c r="G91" s="5670"/>
      <c r="H91" s="5721"/>
      <c r="I91" s="5668"/>
      <c r="J91" s="122" t="s">
        <v>23</v>
      </c>
      <c r="K91" s="121">
        <f>SUM(K90:K90)</f>
        <v>29.8</v>
      </c>
      <c r="L91" s="121">
        <f>SUM(L90:L90)</f>
        <v>29.8</v>
      </c>
      <c r="M91" s="121">
        <f>SUM(M90:M90)</f>
        <v>29.8</v>
      </c>
      <c r="N91" s="5647"/>
      <c r="O91" s="120" t="s">
        <v>65</v>
      </c>
      <c r="P91" s="119">
        <v>4.8</v>
      </c>
      <c r="Q91" s="118" t="s">
        <v>64</v>
      </c>
      <c r="R91" s="5652"/>
      <c r="S91" s="5653"/>
    </row>
    <row r="92" spans="1:26" ht="45" customHeight="1">
      <c r="A92" s="5665" t="s">
        <v>27</v>
      </c>
      <c r="B92" s="5671" t="s">
        <v>29</v>
      </c>
      <c r="C92" s="5745" t="s">
        <v>63</v>
      </c>
      <c r="D92" s="117"/>
      <c r="E92" s="92"/>
      <c r="F92" s="5747" t="s">
        <v>62</v>
      </c>
      <c r="G92" s="5669" t="s">
        <v>61</v>
      </c>
      <c r="H92" s="5720" t="s">
        <v>34</v>
      </c>
      <c r="I92" s="5667" t="s">
        <v>60</v>
      </c>
      <c r="J92" s="75" t="s">
        <v>30</v>
      </c>
      <c r="K92" s="103">
        <v>9.1999999999999993</v>
      </c>
      <c r="L92" s="103">
        <v>9.1999999999999993</v>
      </c>
      <c r="M92" s="103">
        <v>9.1999999999999993</v>
      </c>
      <c r="N92" s="5575" t="s">
        <v>59</v>
      </c>
      <c r="O92" s="5577" t="s">
        <v>52</v>
      </c>
      <c r="P92" s="5579">
        <v>62.8</v>
      </c>
      <c r="Q92" s="5580">
        <v>45.4</v>
      </c>
      <c r="R92" s="5582" t="s">
        <v>58</v>
      </c>
      <c r="S92" s="5583"/>
      <c r="T92" s="116"/>
      <c r="U92" s="116"/>
      <c r="V92" s="116"/>
      <c r="W92" s="116"/>
      <c r="X92" s="116"/>
      <c r="Y92" s="116"/>
      <c r="Z92" s="116"/>
    </row>
    <row r="93" spans="1:26" ht="15.75" thickBot="1">
      <c r="A93" s="5666"/>
      <c r="B93" s="5672"/>
      <c r="C93" s="5746"/>
      <c r="D93" s="115"/>
      <c r="E93" s="69"/>
      <c r="F93" s="5748"/>
      <c r="G93" s="5670"/>
      <c r="H93" s="5721"/>
      <c r="I93" s="5668"/>
      <c r="J93" s="68" t="s">
        <v>23</v>
      </c>
      <c r="K93" s="97">
        <f>SUM(K92:K92)</f>
        <v>9.1999999999999993</v>
      </c>
      <c r="L93" s="97">
        <f>SUM(L92:L92)</f>
        <v>9.1999999999999993</v>
      </c>
      <c r="M93" s="97">
        <f>SUM(M92:M92)</f>
        <v>9.1999999999999993</v>
      </c>
      <c r="N93" s="5576"/>
      <c r="O93" s="5578"/>
      <c r="P93" s="5578"/>
      <c r="Q93" s="5581"/>
      <c r="R93" s="5584"/>
      <c r="S93" s="5585"/>
    </row>
    <row r="94" spans="1:26" ht="36.75" customHeight="1">
      <c r="A94" s="5665" t="s">
        <v>27</v>
      </c>
      <c r="B94" s="5671" t="s">
        <v>29</v>
      </c>
      <c r="C94" s="5702" t="s">
        <v>57</v>
      </c>
      <c r="D94" s="93"/>
      <c r="E94" s="92"/>
      <c r="F94" s="5690" t="s">
        <v>56</v>
      </c>
      <c r="G94" s="5669" t="s">
        <v>55</v>
      </c>
      <c r="H94" s="5720" t="s">
        <v>34</v>
      </c>
      <c r="I94" s="5667" t="s">
        <v>54</v>
      </c>
      <c r="J94" s="75" t="s">
        <v>30</v>
      </c>
      <c r="K94" s="103">
        <v>0.4</v>
      </c>
      <c r="L94" s="103">
        <v>0.4</v>
      </c>
      <c r="M94" s="103">
        <v>0.4</v>
      </c>
      <c r="N94" s="5743" t="s">
        <v>53</v>
      </c>
      <c r="O94" s="5790" t="s">
        <v>52</v>
      </c>
      <c r="P94" s="5700">
        <v>100</v>
      </c>
      <c r="Q94" s="5700">
        <v>100</v>
      </c>
      <c r="R94" s="47"/>
      <c r="S94" s="46"/>
    </row>
    <row r="95" spans="1:26" ht="39.75" customHeight="1" thickBot="1">
      <c r="A95" s="5666"/>
      <c r="B95" s="5672"/>
      <c r="C95" s="5719"/>
      <c r="D95" s="84"/>
      <c r="E95" s="69"/>
      <c r="F95" s="5691"/>
      <c r="G95" s="5670"/>
      <c r="H95" s="5721"/>
      <c r="I95" s="5668"/>
      <c r="J95" s="68" t="s">
        <v>23</v>
      </c>
      <c r="K95" s="97">
        <f>SUM(K94:K94)</f>
        <v>0.4</v>
      </c>
      <c r="L95" s="97">
        <f>SUM(L94:L94)</f>
        <v>0.4</v>
      </c>
      <c r="M95" s="97">
        <f>SUM(M94:M94)</f>
        <v>0.4</v>
      </c>
      <c r="N95" s="5744"/>
      <c r="O95" s="5791"/>
      <c r="P95" s="5701"/>
      <c r="Q95" s="5701"/>
      <c r="R95" s="47"/>
      <c r="S95" s="46"/>
    </row>
    <row r="96" spans="1:26" ht="23.25" customHeight="1">
      <c r="A96" s="5665" t="s">
        <v>27</v>
      </c>
      <c r="B96" s="5671" t="s">
        <v>29</v>
      </c>
      <c r="C96" s="5702" t="s">
        <v>51</v>
      </c>
      <c r="D96" s="93"/>
      <c r="E96" s="92"/>
      <c r="F96" s="5690" t="s">
        <v>50</v>
      </c>
      <c r="G96" s="5669" t="s">
        <v>49</v>
      </c>
      <c r="H96" s="5720" t="s">
        <v>34</v>
      </c>
      <c r="I96" s="5667" t="s">
        <v>48</v>
      </c>
      <c r="J96" s="75" t="s">
        <v>30</v>
      </c>
      <c r="K96" s="114">
        <v>113.5</v>
      </c>
      <c r="L96" s="113">
        <v>215.5</v>
      </c>
      <c r="M96" s="113">
        <v>213.6</v>
      </c>
      <c r="N96" s="112"/>
      <c r="O96" s="87"/>
      <c r="P96" s="87"/>
      <c r="Q96" s="85"/>
      <c r="R96" s="111"/>
      <c r="S96" s="110"/>
      <c r="T96" s="109"/>
      <c r="U96" s="108"/>
    </row>
    <row r="97" spans="1:19" ht="19.5" customHeight="1" thickBot="1">
      <c r="A97" s="5666"/>
      <c r="B97" s="5672"/>
      <c r="C97" s="5719"/>
      <c r="D97" s="84"/>
      <c r="E97" s="69"/>
      <c r="F97" s="5691"/>
      <c r="G97" s="5670"/>
      <c r="H97" s="5721"/>
      <c r="I97" s="5668"/>
      <c r="J97" s="68" t="s">
        <v>23</v>
      </c>
      <c r="K97" s="97">
        <f>SUM(K96:K96)</f>
        <v>113.5</v>
      </c>
      <c r="L97" s="97">
        <f>SUM(L96:L96)</f>
        <v>215.5</v>
      </c>
      <c r="M97" s="97">
        <f>SUM(M96:M96)</f>
        <v>213.6</v>
      </c>
      <c r="N97" s="96"/>
      <c r="O97" s="95"/>
      <c r="P97" s="95"/>
      <c r="Q97" s="94"/>
      <c r="R97" s="47"/>
      <c r="S97" s="46"/>
    </row>
    <row r="98" spans="1:19" ht="63.75" customHeight="1">
      <c r="A98" s="5665" t="s">
        <v>27</v>
      </c>
      <c r="B98" s="5671" t="s">
        <v>29</v>
      </c>
      <c r="C98" s="5702" t="s">
        <v>47</v>
      </c>
      <c r="D98" s="93"/>
      <c r="E98" s="92"/>
      <c r="F98" s="5690" t="s">
        <v>46</v>
      </c>
      <c r="G98" s="5669" t="s">
        <v>45</v>
      </c>
      <c r="H98" s="5720" t="s">
        <v>34</v>
      </c>
      <c r="I98" s="5667" t="s">
        <v>39</v>
      </c>
      <c r="J98" s="75" t="s">
        <v>30</v>
      </c>
      <c r="K98" s="103">
        <v>0.4</v>
      </c>
      <c r="L98" s="103">
        <v>0.4</v>
      </c>
      <c r="M98" s="102">
        <v>0</v>
      </c>
      <c r="N98" s="107" t="s">
        <v>44</v>
      </c>
      <c r="O98" s="100" t="s">
        <v>37</v>
      </c>
      <c r="P98" s="99">
        <v>6</v>
      </c>
      <c r="Q98" s="106">
        <v>0</v>
      </c>
      <c r="R98" s="5786" t="s">
        <v>43</v>
      </c>
      <c r="S98" s="5787"/>
    </row>
    <row r="99" spans="1:19" ht="27.75" customHeight="1" thickBot="1">
      <c r="A99" s="5666"/>
      <c r="B99" s="5672"/>
      <c r="C99" s="5719"/>
      <c r="D99" s="84"/>
      <c r="E99" s="69"/>
      <c r="F99" s="5691"/>
      <c r="G99" s="5670"/>
      <c r="H99" s="5721"/>
      <c r="I99" s="5668"/>
      <c r="J99" s="68" t="s">
        <v>23</v>
      </c>
      <c r="K99" s="97">
        <f>SUM(K98:K98)</f>
        <v>0.4</v>
      </c>
      <c r="L99" s="97">
        <f>SUM(L98:L98)</f>
        <v>0.4</v>
      </c>
      <c r="M99" s="97">
        <f>SUM(M98:M98)</f>
        <v>0</v>
      </c>
      <c r="N99" s="96"/>
      <c r="O99" s="95"/>
      <c r="P99" s="105"/>
      <c r="Q99" s="104"/>
      <c r="R99" s="5788"/>
      <c r="S99" s="5789"/>
    </row>
    <row r="100" spans="1:19" ht="39.75" customHeight="1">
      <c r="A100" s="5665" t="s">
        <v>27</v>
      </c>
      <c r="B100" s="5671" t="s">
        <v>29</v>
      </c>
      <c r="C100" s="5702" t="s">
        <v>42</v>
      </c>
      <c r="D100" s="93"/>
      <c r="E100" s="92"/>
      <c r="F100" s="5690" t="s">
        <v>41</v>
      </c>
      <c r="G100" s="5669" t="s">
        <v>40</v>
      </c>
      <c r="H100" s="5720" t="s">
        <v>34</v>
      </c>
      <c r="I100" s="5667" t="s">
        <v>39</v>
      </c>
      <c r="J100" s="75" t="s">
        <v>30</v>
      </c>
      <c r="K100" s="103">
        <v>29.5</v>
      </c>
      <c r="L100" s="102">
        <v>31.6</v>
      </c>
      <c r="M100" s="102">
        <v>31.6</v>
      </c>
      <c r="N100" s="101" t="s">
        <v>38</v>
      </c>
      <c r="O100" s="100" t="s">
        <v>37</v>
      </c>
      <c r="P100" s="99">
        <v>1300</v>
      </c>
      <c r="Q100" s="98">
        <v>1258</v>
      </c>
      <c r="R100" s="47"/>
      <c r="S100" s="46"/>
    </row>
    <row r="101" spans="1:19" ht="24.75" customHeight="1" thickBot="1">
      <c r="A101" s="5666"/>
      <c r="B101" s="5672"/>
      <c r="C101" s="5719"/>
      <c r="D101" s="84"/>
      <c r="E101" s="69"/>
      <c r="F101" s="5691"/>
      <c r="G101" s="5670"/>
      <c r="H101" s="5721"/>
      <c r="I101" s="5668"/>
      <c r="J101" s="68" t="s">
        <v>23</v>
      </c>
      <c r="K101" s="97">
        <f>SUM(K100:K100)</f>
        <v>29.5</v>
      </c>
      <c r="L101" s="97">
        <f>SUM(L100:L100)</f>
        <v>31.6</v>
      </c>
      <c r="M101" s="97">
        <f>SUM(M100:M100)</f>
        <v>31.6</v>
      </c>
      <c r="N101" s="96"/>
      <c r="O101" s="95"/>
      <c r="P101" s="95"/>
      <c r="Q101" s="94"/>
      <c r="R101" s="47"/>
      <c r="S101" s="46"/>
    </row>
    <row r="102" spans="1:19" ht="22.5" customHeight="1">
      <c r="A102" s="5665" t="s">
        <v>27</v>
      </c>
      <c r="B102" s="5671" t="s">
        <v>29</v>
      </c>
      <c r="C102" s="5702" t="s">
        <v>32</v>
      </c>
      <c r="D102" s="93"/>
      <c r="E102" s="92"/>
      <c r="F102" s="5690" t="s">
        <v>36</v>
      </c>
      <c r="G102" s="5669" t="s">
        <v>35</v>
      </c>
      <c r="H102" s="5620" t="s">
        <v>34</v>
      </c>
      <c r="I102" s="5667" t="s">
        <v>33</v>
      </c>
      <c r="J102" s="91" t="s">
        <v>30</v>
      </c>
      <c r="K102" s="90">
        <f>K104</f>
        <v>28.3</v>
      </c>
      <c r="L102" s="90">
        <f>L104</f>
        <v>28.3</v>
      </c>
      <c r="M102" s="89">
        <f>M104</f>
        <v>27.9</v>
      </c>
      <c r="N102" s="88"/>
      <c r="O102" s="87"/>
      <c r="P102" s="86"/>
      <c r="Q102" s="85"/>
      <c r="R102" s="47"/>
      <c r="S102" s="46"/>
    </row>
    <row r="103" spans="1:19" ht="24" customHeight="1" thickBot="1">
      <c r="A103" s="5666"/>
      <c r="B103" s="5672"/>
      <c r="C103" s="5719"/>
      <c r="D103" s="84"/>
      <c r="E103" s="69"/>
      <c r="F103" s="5691"/>
      <c r="G103" s="5673"/>
      <c r="H103" s="5621"/>
      <c r="I103" s="5754"/>
      <c r="J103" s="83" t="s">
        <v>23</v>
      </c>
      <c r="K103" s="82">
        <f>SUM(K102:K102)</f>
        <v>28.3</v>
      </c>
      <c r="L103" s="82">
        <f>SUM(L102:L102)</f>
        <v>28.3</v>
      </c>
      <c r="M103" s="81">
        <f>SUM(M102:M102)</f>
        <v>27.9</v>
      </c>
      <c r="N103" s="80"/>
      <c r="O103" s="79"/>
      <c r="P103" s="78"/>
      <c r="Q103" s="77"/>
      <c r="R103" s="47"/>
      <c r="S103" s="46"/>
    </row>
    <row r="104" spans="1:19" ht="29.25" customHeight="1" thickBot="1">
      <c r="A104" s="5727" t="s">
        <v>27</v>
      </c>
      <c r="B104" s="5729" t="s">
        <v>29</v>
      </c>
      <c r="C104" s="5702" t="s">
        <v>32</v>
      </c>
      <c r="D104" s="5731"/>
      <c r="E104" s="76" t="s">
        <v>27</v>
      </c>
      <c r="F104" s="5733" t="s">
        <v>31</v>
      </c>
      <c r="G104" s="5673"/>
      <c r="H104" s="5621"/>
      <c r="I104" s="5754"/>
      <c r="J104" s="75" t="s">
        <v>30</v>
      </c>
      <c r="K104" s="74">
        <v>28.3</v>
      </c>
      <c r="L104" s="74">
        <v>28.3</v>
      </c>
      <c r="M104" s="73">
        <v>27.9</v>
      </c>
      <c r="N104" s="72"/>
      <c r="O104" s="71"/>
      <c r="P104" s="71"/>
      <c r="Q104" s="70"/>
      <c r="R104" s="47"/>
      <c r="S104" s="46"/>
    </row>
    <row r="105" spans="1:19" ht="24" customHeight="1" thickBot="1">
      <c r="A105" s="5728"/>
      <c r="B105" s="5730"/>
      <c r="C105" s="5704"/>
      <c r="D105" s="5732"/>
      <c r="E105" s="69"/>
      <c r="F105" s="5734"/>
      <c r="G105" s="5670"/>
      <c r="H105" s="5622"/>
      <c r="I105" s="5668"/>
      <c r="J105" s="68" t="s">
        <v>23</v>
      </c>
      <c r="K105" s="67">
        <f>SUM(K104)</f>
        <v>28.3</v>
      </c>
      <c r="L105" s="67">
        <f>SUM(L104)</f>
        <v>28.3</v>
      </c>
      <c r="M105" s="66">
        <f>SUM(M104)</f>
        <v>27.9</v>
      </c>
      <c r="N105" s="65"/>
      <c r="O105" s="64"/>
      <c r="P105" s="64"/>
      <c r="Q105" s="63"/>
      <c r="R105" s="47"/>
      <c r="S105" s="46"/>
    </row>
    <row r="106" spans="1:19" ht="15.75" customHeight="1" thickBot="1">
      <c r="A106" s="53" t="s">
        <v>27</v>
      </c>
      <c r="B106" s="62" t="s">
        <v>29</v>
      </c>
      <c r="C106" s="5735" t="s">
        <v>28</v>
      </c>
      <c r="D106" s="5736"/>
      <c r="E106" s="5736"/>
      <c r="F106" s="5736"/>
      <c r="G106" s="5736"/>
      <c r="H106" s="5736"/>
      <c r="I106" s="5736"/>
      <c r="J106" s="61" t="s">
        <v>23</v>
      </c>
      <c r="K106" s="60">
        <f>K69+K71+K73+K78+K80+K82+K84+K86+K91+K93+K95+K97+K99+K101+K103</f>
        <v>467.9</v>
      </c>
      <c r="L106" s="60">
        <f>L69+L71+L73+L78+L80+L82+L84+L86+L91+L93+L95+L97+L99+L101+L103</f>
        <v>572</v>
      </c>
      <c r="M106" s="60">
        <f>M69+M71+M73+M78+M80+M82+M84+M86+M91+M93+M95+M97+M99+M101+M103</f>
        <v>569.20000000000005</v>
      </c>
      <c r="N106" s="59"/>
      <c r="O106" s="59"/>
      <c r="P106" s="59"/>
      <c r="Q106" s="59"/>
      <c r="R106" s="47"/>
      <c r="S106" s="46"/>
    </row>
    <row r="107" spans="1:19" ht="15.75" customHeight="1" thickBot="1">
      <c r="A107" s="58" t="s">
        <v>27</v>
      </c>
      <c r="B107" s="57"/>
      <c r="C107" s="5737" t="s">
        <v>26</v>
      </c>
      <c r="D107" s="5738"/>
      <c r="E107" s="5738"/>
      <c r="F107" s="5738"/>
      <c r="G107" s="5738"/>
      <c r="H107" s="5738"/>
      <c r="I107" s="5738"/>
      <c r="J107" s="56" t="s">
        <v>23</v>
      </c>
      <c r="K107" s="55">
        <f>K106+K66</f>
        <v>11876.800000000001</v>
      </c>
      <c r="L107" s="55">
        <f>L106+L66</f>
        <v>12204</v>
      </c>
      <c r="M107" s="55">
        <f>M106+M66</f>
        <v>12033.85</v>
      </c>
      <c r="N107" s="54"/>
      <c r="O107" s="54"/>
      <c r="P107" s="54"/>
      <c r="Q107" s="54"/>
      <c r="R107" s="47"/>
      <c r="S107" s="46"/>
    </row>
    <row r="108" spans="1:19" ht="15.75" hidden="1" thickBot="1">
      <c r="A108" s="53"/>
      <c r="B108" s="52"/>
      <c r="C108" s="5741" t="s">
        <v>25</v>
      </c>
      <c r="D108" s="5741"/>
      <c r="E108" s="5741"/>
      <c r="F108" s="5741"/>
      <c r="G108" s="5741"/>
      <c r="H108" s="5741"/>
      <c r="I108" s="5742"/>
      <c r="J108" s="51" t="s">
        <v>23</v>
      </c>
      <c r="K108" s="50">
        <f>K109-K18-K36</f>
        <v>11842.300000000001</v>
      </c>
      <c r="L108" s="49"/>
      <c r="M108" s="49"/>
      <c r="N108" s="48"/>
      <c r="O108" s="48"/>
      <c r="P108" s="48"/>
      <c r="Q108" s="48"/>
      <c r="R108" s="47"/>
      <c r="S108" s="46"/>
    </row>
    <row r="109" spans="1:19" ht="15.75" thickBot="1">
      <c r="A109" s="5739" t="s">
        <v>24</v>
      </c>
      <c r="B109" s="5740"/>
      <c r="C109" s="5740"/>
      <c r="D109" s="5740"/>
      <c r="E109" s="5740"/>
      <c r="F109" s="5740"/>
      <c r="G109" s="5740"/>
      <c r="H109" s="5740"/>
      <c r="I109" s="5740"/>
      <c r="J109" s="45" t="s">
        <v>23</v>
      </c>
      <c r="K109" s="44">
        <f>K107*1</f>
        <v>11876.800000000001</v>
      </c>
      <c r="L109" s="44">
        <f>L107*1</f>
        <v>12204</v>
      </c>
      <c r="M109" s="44">
        <f>M107*1</f>
        <v>12033.85</v>
      </c>
      <c r="N109" s="5596"/>
      <c r="O109" s="5597"/>
      <c r="P109" s="5597"/>
      <c r="Q109" s="5597"/>
      <c r="R109" s="43"/>
      <c r="S109" s="42"/>
    </row>
    <row r="110" spans="1:19" ht="84.75" customHeight="1">
      <c r="A110" s="41" t="s">
        <v>22</v>
      </c>
      <c r="B110" s="41"/>
      <c r="C110" s="41"/>
      <c r="D110" s="41"/>
      <c r="E110" s="41"/>
      <c r="F110" s="41"/>
      <c r="G110" s="41"/>
      <c r="H110" s="41"/>
      <c r="I110" s="41"/>
      <c r="J110" s="40"/>
      <c r="K110" s="39"/>
      <c r="L110" s="39"/>
      <c r="M110" s="39"/>
      <c r="N110" s="38"/>
      <c r="O110" s="38"/>
      <c r="P110" s="38"/>
      <c r="Q110" s="38"/>
    </row>
    <row r="111" spans="1:19" ht="14.25" customHeight="1">
      <c r="A111" s="36"/>
      <c r="B111" s="37"/>
      <c r="C111" s="5676" t="s">
        <v>21</v>
      </c>
      <c r="D111" s="5676"/>
      <c r="E111" s="5676"/>
      <c r="F111" s="5676"/>
      <c r="G111" s="5676"/>
      <c r="H111" s="5676"/>
      <c r="I111" s="5676"/>
      <c r="J111" s="5676"/>
      <c r="K111" s="5676"/>
      <c r="L111" s="5676"/>
      <c r="M111" s="5676"/>
      <c r="N111" s="5676"/>
      <c r="O111" s="5676"/>
      <c r="P111" s="5676"/>
      <c r="Q111" s="5676"/>
      <c r="R111" s="17"/>
    </row>
    <row r="112" spans="1:19" ht="15.75" thickBot="1">
      <c r="A112" s="36"/>
      <c r="B112" s="34"/>
      <c r="C112" s="34"/>
      <c r="D112" s="34"/>
      <c r="E112" s="34"/>
      <c r="F112" s="34"/>
      <c r="G112" s="35"/>
      <c r="H112" s="34"/>
      <c r="I112" s="34"/>
      <c r="J112" s="17"/>
      <c r="K112" s="33"/>
      <c r="L112" s="32"/>
      <c r="M112" s="32"/>
      <c r="N112" s="5677"/>
      <c r="O112" s="5677"/>
      <c r="P112" s="5677"/>
      <c r="Q112" s="5677"/>
      <c r="R112" s="17"/>
    </row>
    <row r="113" spans="1:18" ht="64.5" thickBot="1">
      <c r="A113" s="31"/>
      <c r="B113" s="30"/>
      <c r="C113" s="5662" t="s">
        <v>20</v>
      </c>
      <c r="D113" s="5662"/>
      <c r="E113" s="5662"/>
      <c r="F113" s="5662"/>
      <c r="G113" s="5662"/>
      <c r="H113" s="5662"/>
      <c r="I113" s="5662"/>
      <c r="J113" s="5662"/>
      <c r="K113" s="29" t="s">
        <v>19</v>
      </c>
      <c r="L113" s="28" t="s">
        <v>18</v>
      </c>
      <c r="M113" s="27" t="s">
        <v>17</v>
      </c>
      <c r="N113" s="26"/>
      <c r="O113" s="5686"/>
      <c r="P113" s="5686"/>
      <c r="Q113" s="5686"/>
      <c r="R113" s="17"/>
    </row>
    <row r="114" spans="1:18" ht="15.75" thickBot="1">
      <c r="A114" s="11"/>
      <c r="B114" s="10"/>
      <c r="C114" s="5663" t="s">
        <v>16</v>
      </c>
      <c r="D114" s="5663"/>
      <c r="E114" s="5663"/>
      <c r="F114" s="5663"/>
      <c r="G114" s="5663"/>
      <c r="H114" s="5663"/>
      <c r="I114" s="5663"/>
      <c r="J114" s="5664"/>
      <c r="K114" s="25">
        <f>K115</f>
        <v>11876.8</v>
      </c>
      <c r="L114" s="25">
        <f>L115</f>
        <v>12204</v>
      </c>
      <c r="M114" s="24">
        <f>M115</f>
        <v>12033.849999999999</v>
      </c>
      <c r="N114" s="18"/>
      <c r="O114" s="5675"/>
      <c r="P114" s="5675"/>
      <c r="Q114" s="5675"/>
      <c r="R114" s="17"/>
    </row>
    <row r="115" spans="1:18">
      <c r="A115" s="23"/>
      <c r="B115" s="22"/>
      <c r="C115" s="5726" t="s">
        <v>15</v>
      </c>
      <c r="D115" s="5726"/>
      <c r="E115" s="5726"/>
      <c r="F115" s="5726"/>
      <c r="G115" s="5726"/>
      <c r="H115" s="5726"/>
      <c r="I115" s="5726"/>
      <c r="J115" s="5726"/>
      <c r="K115" s="21">
        <f>K116+K117+K118+K119+K120+K121+K122+K123+K124+K125+K126+K127</f>
        <v>11876.8</v>
      </c>
      <c r="L115" s="21">
        <f>L116+L117+L118+L119+L120+L121+L122+L123+L124+L125+L126+L127</f>
        <v>12204</v>
      </c>
      <c r="M115" s="20">
        <f>M116+M117+M118+M119+M120+M121+M122+M123+M124+M125+M126+M127</f>
        <v>12033.849999999999</v>
      </c>
      <c r="N115" s="14"/>
      <c r="O115" s="5595"/>
      <c r="P115" s="5595"/>
      <c r="Q115" s="5595"/>
      <c r="R115" s="17"/>
    </row>
    <row r="116" spans="1:18">
      <c r="A116" s="5658" t="s">
        <v>14</v>
      </c>
      <c r="B116" s="5659"/>
      <c r="C116" s="5659"/>
      <c r="D116" s="5659"/>
      <c r="E116" s="5659"/>
      <c r="F116" s="5659"/>
      <c r="G116" s="5659"/>
      <c r="H116" s="5659"/>
      <c r="I116" s="5659"/>
      <c r="J116" s="5674"/>
      <c r="K116" s="16">
        <f>K15+K35+K45+K47+K54+K58</f>
        <v>11337.3</v>
      </c>
      <c r="L116" s="16">
        <f>L15+L35+L45+L47+L54+L58</f>
        <v>11519.9</v>
      </c>
      <c r="M116" s="15">
        <f>M15+M35+M45+M47+M54+M58</f>
        <v>11354.349999999999</v>
      </c>
      <c r="N116" s="14"/>
      <c r="O116" s="5595"/>
      <c r="P116" s="5595"/>
      <c r="Q116" s="5595"/>
      <c r="R116" s="19"/>
    </row>
    <row r="117" spans="1:18">
      <c r="A117" s="5658" t="s">
        <v>13</v>
      </c>
      <c r="B117" s="5659"/>
      <c r="C117" s="5659"/>
      <c r="D117" s="5659"/>
      <c r="E117" s="5660"/>
      <c r="F117" s="5660"/>
      <c r="G117" s="5660"/>
      <c r="H117" s="5660"/>
      <c r="I117" s="5660"/>
      <c r="J117" s="5661"/>
      <c r="K117" s="16"/>
      <c r="L117" s="15"/>
      <c r="M117" s="15"/>
      <c r="N117" s="18"/>
      <c r="O117" s="5675"/>
      <c r="P117" s="5675"/>
      <c r="Q117" s="5675"/>
      <c r="R117" s="17"/>
    </row>
    <row r="118" spans="1:18">
      <c r="A118" s="5658" t="s">
        <v>12</v>
      </c>
      <c r="B118" s="5659"/>
      <c r="C118" s="5659"/>
      <c r="D118" s="5659"/>
      <c r="E118" s="5660"/>
      <c r="F118" s="5660"/>
      <c r="G118" s="5660"/>
      <c r="H118" s="5660"/>
      <c r="I118" s="5660"/>
      <c r="J118" s="5661"/>
      <c r="K118" s="16">
        <f>K17</f>
        <v>37.1</v>
      </c>
      <c r="L118" s="16">
        <f>L17+L37</f>
        <v>63.599999999999994</v>
      </c>
      <c r="M118" s="15">
        <f>M17+M37</f>
        <v>61.900000000000006</v>
      </c>
      <c r="N118" s="18"/>
      <c r="O118" s="18"/>
      <c r="P118" s="18"/>
      <c r="Q118" s="18"/>
      <c r="R118" s="17"/>
    </row>
    <row r="119" spans="1:18">
      <c r="A119" s="5658" t="s">
        <v>11</v>
      </c>
      <c r="B119" s="5659"/>
      <c r="C119" s="5659"/>
      <c r="D119" s="5659"/>
      <c r="E119" s="5660"/>
      <c r="F119" s="5660"/>
      <c r="G119" s="5660"/>
      <c r="H119" s="5660"/>
      <c r="I119" s="5660"/>
      <c r="J119" s="5661"/>
      <c r="K119" s="16"/>
      <c r="L119" s="15"/>
      <c r="M119" s="15"/>
      <c r="N119" s="18"/>
      <c r="O119" s="18"/>
      <c r="P119" s="18"/>
      <c r="Q119" s="18"/>
      <c r="R119" s="17"/>
    </row>
    <row r="120" spans="1:18">
      <c r="A120" s="5684" t="s">
        <v>10</v>
      </c>
      <c r="B120" s="5685"/>
      <c r="C120" s="5685"/>
      <c r="D120" s="5685"/>
      <c r="E120" s="5660"/>
      <c r="F120" s="5660"/>
      <c r="G120" s="5660"/>
      <c r="H120" s="5660"/>
      <c r="I120" s="5660"/>
      <c r="J120" s="5661"/>
      <c r="K120" s="16"/>
      <c r="L120" s="15"/>
      <c r="M120" s="15"/>
      <c r="N120" s="18"/>
      <c r="O120" s="18"/>
      <c r="P120" s="18"/>
      <c r="Q120" s="18"/>
      <c r="R120" s="17"/>
    </row>
    <row r="121" spans="1:18">
      <c r="A121" s="5658" t="s">
        <v>9</v>
      </c>
      <c r="B121" s="5660"/>
      <c r="C121" s="5660"/>
      <c r="D121" s="5660"/>
      <c r="E121" s="5660"/>
      <c r="F121" s="5660"/>
      <c r="G121" s="5660"/>
      <c r="H121" s="5660"/>
      <c r="I121" s="5660"/>
      <c r="J121" s="5661"/>
      <c r="K121" s="16"/>
      <c r="L121" s="15"/>
      <c r="M121" s="15"/>
      <c r="N121" s="18"/>
      <c r="O121" s="18"/>
      <c r="P121" s="18"/>
      <c r="Q121" s="18"/>
      <c r="R121" s="17"/>
    </row>
    <row r="122" spans="1:18">
      <c r="A122" s="5658" t="s">
        <v>8</v>
      </c>
      <c r="B122" s="5659"/>
      <c r="C122" s="5659"/>
      <c r="D122" s="5659"/>
      <c r="E122" s="5660"/>
      <c r="F122" s="5660"/>
      <c r="G122" s="5660"/>
      <c r="H122" s="5660"/>
      <c r="I122" s="5660"/>
      <c r="J122" s="5661"/>
      <c r="K122" s="16">
        <f>K68+K70+K72+K77+K79+K81+K83+K85+K90+K92+K94+K96+K98+K100+K102</f>
        <v>467.9</v>
      </c>
      <c r="L122" s="16">
        <f>L26+L68+L70+L72+L77+L79+L81+L83+L85+L90+L92+L94+L96+L98+L100+L102</f>
        <v>586</v>
      </c>
      <c r="M122" s="15">
        <f>M26+M68+M70+M72+M77+M79+M81+M83+M85+M90+M92+M94+M96+M98+M100+M102</f>
        <v>583.1</v>
      </c>
      <c r="N122" s="18"/>
      <c r="O122" s="18"/>
      <c r="P122" s="18"/>
      <c r="Q122" s="18"/>
      <c r="R122" s="17"/>
    </row>
    <row r="123" spans="1:18">
      <c r="A123" s="5658" t="s">
        <v>7</v>
      </c>
      <c r="B123" s="5659"/>
      <c r="C123" s="5659"/>
      <c r="D123" s="5659"/>
      <c r="E123" s="5660"/>
      <c r="F123" s="5660"/>
      <c r="G123" s="5660"/>
      <c r="H123" s="5660"/>
      <c r="I123" s="5660"/>
      <c r="J123" s="5661"/>
      <c r="K123" s="16"/>
      <c r="L123" s="15"/>
      <c r="M123" s="15"/>
      <c r="N123" s="18"/>
      <c r="O123" s="18"/>
      <c r="P123" s="18"/>
      <c r="Q123" s="18"/>
      <c r="R123" s="17"/>
    </row>
    <row r="124" spans="1:18">
      <c r="A124" s="5658" t="s">
        <v>6</v>
      </c>
      <c r="B124" s="5659"/>
      <c r="C124" s="5659"/>
      <c r="D124" s="5659"/>
      <c r="E124" s="5707"/>
      <c r="F124" s="5707"/>
      <c r="G124" s="5707"/>
      <c r="H124" s="5707"/>
      <c r="I124" s="5707"/>
      <c r="J124" s="5708"/>
      <c r="K124" s="16"/>
      <c r="L124" s="15"/>
      <c r="M124" s="15"/>
      <c r="N124" s="18"/>
      <c r="O124" s="18"/>
      <c r="P124" s="18"/>
      <c r="Q124" s="18"/>
      <c r="R124" s="17"/>
    </row>
    <row r="125" spans="1:18">
      <c r="A125" s="5709" t="s">
        <v>5</v>
      </c>
      <c r="B125" s="5710"/>
      <c r="C125" s="5710"/>
      <c r="D125" s="5710"/>
      <c r="E125" s="5660"/>
      <c r="F125" s="5660"/>
      <c r="G125" s="5660"/>
      <c r="H125" s="5660"/>
      <c r="I125" s="5660"/>
      <c r="J125" s="5661"/>
      <c r="K125" s="16"/>
      <c r="L125" s="15"/>
      <c r="M125" s="15"/>
      <c r="N125" s="14"/>
      <c r="O125" s="5595"/>
      <c r="P125" s="5595"/>
      <c r="Q125" s="5595"/>
      <c r="R125" s="7"/>
    </row>
    <row r="126" spans="1:18">
      <c r="A126" s="5658" t="s">
        <v>4</v>
      </c>
      <c r="B126" s="5659"/>
      <c r="C126" s="5659"/>
      <c r="D126" s="5659"/>
      <c r="E126" s="5659"/>
      <c r="F126" s="5659"/>
      <c r="G126" s="5659"/>
      <c r="H126" s="5659"/>
      <c r="I126" s="5659"/>
      <c r="J126" s="5674"/>
      <c r="K126" s="16">
        <f>K18+K36</f>
        <v>34.5</v>
      </c>
      <c r="L126" s="16">
        <f>L18+L36</f>
        <v>34.5</v>
      </c>
      <c r="M126" s="15">
        <f>M18+M36</f>
        <v>34.5</v>
      </c>
      <c r="N126" s="14"/>
      <c r="O126" s="5595"/>
      <c r="P126" s="5595"/>
      <c r="Q126" s="5595"/>
      <c r="R126" s="7"/>
    </row>
    <row r="127" spans="1:18" ht="15.75" thickBot="1">
      <c r="A127" s="5711" t="s">
        <v>3</v>
      </c>
      <c r="B127" s="5712"/>
      <c r="C127" s="5712"/>
      <c r="D127" s="5712"/>
      <c r="E127" s="5712"/>
      <c r="F127" s="5712"/>
      <c r="G127" s="5712"/>
      <c r="H127" s="5712"/>
      <c r="I127" s="5712"/>
      <c r="J127" s="5713"/>
      <c r="K127" s="13"/>
      <c r="L127" s="12"/>
      <c r="M127" s="12"/>
      <c r="N127" s="2"/>
      <c r="O127" s="5706"/>
      <c r="P127" s="5706"/>
      <c r="Q127" s="5706"/>
      <c r="R127" s="7"/>
    </row>
    <row r="128" spans="1:18" ht="15.75" thickBot="1">
      <c r="A128" s="11"/>
      <c r="B128" s="10"/>
      <c r="C128" s="5663" t="s">
        <v>2</v>
      </c>
      <c r="D128" s="5663"/>
      <c r="E128" s="5717"/>
      <c r="F128" s="5717"/>
      <c r="G128" s="5717"/>
      <c r="H128" s="5717"/>
      <c r="I128" s="5717"/>
      <c r="J128" s="5718"/>
      <c r="K128" s="9">
        <f>K129</f>
        <v>0</v>
      </c>
      <c r="L128" s="9">
        <f>L129</f>
        <v>0</v>
      </c>
      <c r="M128" s="8">
        <f>M129</f>
        <v>0</v>
      </c>
      <c r="N128" s="2"/>
      <c r="O128" s="5706"/>
      <c r="P128" s="5706"/>
      <c r="Q128" s="5706"/>
      <c r="R128" s="7"/>
    </row>
    <row r="129" spans="1:18" ht="15.75" thickBot="1">
      <c r="A129" s="5722" t="s">
        <v>1</v>
      </c>
      <c r="B129" s="5723"/>
      <c r="C129" s="5723"/>
      <c r="D129" s="5723"/>
      <c r="E129" s="5724"/>
      <c r="F129" s="5724"/>
      <c r="G129" s="5724"/>
      <c r="H129" s="5724"/>
      <c r="I129" s="5724"/>
      <c r="J129" s="5725"/>
      <c r="K129" s="6">
        <v>0</v>
      </c>
      <c r="L129" s="6">
        <v>0</v>
      </c>
      <c r="M129" s="5">
        <v>0</v>
      </c>
      <c r="N129" s="5705"/>
      <c r="O129" s="5705"/>
      <c r="P129" s="5705"/>
      <c r="Q129" s="5705"/>
      <c r="R129" s="5705"/>
    </row>
    <row r="130" spans="1:18" ht="15.75" customHeight="1" thickBot="1">
      <c r="A130" s="5714" t="s">
        <v>0</v>
      </c>
      <c r="B130" s="5715"/>
      <c r="C130" s="5715"/>
      <c r="D130" s="5715"/>
      <c r="E130" s="5715"/>
      <c r="F130" s="5715"/>
      <c r="G130" s="5715"/>
      <c r="H130" s="5715"/>
      <c r="I130" s="5715"/>
      <c r="J130" s="5716"/>
      <c r="K130" s="4">
        <f>K114+K128</f>
        <v>11876.8</v>
      </c>
      <c r="L130" s="4">
        <f>L114+L128</f>
        <v>12204</v>
      </c>
      <c r="M130" s="3">
        <f>M114+M128</f>
        <v>12033.849999999999</v>
      </c>
      <c r="N130" s="2"/>
      <c r="O130" s="5706"/>
      <c r="P130" s="5706"/>
      <c r="Q130" s="5706"/>
      <c r="R130" s="1"/>
    </row>
  </sheetData>
  <mergeCells count="284">
    <mergeCell ref="C24:C27"/>
    <mergeCell ref="R1:S2"/>
    <mergeCell ref="R11:S11"/>
    <mergeCell ref="G15:G23"/>
    <mergeCell ref="I15:I23"/>
    <mergeCell ref="A15:A23"/>
    <mergeCell ref="B15:B23"/>
    <mergeCell ref="C15:C23"/>
    <mergeCell ref="H15:H23"/>
    <mergeCell ref="B13:B14"/>
    <mergeCell ref="J7:J9"/>
    <mergeCell ref="N1:Q2"/>
    <mergeCell ref="O6:Q6"/>
    <mergeCell ref="E15:F23"/>
    <mergeCell ref="Q8:Q9"/>
    <mergeCell ref="A4:Q4"/>
    <mergeCell ref="A5:Q5"/>
    <mergeCell ref="A7:A9"/>
    <mergeCell ref="B7:B9"/>
    <mergeCell ref="C7:C9"/>
    <mergeCell ref="B24:B27"/>
    <mergeCell ref="A24:A27"/>
    <mergeCell ref="A33:A34"/>
    <mergeCell ref="N68:N69"/>
    <mergeCell ref="G45:G46"/>
    <mergeCell ref="G58:G61"/>
    <mergeCell ref="G54:G57"/>
    <mergeCell ref="G47:G48"/>
    <mergeCell ref="H47:H53"/>
    <mergeCell ref="I47:I53"/>
    <mergeCell ref="H45:H46"/>
    <mergeCell ref="I45:I46"/>
    <mergeCell ref="B47:B48"/>
    <mergeCell ref="C47:C48"/>
    <mergeCell ref="B34:F34"/>
    <mergeCell ref="E24:E27"/>
    <mergeCell ref="F24:F27"/>
    <mergeCell ref="B39:B41"/>
    <mergeCell ref="A39:A41"/>
    <mergeCell ref="R98:S99"/>
    <mergeCell ref="Q74:Q76"/>
    <mergeCell ref="O94:O95"/>
    <mergeCell ref="Q94:Q95"/>
    <mergeCell ref="Q68:Q69"/>
    <mergeCell ref="O68:O69"/>
    <mergeCell ref="N85:N86"/>
    <mergeCell ref="O85:O86"/>
    <mergeCell ref="Q85:Q86"/>
    <mergeCell ref="O79:O80"/>
    <mergeCell ref="N79:N80"/>
    <mergeCell ref="Q79:Q80"/>
    <mergeCell ref="R90:S91"/>
    <mergeCell ref="N90:N91"/>
    <mergeCell ref="O72:O73"/>
    <mergeCell ref="Q72:Q73"/>
    <mergeCell ref="P72:P73"/>
    <mergeCell ref="N72:N73"/>
    <mergeCell ref="I96:I97"/>
    <mergeCell ref="E35:F38"/>
    <mergeCell ref="F39:F41"/>
    <mergeCell ref="A54:A55"/>
    <mergeCell ref="B54:B55"/>
    <mergeCell ref="C54:C55"/>
    <mergeCell ref="B56:B57"/>
    <mergeCell ref="C56:C57"/>
    <mergeCell ref="A56:A57"/>
    <mergeCell ref="A35:A38"/>
    <mergeCell ref="A60:A61"/>
    <mergeCell ref="E60:E61"/>
    <mergeCell ref="F60:F61"/>
    <mergeCell ref="A47:A48"/>
    <mergeCell ref="F70:F71"/>
    <mergeCell ref="G68:G69"/>
    <mergeCell ref="G70:G71"/>
    <mergeCell ref="I70:I71"/>
    <mergeCell ref="I72:I76"/>
    <mergeCell ref="H72:H76"/>
    <mergeCell ref="A45:A46"/>
    <mergeCell ref="B45:B46"/>
    <mergeCell ref="C45:C46"/>
    <mergeCell ref="H54:H57"/>
    <mergeCell ref="G35:G44"/>
    <mergeCell ref="H35:H44"/>
    <mergeCell ref="I35:I44"/>
    <mergeCell ref="E56:E57"/>
    <mergeCell ref="G72:G76"/>
    <mergeCell ref="G81:G82"/>
    <mergeCell ref="F83:F84"/>
    <mergeCell ref="H83:H84"/>
    <mergeCell ref="I83:I84"/>
    <mergeCell ref="G83:G84"/>
    <mergeCell ref="E47:F48"/>
    <mergeCell ref="B44:F44"/>
    <mergeCell ref="F45:F46"/>
    <mergeCell ref="B35:B38"/>
    <mergeCell ref="H79:H80"/>
    <mergeCell ref="I79:I80"/>
    <mergeCell ref="G79:G80"/>
    <mergeCell ref="B60:B61"/>
    <mergeCell ref="B58:B59"/>
    <mergeCell ref="F58:F59"/>
    <mergeCell ref="F54:F55"/>
    <mergeCell ref="C70:C71"/>
    <mergeCell ref="H70:H71"/>
    <mergeCell ref="A70:A71"/>
    <mergeCell ref="B70:B71"/>
    <mergeCell ref="D58:D61"/>
    <mergeCell ref="C66:I66"/>
    <mergeCell ref="A68:A69"/>
    <mergeCell ref="B68:B69"/>
    <mergeCell ref="C68:C69"/>
    <mergeCell ref="F68:F69"/>
    <mergeCell ref="H68:H69"/>
    <mergeCell ref="I68:I69"/>
    <mergeCell ref="H58:H61"/>
    <mergeCell ref="I58:I61"/>
    <mergeCell ref="A58:A59"/>
    <mergeCell ref="H77:H78"/>
    <mergeCell ref="I77:I78"/>
    <mergeCell ref="A72:A73"/>
    <mergeCell ref="B72:B73"/>
    <mergeCell ref="C72:C73"/>
    <mergeCell ref="F72:F73"/>
    <mergeCell ref="G77:G78"/>
    <mergeCell ref="B75:B76"/>
    <mergeCell ref="A75:A76"/>
    <mergeCell ref="A83:A84"/>
    <mergeCell ref="B83:B84"/>
    <mergeCell ref="C83:C84"/>
    <mergeCell ref="A77:A78"/>
    <mergeCell ref="B77:B78"/>
    <mergeCell ref="C77:C78"/>
    <mergeCell ref="B85:B86"/>
    <mergeCell ref="G92:G93"/>
    <mergeCell ref="C85:C86"/>
    <mergeCell ref="F92:F93"/>
    <mergeCell ref="G90:G91"/>
    <mergeCell ref="G85:G89"/>
    <mergeCell ref="C79:C80"/>
    <mergeCell ref="A81:A82"/>
    <mergeCell ref="B81:B82"/>
    <mergeCell ref="C81:C82"/>
    <mergeCell ref="A79:A80"/>
    <mergeCell ref="B79:B80"/>
    <mergeCell ref="F77:F78"/>
    <mergeCell ref="F79:F80"/>
    <mergeCell ref="F85:F86"/>
    <mergeCell ref="F96:F97"/>
    <mergeCell ref="A85:A86"/>
    <mergeCell ref="G96:G97"/>
    <mergeCell ref="N94:N95"/>
    <mergeCell ref="A102:A103"/>
    <mergeCell ref="B102:B103"/>
    <mergeCell ref="C102:C103"/>
    <mergeCell ref="F102:F103"/>
    <mergeCell ref="A100:A101"/>
    <mergeCell ref="B100:B101"/>
    <mergeCell ref="C100:C101"/>
    <mergeCell ref="F100:F101"/>
    <mergeCell ref="G98:G99"/>
    <mergeCell ref="A90:A91"/>
    <mergeCell ref="B90:B91"/>
    <mergeCell ref="F90:F91"/>
    <mergeCell ref="H90:H91"/>
    <mergeCell ref="I90:I91"/>
    <mergeCell ref="C90:C91"/>
    <mergeCell ref="B92:B93"/>
    <mergeCell ref="C92:C93"/>
    <mergeCell ref="H85:H89"/>
    <mergeCell ref="H92:H93"/>
    <mergeCell ref="I92:I93"/>
    <mergeCell ref="A123:J123"/>
    <mergeCell ref="C115:J115"/>
    <mergeCell ref="C98:C99"/>
    <mergeCell ref="A104:A105"/>
    <mergeCell ref="B104:B105"/>
    <mergeCell ref="C104:C105"/>
    <mergeCell ref="D104:D105"/>
    <mergeCell ref="F104:F105"/>
    <mergeCell ref="H100:H101"/>
    <mergeCell ref="C106:I106"/>
    <mergeCell ref="C107:I107"/>
    <mergeCell ref="A109:I109"/>
    <mergeCell ref="C108:I108"/>
    <mergeCell ref="I102:I105"/>
    <mergeCell ref="H102:H105"/>
    <mergeCell ref="H98:H99"/>
    <mergeCell ref="N129:R129"/>
    <mergeCell ref="O130:Q130"/>
    <mergeCell ref="A124:J124"/>
    <mergeCell ref="A125:J125"/>
    <mergeCell ref="O125:Q125"/>
    <mergeCell ref="A126:J126"/>
    <mergeCell ref="O126:Q126"/>
    <mergeCell ref="A127:J127"/>
    <mergeCell ref="O127:Q127"/>
    <mergeCell ref="A130:J130"/>
    <mergeCell ref="C128:J128"/>
    <mergeCell ref="O128:Q128"/>
    <mergeCell ref="A129:J129"/>
    <mergeCell ref="O117:Q117"/>
    <mergeCell ref="C111:Q111"/>
    <mergeCell ref="N112:Q112"/>
    <mergeCell ref="E7:E9"/>
    <mergeCell ref="G7:G9"/>
    <mergeCell ref="A119:J119"/>
    <mergeCell ref="A120:J120"/>
    <mergeCell ref="A121:J121"/>
    <mergeCell ref="O116:Q116"/>
    <mergeCell ref="O113:Q113"/>
    <mergeCell ref="O114:Q114"/>
    <mergeCell ref="I7:I9"/>
    <mergeCell ref="F81:F82"/>
    <mergeCell ref="H81:H82"/>
    <mergeCell ref="I81:I82"/>
    <mergeCell ref="P8:P9"/>
    <mergeCell ref="P68:P69"/>
    <mergeCell ref="Q54:Q55"/>
    <mergeCell ref="C12:Q12"/>
    <mergeCell ref="P79:P80"/>
    <mergeCell ref="P85:P86"/>
    <mergeCell ref="P94:P95"/>
    <mergeCell ref="C87:C89"/>
    <mergeCell ref="C94:C95"/>
    <mergeCell ref="A122:J122"/>
    <mergeCell ref="C113:J113"/>
    <mergeCell ref="C114:J114"/>
    <mergeCell ref="A118:J118"/>
    <mergeCell ref="A92:A93"/>
    <mergeCell ref="I100:I101"/>
    <mergeCell ref="G100:G101"/>
    <mergeCell ref="A98:A99"/>
    <mergeCell ref="B98:B99"/>
    <mergeCell ref="I98:I99"/>
    <mergeCell ref="G102:G105"/>
    <mergeCell ref="A94:A95"/>
    <mergeCell ref="B94:B95"/>
    <mergeCell ref="A116:J116"/>
    <mergeCell ref="A117:J117"/>
    <mergeCell ref="F94:F95"/>
    <mergeCell ref="H94:H95"/>
    <mergeCell ref="I94:I95"/>
    <mergeCell ref="G94:G95"/>
    <mergeCell ref="F98:F99"/>
    <mergeCell ref="H96:H97"/>
    <mergeCell ref="A96:A97"/>
    <mergeCell ref="B96:B97"/>
    <mergeCell ref="C96:C97"/>
    <mergeCell ref="O115:Q115"/>
    <mergeCell ref="N109:Q109"/>
    <mergeCell ref="S7:S9"/>
    <mergeCell ref="F56:F57"/>
    <mergeCell ref="R10:S10"/>
    <mergeCell ref="K7:M7"/>
    <mergeCell ref="K8:K9"/>
    <mergeCell ref="L8:L9"/>
    <mergeCell ref="M8:M9"/>
    <mergeCell ref="N7:Q7"/>
    <mergeCell ref="Q47:Q53"/>
    <mergeCell ref="F7:F9"/>
    <mergeCell ref="H24:H34"/>
    <mergeCell ref="C13:M14"/>
    <mergeCell ref="R7:R9"/>
    <mergeCell ref="D7:D9"/>
    <mergeCell ref="H7:H9"/>
    <mergeCell ref="O47:O53"/>
    <mergeCell ref="O54:O55"/>
    <mergeCell ref="N47:N53"/>
    <mergeCell ref="N54:N55"/>
    <mergeCell ref="R47:S53"/>
    <mergeCell ref="N8:N9"/>
    <mergeCell ref="O8:O9"/>
    <mergeCell ref="T58:T60"/>
    <mergeCell ref="R13:S13"/>
    <mergeCell ref="U68:U71"/>
    <mergeCell ref="N92:N93"/>
    <mergeCell ref="O92:O93"/>
    <mergeCell ref="P92:P93"/>
    <mergeCell ref="Q92:Q93"/>
    <mergeCell ref="R92:S93"/>
    <mergeCell ref="N74:N76"/>
    <mergeCell ref="O74:O76"/>
    <mergeCell ref="P74:P76"/>
    <mergeCell ref="R58:S59"/>
  </mergeCells>
  <pageMargins left="0.70866141732283472" right="0.70866141732283472" top="0.74803149606299213" bottom="0.74803149606299213" header="0.31496062992125984" footer="0.31496062992125984"/>
  <pageSetup scale="50" firstPageNumber="2" fitToHeight="0" orientation="landscape" useFirstPageNumber="1" r:id="rId1"/>
  <headerFooter>
    <oddHeader>&amp;C&amp;P</oddHeader>
  </headerFooter>
  <legacy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93"/>
  <sheetViews>
    <sheetView zoomScale="80" zoomScaleNormal="80" zoomScaleSheetLayoutView="80" workbookViewId="0">
      <selection activeCell="R1" sqref="R1:S2"/>
    </sheetView>
  </sheetViews>
  <sheetFormatPr defaultRowHeight="12.75"/>
  <cols>
    <col min="1" max="1" width="3.5703125" style="407" customWidth="1"/>
    <col min="2" max="2" width="3.140625" style="407" customWidth="1"/>
    <col min="3" max="4" width="3.7109375" style="407" customWidth="1"/>
    <col min="5" max="5" width="3" style="407" customWidth="1"/>
    <col min="6" max="6" width="36.7109375" style="407" customWidth="1"/>
    <col min="7" max="7" width="5.42578125" style="407" customWidth="1"/>
    <col min="8" max="8" width="6.7109375" style="2402" customWidth="1"/>
    <col min="9" max="9" width="4.42578125" style="407" customWidth="1"/>
    <col min="10" max="10" width="7.28515625" style="407" customWidth="1"/>
    <col min="11" max="13" width="10" style="407" customWidth="1"/>
    <col min="14" max="14" width="41.28515625" style="407" customWidth="1"/>
    <col min="15" max="16" width="9.140625" style="407" customWidth="1"/>
    <col min="17" max="17" width="9.42578125" style="5343" customWidth="1"/>
    <col min="18" max="18" width="20.5703125" style="407" customWidth="1"/>
    <col min="19" max="19" width="21.5703125" style="407" customWidth="1"/>
    <col min="20" max="20" width="9.140625" style="407" hidden="1" customWidth="1"/>
    <col min="21" max="21" width="18.85546875" style="407" customWidth="1"/>
    <col min="22" max="16384" width="9.140625" style="407"/>
  </cols>
  <sheetData>
    <row r="1" spans="1:19" ht="68.25" customHeight="1">
      <c r="N1" s="5342"/>
      <c r="O1" s="5342"/>
      <c r="P1" s="5342"/>
      <c r="Q1" s="5342"/>
      <c r="R1" s="5827" t="s">
        <v>1909</v>
      </c>
      <c r="S1" s="5827"/>
    </row>
    <row r="2" spans="1:19" ht="18.75" customHeight="1">
      <c r="A2" s="7502" t="s">
        <v>937</v>
      </c>
      <c r="B2" s="7502"/>
      <c r="C2" s="7502"/>
      <c r="D2" s="7502"/>
      <c r="E2" s="7502"/>
      <c r="F2" s="7502"/>
      <c r="G2" s="7502"/>
      <c r="H2" s="7502"/>
      <c r="I2" s="7502"/>
      <c r="J2" s="7502"/>
      <c r="K2" s="7502"/>
      <c r="L2" s="7502"/>
      <c r="M2" s="7502"/>
      <c r="N2" s="7502"/>
      <c r="O2" s="7502"/>
      <c r="P2" s="7502"/>
      <c r="Q2" s="7502"/>
      <c r="R2" s="5827"/>
      <c r="S2" s="5827"/>
    </row>
    <row r="3" spans="1:19" ht="14.25">
      <c r="A3" s="6103" t="s">
        <v>1908</v>
      </c>
      <c r="B3" s="6103"/>
      <c r="C3" s="6103"/>
      <c r="D3" s="6103"/>
      <c r="E3" s="6103"/>
      <c r="F3" s="6103"/>
      <c r="G3" s="6103"/>
      <c r="H3" s="6103"/>
      <c r="I3" s="6103"/>
      <c r="J3" s="6103"/>
      <c r="K3" s="6103"/>
      <c r="L3" s="6103"/>
      <c r="M3" s="6103"/>
      <c r="N3" s="6103"/>
      <c r="O3" s="6103"/>
      <c r="P3" s="6103"/>
      <c r="Q3" s="6103"/>
    </row>
    <row r="4" spans="1:19" ht="16.5" thickBot="1">
      <c r="A4" s="1296"/>
      <c r="B4" s="1296"/>
      <c r="C4" s="1296"/>
      <c r="D4" s="1296"/>
      <c r="E4" s="1296"/>
      <c r="F4" s="1296"/>
      <c r="G4" s="1296"/>
      <c r="H4" s="2586"/>
      <c r="I4" s="1296"/>
      <c r="J4" s="1296"/>
      <c r="K4" s="1296"/>
      <c r="L4" s="1296"/>
      <c r="M4" s="1296"/>
      <c r="N4" s="1295"/>
      <c r="O4" s="6884" t="s">
        <v>150</v>
      </c>
      <c r="P4" s="6884"/>
      <c r="Q4" s="6884"/>
    </row>
    <row r="5" spans="1:19" ht="21.75" customHeight="1" thickBot="1">
      <c r="A5" s="6104" t="s">
        <v>192</v>
      </c>
      <c r="B5" s="6104" t="s">
        <v>191</v>
      </c>
      <c r="C5" s="6090" t="s">
        <v>187</v>
      </c>
      <c r="D5" s="7522" t="s">
        <v>189</v>
      </c>
      <c r="E5" s="6104" t="s">
        <v>190</v>
      </c>
      <c r="F5" s="6093" t="s">
        <v>188</v>
      </c>
      <c r="G5" s="6951" t="s">
        <v>187</v>
      </c>
      <c r="H5" s="6096" t="s">
        <v>186</v>
      </c>
      <c r="I5" s="6113" t="s">
        <v>185</v>
      </c>
      <c r="J5" s="6096" t="s">
        <v>184</v>
      </c>
      <c r="K5" s="6354" t="s">
        <v>183</v>
      </c>
      <c r="L5" s="6355"/>
      <c r="M5" s="6356"/>
      <c r="N5" s="7503" t="s">
        <v>182</v>
      </c>
      <c r="O5" s="7504"/>
      <c r="P5" s="7504"/>
      <c r="Q5" s="7505"/>
      <c r="R5" s="6417" t="s">
        <v>181</v>
      </c>
      <c r="S5" s="6420" t="s">
        <v>180</v>
      </c>
    </row>
    <row r="6" spans="1:19" ht="12.75" customHeight="1">
      <c r="A6" s="6105"/>
      <c r="B6" s="6105"/>
      <c r="C6" s="6091"/>
      <c r="D6" s="7523"/>
      <c r="E6" s="6105"/>
      <c r="F6" s="6094"/>
      <c r="G6" s="6952"/>
      <c r="H6" s="6097"/>
      <c r="I6" s="6114"/>
      <c r="J6" s="6097"/>
      <c r="K6" s="6357" t="s">
        <v>179</v>
      </c>
      <c r="L6" s="6357" t="s">
        <v>178</v>
      </c>
      <c r="M6" s="7520" t="s">
        <v>17</v>
      </c>
      <c r="N6" s="6099" t="s">
        <v>177</v>
      </c>
      <c r="O6" s="6101" t="s">
        <v>176</v>
      </c>
      <c r="P6" s="6387" t="s">
        <v>175</v>
      </c>
      <c r="Q6" s="6387" t="s">
        <v>174</v>
      </c>
      <c r="R6" s="6418"/>
      <c r="S6" s="6421"/>
    </row>
    <row r="7" spans="1:19" ht="153" customHeight="1" thickBot="1">
      <c r="A7" s="6106"/>
      <c r="B7" s="6106"/>
      <c r="C7" s="6092"/>
      <c r="D7" s="7524"/>
      <c r="E7" s="6106"/>
      <c r="F7" s="6095"/>
      <c r="G7" s="6953"/>
      <c r="H7" s="6098"/>
      <c r="I7" s="6115"/>
      <c r="J7" s="6098"/>
      <c r="K7" s="6358"/>
      <c r="L7" s="6358"/>
      <c r="M7" s="7521"/>
      <c r="N7" s="6100"/>
      <c r="O7" s="6102"/>
      <c r="P7" s="6388"/>
      <c r="Q7" s="6388"/>
      <c r="R7" s="7509"/>
      <c r="S7" s="6421"/>
    </row>
    <row r="8" spans="1:19" ht="29.25" customHeight="1" thickBot="1">
      <c r="A8" s="713" t="s">
        <v>27</v>
      </c>
      <c r="B8" s="5569" t="s">
        <v>1907</v>
      </c>
      <c r="C8" s="921"/>
      <c r="D8" s="921"/>
      <c r="E8" s="1263"/>
      <c r="F8" s="1263"/>
      <c r="G8" s="1263"/>
      <c r="H8" s="5568"/>
      <c r="I8" s="1263"/>
      <c r="J8" s="1263"/>
      <c r="K8" s="1263"/>
      <c r="L8" s="1263"/>
      <c r="M8" s="1263"/>
      <c r="N8" s="4853"/>
      <c r="O8" s="4853"/>
      <c r="P8" s="4853"/>
      <c r="Q8" s="5567"/>
      <c r="R8" s="4103"/>
      <c r="S8" s="4102"/>
    </row>
    <row r="9" spans="1:19" ht="33.6" customHeight="1" thickBot="1">
      <c r="A9" s="7516"/>
      <c r="B9" s="4851"/>
      <c r="C9" s="5564"/>
      <c r="D9" s="5564"/>
      <c r="E9" s="5564"/>
      <c r="F9" s="5566"/>
      <c r="G9" s="5566"/>
      <c r="H9" s="5565"/>
      <c r="I9" s="5564"/>
      <c r="J9" s="5564"/>
      <c r="K9" s="5564"/>
      <c r="L9" s="5564"/>
      <c r="M9" s="5564"/>
      <c r="N9" s="5563" t="s">
        <v>1906</v>
      </c>
      <c r="O9" s="5562" t="s">
        <v>65</v>
      </c>
      <c r="P9" s="5561">
        <v>10</v>
      </c>
      <c r="Q9" s="5560">
        <v>15.85</v>
      </c>
      <c r="R9" s="7479" t="s">
        <v>1905</v>
      </c>
      <c r="S9" s="7480"/>
    </row>
    <row r="10" spans="1:19" ht="38.25" customHeight="1" thickBot="1">
      <c r="A10" s="7517"/>
      <c r="B10" s="4707"/>
      <c r="C10" s="5557"/>
      <c r="D10" s="5557"/>
      <c r="E10" s="5557"/>
      <c r="F10" s="5559"/>
      <c r="G10" s="5559"/>
      <c r="H10" s="5558"/>
      <c r="I10" s="5557"/>
      <c r="J10" s="5557"/>
      <c r="K10" s="5557"/>
      <c r="L10" s="5557"/>
      <c r="M10" s="5557"/>
      <c r="N10" s="5556" t="s">
        <v>1904</v>
      </c>
      <c r="O10" s="5555" t="s">
        <v>1903</v>
      </c>
      <c r="P10" s="5554" t="s">
        <v>1902</v>
      </c>
      <c r="Q10" s="5553" t="s">
        <v>1902</v>
      </c>
      <c r="R10" s="7487" t="s">
        <v>1901</v>
      </c>
      <c r="S10" s="7488"/>
    </row>
    <row r="11" spans="1:19" ht="24" customHeight="1" thickBot="1">
      <c r="A11" s="5913" t="s">
        <v>27</v>
      </c>
      <c r="B11" s="5960" t="s">
        <v>27</v>
      </c>
      <c r="C11" s="1260" t="s">
        <v>1900</v>
      </c>
      <c r="D11" s="834"/>
      <c r="E11" s="5457"/>
      <c r="F11" s="4089"/>
      <c r="G11" s="4089"/>
      <c r="H11" s="5552"/>
      <c r="I11" s="5551"/>
      <c r="J11" s="5551"/>
      <c r="K11" s="5551"/>
      <c r="L11" s="5551"/>
      <c r="M11" s="5551"/>
      <c r="N11" s="5550"/>
      <c r="O11" s="5550"/>
      <c r="P11" s="5549"/>
      <c r="Q11" s="5548"/>
      <c r="R11" s="7481"/>
      <c r="S11" s="7482"/>
    </row>
    <row r="12" spans="1:19" ht="39" thickBot="1">
      <c r="A12" s="5915"/>
      <c r="B12" s="5961"/>
      <c r="C12" s="7497"/>
      <c r="D12" s="7498"/>
      <c r="E12" s="7498"/>
      <c r="F12" s="7498"/>
      <c r="G12" s="7498"/>
      <c r="H12" s="7498"/>
      <c r="I12" s="7498"/>
      <c r="J12" s="7498"/>
      <c r="K12" s="7498"/>
      <c r="L12" s="7498"/>
      <c r="M12" s="7499"/>
      <c r="N12" s="5446" t="s">
        <v>1899</v>
      </c>
      <c r="O12" s="5445" t="s">
        <v>1864</v>
      </c>
      <c r="P12" s="5445" t="s">
        <v>1863</v>
      </c>
      <c r="Q12" s="5445" t="s">
        <v>1863</v>
      </c>
      <c r="R12" s="7481" t="s">
        <v>1898</v>
      </c>
      <c r="S12" s="7482"/>
    </row>
    <row r="13" spans="1:19" ht="37.9" customHeight="1" thickBot="1">
      <c r="A13" s="6037" t="s">
        <v>27</v>
      </c>
      <c r="B13" s="6040" t="s">
        <v>27</v>
      </c>
      <c r="C13" s="7506" t="s">
        <v>27</v>
      </c>
      <c r="D13" s="5997" t="s">
        <v>1896</v>
      </c>
      <c r="E13" s="7465"/>
      <c r="F13" s="7466"/>
      <c r="G13" s="7518" t="s">
        <v>161</v>
      </c>
      <c r="H13" s="7457" t="s">
        <v>34</v>
      </c>
      <c r="I13" s="7463" t="s">
        <v>461</v>
      </c>
      <c r="J13" s="5545" t="s">
        <v>110</v>
      </c>
      <c r="K13" s="5544">
        <f t="shared" ref="K13:M14" si="0">K15</f>
        <v>3</v>
      </c>
      <c r="L13" s="5544">
        <f t="shared" si="0"/>
        <v>2</v>
      </c>
      <c r="M13" s="5544">
        <f t="shared" si="0"/>
        <v>0</v>
      </c>
      <c r="N13" s="5405" t="s">
        <v>1897</v>
      </c>
      <c r="O13" s="5402" t="s">
        <v>1198</v>
      </c>
      <c r="P13" s="5547">
        <v>3</v>
      </c>
      <c r="Q13" s="5546">
        <v>0</v>
      </c>
      <c r="R13" s="7489"/>
      <c r="S13" s="7490"/>
    </row>
    <row r="14" spans="1:19" ht="21" customHeight="1" thickBot="1">
      <c r="A14" s="6039"/>
      <c r="B14" s="6041"/>
      <c r="C14" s="7508"/>
      <c r="D14" s="7470"/>
      <c r="E14" s="7471"/>
      <c r="F14" s="7472"/>
      <c r="G14" s="7519"/>
      <c r="H14" s="7458"/>
      <c r="I14" s="7473"/>
      <c r="J14" s="5395" t="s">
        <v>23</v>
      </c>
      <c r="K14" s="5540">
        <f t="shared" si="0"/>
        <v>3</v>
      </c>
      <c r="L14" s="5540">
        <f t="shared" si="0"/>
        <v>2</v>
      </c>
      <c r="M14" s="5540">
        <f t="shared" si="0"/>
        <v>0</v>
      </c>
      <c r="N14" s="5498"/>
      <c r="O14" s="5498"/>
      <c r="P14" s="5366"/>
      <c r="Q14" s="5539"/>
      <c r="R14" s="7491"/>
      <c r="S14" s="7492"/>
    </row>
    <row r="15" spans="1:19" ht="21" customHeight="1" thickBot="1">
      <c r="A15" s="5326" t="s">
        <v>27</v>
      </c>
      <c r="B15" s="5319" t="s">
        <v>27</v>
      </c>
      <c r="C15" s="5980" t="s">
        <v>27</v>
      </c>
      <c r="D15" s="7460" t="s">
        <v>27</v>
      </c>
      <c r="E15" s="5323"/>
      <c r="F15" s="6865" t="s">
        <v>1896</v>
      </c>
      <c r="G15" s="5537"/>
      <c r="H15" s="7458"/>
      <c r="I15" s="7473"/>
      <c r="J15" s="4598" t="s">
        <v>110</v>
      </c>
      <c r="K15" s="4792">
        <v>3</v>
      </c>
      <c r="L15" s="4731">
        <v>2</v>
      </c>
      <c r="M15" s="4731">
        <v>0</v>
      </c>
      <c r="N15" s="5410"/>
      <c r="O15" s="5410"/>
      <c r="P15" s="5426"/>
      <c r="Q15" s="5425"/>
      <c r="R15" s="7491"/>
      <c r="S15" s="7492"/>
    </row>
    <row r="16" spans="1:19" ht="21" customHeight="1" thickBot="1">
      <c r="A16" s="5326"/>
      <c r="B16" s="5319"/>
      <c r="C16" s="5982"/>
      <c r="D16" s="7462"/>
      <c r="E16" s="5323"/>
      <c r="F16" s="6867"/>
      <c r="G16" s="5537"/>
      <c r="H16" s="7459"/>
      <c r="I16" s="7464"/>
      <c r="J16" s="4559" t="s">
        <v>23</v>
      </c>
      <c r="K16" s="4790">
        <f>SUM(K15)</f>
        <v>3</v>
      </c>
      <c r="L16" s="4790">
        <f>SUM(L15)</f>
        <v>2</v>
      </c>
      <c r="M16" s="4790">
        <f>SUM(M15)</f>
        <v>0</v>
      </c>
      <c r="N16" s="5410"/>
      <c r="O16" s="5410"/>
      <c r="P16" s="5426"/>
      <c r="Q16" s="5425"/>
      <c r="R16" s="7493"/>
      <c r="S16" s="7494"/>
    </row>
    <row r="17" spans="1:19" ht="39.75" customHeight="1" thickBot="1">
      <c r="A17" s="6037" t="s">
        <v>27</v>
      </c>
      <c r="B17" s="6040" t="s">
        <v>27</v>
      </c>
      <c r="C17" s="7506" t="s">
        <v>29</v>
      </c>
      <c r="D17" s="5997" t="s">
        <v>1893</v>
      </c>
      <c r="E17" s="7465"/>
      <c r="F17" s="7466"/>
      <c r="G17" s="7518" t="s">
        <v>139</v>
      </c>
      <c r="H17" s="7457" t="s">
        <v>34</v>
      </c>
      <c r="I17" s="7463" t="s">
        <v>461</v>
      </c>
      <c r="J17" s="5545" t="s">
        <v>110</v>
      </c>
      <c r="K17" s="5544">
        <f>K19</f>
        <v>15</v>
      </c>
      <c r="L17" s="5544">
        <f>L19</f>
        <v>8</v>
      </c>
      <c r="M17" s="5544">
        <f>M19</f>
        <v>8</v>
      </c>
      <c r="N17" s="5543" t="s">
        <v>1895</v>
      </c>
      <c r="O17" s="5389" t="s">
        <v>1198</v>
      </c>
      <c r="P17" s="5542">
        <v>12</v>
      </c>
      <c r="Q17" s="5541">
        <v>10</v>
      </c>
      <c r="R17" s="7485" t="s">
        <v>1894</v>
      </c>
      <c r="S17" s="7486"/>
    </row>
    <row r="18" spans="1:19" ht="36" customHeight="1" thickBot="1">
      <c r="A18" s="6039"/>
      <c r="B18" s="6041"/>
      <c r="C18" s="7508"/>
      <c r="D18" s="7470"/>
      <c r="E18" s="7471"/>
      <c r="F18" s="7472"/>
      <c r="G18" s="7519"/>
      <c r="H18" s="7458"/>
      <c r="I18" s="7473"/>
      <c r="J18" s="5395" t="s">
        <v>23</v>
      </c>
      <c r="K18" s="5540">
        <f>K20</f>
        <v>15</v>
      </c>
      <c r="L18" s="5540">
        <f>SUM(L17)</f>
        <v>8</v>
      </c>
      <c r="M18" s="5540">
        <f>M20</f>
        <v>8</v>
      </c>
      <c r="N18" s="5498"/>
      <c r="O18" s="5498"/>
      <c r="P18" s="5498"/>
      <c r="Q18" s="5539"/>
      <c r="R18" s="7446"/>
      <c r="S18" s="7447"/>
    </row>
    <row r="19" spans="1:19" ht="36" customHeight="1" thickBot="1">
      <c r="A19" s="6037" t="s">
        <v>27</v>
      </c>
      <c r="B19" s="6040" t="s">
        <v>27</v>
      </c>
      <c r="C19" s="7506" t="s">
        <v>29</v>
      </c>
      <c r="D19" s="7460" t="s">
        <v>27</v>
      </c>
      <c r="E19" s="5538"/>
      <c r="F19" s="6865" t="s">
        <v>1893</v>
      </c>
      <c r="G19" s="5537"/>
      <c r="H19" s="7458"/>
      <c r="I19" s="7473"/>
      <c r="J19" s="4598" t="s">
        <v>110</v>
      </c>
      <c r="K19" s="4792">
        <v>15</v>
      </c>
      <c r="L19" s="4607">
        <v>8</v>
      </c>
      <c r="M19" s="4607">
        <v>8</v>
      </c>
      <c r="N19" s="5498"/>
      <c r="O19" s="5498"/>
      <c r="P19" s="5498"/>
      <c r="Q19" s="5472"/>
      <c r="R19" s="7446"/>
      <c r="S19" s="7447"/>
    </row>
    <row r="20" spans="1:19" ht="21.75" customHeight="1" thickBot="1">
      <c r="A20" s="6039"/>
      <c r="B20" s="6041"/>
      <c r="C20" s="7508"/>
      <c r="D20" s="7462"/>
      <c r="E20" s="5538"/>
      <c r="F20" s="7525"/>
      <c r="G20" s="5537"/>
      <c r="H20" s="7459"/>
      <c r="I20" s="7464"/>
      <c r="J20" s="4559" t="s">
        <v>23</v>
      </c>
      <c r="K20" s="4790">
        <f>SUM(K19)</f>
        <v>15</v>
      </c>
      <c r="L20" s="4558">
        <f>SUM(L19)</f>
        <v>8</v>
      </c>
      <c r="M20" s="4558">
        <f>SUM(M19)</f>
        <v>8</v>
      </c>
      <c r="N20" s="5410"/>
      <c r="O20" s="5410"/>
      <c r="P20" s="5410"/>
      <c r="Q20" s="5536"/>
      <c r="R20" s="7446"/>
      <c r="S20" s="7447"/>
    </row>
    <row r="21" spans="1:19" ht="15" customHeight="1">
      <c r="A21" s="5913" t="s">
        <v>27</v>
      </c>
      <c r="B21" s="5924" t="s">
        <v>27</v>
      </c>
      <c r="C21" s="785" t="s">
        <v>94</v>
      </c>
      <c r="D21" s="5997" t="s">
        <v>1892</v>
      </c>
      <c r="E21" s="7465"/>
      <c r="F21" s="7466"/>
      <c r="G21" s="6871" t="s">
        <v>130</v>
      </c>
      <c r="H21" s="7474" t="s">
        <v>34</v>
      </c>
      <c r="I21" s="7463" t="s">
        <v>461</v>
      </c>
      <c r="J21" s="4698" t="s">
        <v>110</v>
      </c>
      <c r="K21" s="4788">
        <f>K24+K26+K28</f>
        <v>119</v>
      </c>
      <c r="L21" s="4788">
        <f>L24+L26+L28</f>
        <v>116</v>
      </c>
      <c r="M21" s="4788">
        <f>M24+M26+M28</f>
        <v>111.19999999999999</v>
      </c>
      <c r="N21" s="5405"/>
      <c r="O21" s="5389"/>
      <c r="P21" s="5389"/>
      <c r="Q21" s="5535"/>
      <c r="R21" s="7446"/>
      <c r="S21" s="7447"/>
    </row>
    <row r="22" spans="1:19" ht="15">
      <c r="A22" s="5914"/>
      <c r="B22" s="5925"/>
      <c r="C22" s="4716"/>
      <c r="D22" s="7467"/>
      <c r="E22" s="7468"/>
      <c r="F22" s="7469"/>
      <c r="G22" s="6872"/>
      <c r="H22" s="7458"/>
      <c r="I22" s="7473"/>
      <c r="J22" s="4781"/>
      <c r="K22" s="5534"/>
      <c r="L22" s="690"/>
      <c r="M22" s="690"/>
      <c r="N22" s="5441"/>
      <c r="O22" s="5520"/>
      <c r="P22" s="5520"/>
      <c r="Q22" s="5533"/>
      <c r="R22" s="7446"/>
      <c r="S22" s="7447"/>
    </row>
    <row r="23" spans="1:19" ht="25.5" customHeight="1" thickBot="1">
      <c r="A23" s="5915"/>
      <c r="B23" s="5926"/>
      <c r="C23" s="4805"/>
      <c r="D23" s="7470"/>
      <c r="E23" s="7471"/>
      <c r="F23" s="7472"/>
      <c r="G23" s="6872"/>
      <c r="H23" s="7475"/>
      <c r="I23" s="7464"/>
      <c r="J23" s="4775" t="s">
        <v>23</v>
      </c>
      <c r="K23" s="5532">
        <f>K25+K27+K29</f>
        <v>119</v>
      </c>
      <c r="L23" s="5532">
        <f>L25+L27+L29</f>
        <v>116</v>
      </c>
      <c r="M23" s="5532">
        <f>M25+M27+M29</f>
        <v>111.19999999999999</v>
      </c>
      <c r="N23" s="5415"/>
      <c r="O23" s="5415"/>
      <c r="P23" s="5415"/>
      <c r="Q23" s="5531"/>
      <c r="R23" s="7448"/>
      <c r="S23" s="7449"/>
    </row>
    <row r="24" spans="1:19" ht="142.5" customHeight="1" thickBot="1">
      <c r="A24" s="5913" t="s">
        <v>27</v>
      </c>
      <c r="B24" s="5924" t="s">
        <v>27</v>
      </c>
      <c r="C24" s="5980" t="s">
        <v>94</v>
      </c>
      <c r="D24" s="7460" t="s">
        <v>27</v>
      </c>
      <c r="E24" s="5977"/>
      <c r="F24" s="5927" t="s">
        <v>1891</v>
      </c>
      <c r="G24" s="6872"/>
      <c r="H24" s="7457" t="s">
        <v>34</v>
      </c>
      <c r="I24" s="7463" t="s">
        <v>461</v>
      </c>
      <c r="J24" s="5496" t="s">
        <v>110</v>
      </c>
      <c r="K24" s="5527">
        <v>55</v>
      </c>
      <c r="L24" s="5526">
        <v>53</v>
      </c>
      <c r="M24" s="5526">
        <v>51.9</v>
      </c>
      <c r="N24" s="5530" t="s">
        <v>1890</v>
      </c>
      <c r="O24" s="5524" t="s">
        <v>37</v>
      </c>
      <c r="P24" s="5529" t="s">
        <v>1716</v>
      </c>
      <c r="Q24" s="5528">
        <v>29</v>
      </c>
      <c r="R24" s="7483" t="s">
        <v>1889</v>
      </c>
      <c r="S24" s="7484"/>
    </row>
    <row r="25" spans="1:19" ht="25.5" customHeight="1" thickBot="1">
      <c r="A25" s="5915"/>
      <c r="B25" s="5926"/>
      <c r="C25" s="5982"/>
      <c r="D25" s="7462"/>
      <c r="E25" s="5979"/>
      <c r="F25" s="5931"/>
      <c r="G25" s="6872"/>
      <c r="H25" s="7458"/>
      <c r="I25" s="7464"/>
      <c r="J25" s="4559" t="s">
        <v>23</v>
      </c>
      <c r="K25" s="5490">
        <f>SUM(K24)</f>
        <v>55</v>
      </c>
      <c r="L25" s="4558">
        <f>SUM(L24)</f>
        <v>53</v>
      </c>
      <c r="M25" s="4558">
        <f>SUM(M24)</f>
        <v>51.9</v>
      </c>
      <c r="N25" s="5489"/>
      <c r="O25" s="5363"/>
      <c r="P25" s="5362"/>
      <c r="Q25" s="5420"/>
      <c r="R25" s="7450"/>
      <c r="S25" s="7451"/>
    </row>
    <row r="26" spans="1:19" ht="93.75" customHeight="1" thickBot="1">
      <c r="A26" s="5913" t="s">
        <v>27</v>
      </c>
      <c r="B26" s="5924" t="s">
        <v>27</v>
      </c>
      <c r="C26" s="5980" t="s">
        <v>94</v>
      </c>
      <c r="D26" s="7460" t="s">
        <v>29</v>
      </c>
      <c r="E26" s="5977"/>
      <c r="F26" s="7495" t="s">
        <v>1888</v>
      </c>
      <c r="G26" s="6872"/>
      <c r="H26" s="7458"/>
      <c r="I26" s="7463" t="s">
        <v>461</v>
      </c>
      <c r="J26" s="5496" t="s">
        <v>110</v>
      </c>
      <c r="K26" s="5527">
        <v>49</v>
      </c>
      <c r="L26" s="5526">
        <v>60.3</v>
      </c>
      <c r="M26" s="5526">
        <v>57.3</v>
      </c>
      <c r="N26" s="5525" t="s">
        <v>1887</v>
      </c>
      <c r="O26" s="5524" t="s">
        <v>1198</v>
      </c>
      <c r="P26" s="5523">
        <v>17</v>
      </c>
      <c r="Q26" s="5522">
        <v>20</v>
      </c>
      <c r="R26" s="5850" t="s">
        <v>1886</v>
      </c>
      <c r="S26" s="5861"/>
    </row>
    <row r="27" spans="1:19" ht="22.5" customHeight="1" thickBot="1">
      <c r="A27" s="5915"/>
      <c r="B27" s="5926"/>
      <c r="C27" s="5982"/>
      <c r="D27" s="7462"/>
      <c r="E27" s="5979"/>
      <c r="F27" s="7496"/>
      <c r="G27" s="6872"/>
      <c r="H27" s="7458"/>
      <c r="I27" s="7464"/>
      <c r="J27" s="4559" t="s">
        <v>23</v>
      </c>
      <c r="K27" s="5490">
        <f>SUM(K26)</f>
        <v>49</v>
      </c>
      <c r="L27" s="4558">
        <f>SUM(L26)</f>
        <v>60.3</v>
      </c>
      <c r="M27" s="4558">
        <f>SUM(M26)</f>
        <v>57.3</v>
      </c>
      <c r="N27" s="5489"/>
      <c r="O27" s="5422"/>
      <c r="P27" s="5362"/>
      <c r="Q27" s="5420"/>
      <c r="R27" s="5854"/>
      <c r="S27" s="5863"/>
    </row>
    <row r="28" spans="1:19" ht="30" customHeight="1" thickBot="1">
      <c r="A28" s="5913" t="s">
        <v>27</v>
      </c>
      <c r="B28" s="5924" t="s">
        <v>27</v>
      </c>
      <c r="C28" s="785" t="s">
        <v>94</v>
      </c>
      <c r="D28" s="7460" t="s">
        <v>94</v>
      </c>
      <c r="E28" s="5977"/>
      <c r="F28" s="7495" t="s">
        <v>1885</v>
      </c>
      <c r="G28" s="6872"/>
      <c r="H28" s="7458"/>
      <c r="I28" s="7463" t="s">
        <v>461</v>
      </c>
      <c r="J28" s="5496" t="s">
        <v>110</v>
      </c>
      <c r="K28" s="5495">
        <v>15</v>
      </c>
      <c r="L28" s="606">
        <v>2.7</v>
      </c>
      <c r="M28" s="606">
        <v>2</v>
      </c>
      <c r="N28" s="5521" t="s">
        <v>1884</v>
      </c>
      <c r="O28" s="5520" t="s">
        <v>1198</v>
      </c>
      <c r="P28" s="5519" t="s">
        <v>1294</v>
      </c>
      <c r="Q28" s="5518">
        <v>1</v>
      </c>
      <c r="R28" s="7487" t="s">
        <v>1883</v>
      </c>
      <c r="S28" s="7488"/>
    </row>
    <row r="29" spans="1:19" ht="24.75" customHeight="1" thickBot="1">
      <c r="A29" s="5915"/>
      <c r="B29" s="5926"/>
      <c r="C29" s="5336"/>
      <c r="D29" s="7462"/>
      <c r="E29" s="5979"/>
      <c r="F29" s="7496"/>
      <c r="G29" s="6873"/>
      <c r="H29" s="7459"/>
      <c r="I29" s="7464"/>
      <c r="J29" s="4559" t="s">
        <v>23</v>
      </c>
      <c r="K29" s="5490">
        <f>SUM(K28)</f>
        <v>15</v>
      </c>
      <c r="L29" s="4558">
        <f>SUM(L28)</f>
        <v>2.7</v>
      </c>
      <c r="M29" s="4558">
        <f>SUM(M28)</f>
        <v>2</v>
      </c>
      <c r="N29" s="5489"/>
      <c r="O29" s="5422"/>
      <c r="P29" s="5464"/>
      <c r="Q29" s="5463"/>
      <c r="R29" s="7453"/>
      <c r="S29" s="7454"/>
    </row>
    <row r="30" spans="1:19" ht="24" customHeight="1" thickBot="1">
      <c r="A30" s="5407" t="s">
        <v>27</v>
      </c>
      <c r="B30" s="5320" t="s">
        <v>27</v>
      </c>
      <c r="C30" s="5517"/>
      <c r="D30" s="5516"/>
      <c r="E30" s="5516"/>
      <c r="F30" s="6032" t="s">
        <v>28</v>
      </c>
      <c r="G30" s="6032"/>
      <c r="H30" s="6032"/>
      <c r="I30" s="6033"/>
      <c r="J30" s="5360" t="s">
        <v>23</v>
      </c>
      <c r="K30" s="5515">
        <f>K23+K18+K14</f>
        <v>137</v>
      </c>
      <c r="L30" s="5515">
        <f>L23+L18+L14</f>
        <v>126</v>
      </c>
      <c r="M30" s="5515">
        <f>M23+M18+M14</f>
        <v>119.19999999999999</v>
      </c>
      <c r="N30" s="7510"/>
      <c r="O30" s="7511"/>
      <c r="P30" s="7511"/>
      <c r="Q30" s="7512"/>
      <c r="R30" s="7448"/>
      <c r="S30" s="7449"/>
    </row>
    <row r="31" spans="1:19" ht="24.75" customHeight="1" thickBot="1">
      <c r="A31" s="700" t="s">
        <v>27</v>
      </c>
      <c r="B31" s="562" t="s">
        <v>29</v>
      </c>
      <c r="C31" s="7513" t="s">
        <v>1882</v>
      </c>
      <c r="D31" s="7514"/>
      <c r="E31" s="7514"/>
      <c r="F31" s="7514"/>
      <c r="G31" s="7514"/>
      <c r="H31" s="7514"/>
      <c r="I31" s="7514"/>
      <c r="J31" s="7514"/>
      <c r="K31" s="7514"/>
      <c r="L31" s="7514"/>
      <c r="M31" s="7514"/>
      <c r="N31" s="7514"/>
      <c r="O31" s="7514"/>
      <c r="P31" s="7514"/>
      <c r="Q31" s="7515"/>
      <c r="R31" s="7450"/>
      <c r="S31" s="7451"/>
    </row>
    <row r="32" spans="1:19" ht="43.5" customHeight="1" thickBot="1">
      <c r="A32" s="830"/>
      <c r="B32" s="5318"/>
      <c r="C32" s="843"/>
      <c r="D32" s="5514"/>
      <c r="E32" s="5449"/>
      <c r="F32" s="5447"/>
      <c r="G32" s="5447"/>
      <c r="H32" s="5448"/>
      <c r="I32" s="5447"/>
      <c r="J32" s="5447"/>
      <c r="K32" s="5447"/>
      <c r="L32" s="5447"/>
      <c r="M32" s="5447"/>
      <c r="N32" s="5446" t="s">
        <v>1881</v>
      </c>
      <c r="O32" s="5513" t="s">
        <v>65</v>
      </c>
      <c r="P32" s="5512">
        <v>2</v>
      </c>
      <c r="Q32" s="5511">
        <v>84</v>
      </c>
      <c r="R32" s="7453" t="s">
        <v>1880</v>
      </c>
      <c r="S32" s="7454"/>
    </row>
    <row r="33" spans="1:21" ht="27.75" customHeight="1">
      <c r="A33" s="6037" t="s">
        <v>27</v>
      </c>
      <c r="B33" s="6040" t="s">
        <v>29</v>
      </c>
      <c r="C33" s="7506" t="s">
        <v>27</v>
      </c>
      <c r="D33" s="5997" t="s">
        <v>1879</v>
      </c>
      <c r="E33" s="7465"/>
      <c r="F33" s="7466"/>
      <c r="G33" s="6871" t="s">
        <v>107</v>
      </c>
      <c r="H33" s="7474" t="s">
        <v>34</v>
      </c>
      <c r="I33" s="7463" t="s">
        <v>461</v>
      </c>
      <c r="J33" s="4698" t="s">
        <v>110</v>
      </c>
      <c r="K33" s="692">
        <f>K36+K38</f>
        <v>23</v>
      </c>
      <c r="L33" s="692">
        <f>L36+L38</f>
        <v>23</v>
      </c>
      <c r="M33" s="692">
        <f>M36+M38</f>
        <v>23</v>
      </c>
      <c r="N33" s="5507" t="s">
        <v>1878</v>
      </c>
      <c r="O33" s="5510" t="s">
        <v>65</v>
      </c>
      <c r="P33" s="5509">
        <v>25</v>
      </c>
      <c r="Q33" s="5508">
        <v>17</v>
      </c>
      <c r="R33" s="5850" t="s">
        <v>1877</v>
      </c>
      <c r="S33" s="5861"/>
    </row>
    <row r="34" spans="1:21" ht="15.75" thickBot="1">
      <c r="A34" s="6038"/>
      <c r="B34" s="5925"/>
      <c r="C34" s="7507"/>
      <c r="D34" s="7467"/>
      <c r="E34" s="7468"/>
      <c r="F34" s="7469"/>
      <c r="G34" s="6872"/>
      <c r="H34" s="7458"/>
      <c r="I34" s="7473"/>
      <c r="J34" s="4695"/>
      <c r="K34" s="688"/>
      <c r="L34" s="688"/>
      <c r="M34" s="688"/>
      <c r="N34" s="5507"/>
      <c r="O34" s="5493"/>
      <c r="P34" s="5492"/>
      <c r="Q34" s="5506"/>
      <c r="R34" s="5852"/>
      <c r="S34" s="5862"/>
    </row>
    <row r="35" spans="1:21" ht="15.75" thickBot="1">
      <c r="A35" s="6039"/>
      <c r="B35" s="6041"/>
      <c r="C35" s="7508"/>
      <c r="D35" s="7470"/>
      <c r="E35" s="7471"/>
      <c r="F35" s="7472"/>
      <c r="G35" s="6872"/>
      <c r="H35" s="7475"/>
      <c r="I35" s="7464"/>
      <c r="J35" s="5395" t="s">
        <v>23</v>
      </c>
      <c r="K35" s="5394">
        <f>K37+K39</f>
        <v>23</v>
      </c>
      <c r="L35" s="5394">
        <f>L37+L39</f>
        <v>23</v>
      </c>
      <c r="M35" s="5394">
        <f>M37+M39</f>
        <v>23</v>
      </c>
      <c r="N35" s="5505"/>
      <c r="O35" s="5493"/>
      <c r="P35" s="5504"/>
      <c r="Q35" s="5503"/>
      <c r="R35" s="5852"/>
      <c r="S35" s="5862"/>
    </row>
    <row r="36" spans="1:21" ht="28.5" customHeight="1" thickBot="1">
      <c r="A36" s="5913" t="s">
        <v>27</v>
      </c>
      <c r="B36" s="5924" t="s">
        <v>29</v>
      </c>
      <c r="C36" s="5980" t="s">
        <v>27</v>
      </c>
      <c r="D36" s="7460" t="s">
        <v>27</v>
      </c>
      <c r="E36" s="5977"/>
      <c r="F36" s="7500" t="s">
        <v>1876</v>
      </c>
      <c r="G36" s="6872"/>
      <c r="H36" s="7457" t="s">
        <v>34</v>
      </c>
      <c r="I36" s="7463" t="s">
        <v>461</v>
      </c>
      <c r="J36" s="5337" t="s">
        <v>110</v>
      </c>
      <c r="K36" s="5495">
        <v>3</v>
      </c>
      <c r="L36" s="5495">
        <v>3</v>
      </c>
      <c r="M36" s="5495">
        <v>3</v>
      </c>
      <c r="N36" s="5502" t="s">
        <v>1875</v>
      </c>
      <c r="O36" s="5501" t="s">
        <v>37</v>
      </c>
      <c r="P36" s="5500">
        <v>3</v>
      </c>
      <c r="Q36" s="5499">
        <v>3</v>
      </c>
      <c r="R36" s="5850" t="s">
        <v>1874</v>
      </c>
      <c r="S36" s="5861"/>
    </row>
    <row r="37" spans="1:21" ht="15" customHeight="1" thickBot="1">
      <c r="A37" s="5915"/>
      <c r="B37" s="5926"/>
      <c r="C37" s="5982"/>
      <c r="D37" s="7462"/>
      <c r="E37" s="5979"/>
      <c r="F37" s="7501"/>
      <c r="G37" s="6872"/>
      <c r="H37" s="7458"/>
      <c r="I37" s="7464"/>
      <c r="J37" s="4559" t="s">
        <v>23</v>
      </c>
      <c r="K37" s="5490">
        <f>SUM(K36)</f>
        <v>3</v>
      </c>
      <c r="L37" s="5490">
        <f>SUM(L36)</f>
        <v>3</v>
      </c>
      <c r="M37" s="5490">
        <f>SUM(M36)</f>
        <v>3</v>
      </c>
      <c r="N37" s="5475"/>
      <c r="O37" s="5367"/>
      <c r="P37" s="5498"/>
      <c r="Q37" s="5497"/>
      <c r="R37" s="5854"/>
      <c r="S37" s="5863"/>
    </row>
    <row r="38" spans="1:21" ht="44.25" customHeight="1" thickBot="1">
      <c r="A38" s="5913" t="s">
        <v>27</v>
      </c>
      <c r="B38" s="5924" t="s">
        <v>29</v>
      </c>
      <c r="C38" s="5980" t="s">
        <v>27</v>
      </c>
      <c r="D38" s="7460" t="s">
        <v>29</v>
      </c>
      <c r="E38" s="5977"/>
      <c r="F38" s="7495" t="s">
        <v>1873</v>
      </c>
      <c r="G38" s="6872"/>
      <c r="H38" s="7458"/>
      <c r="I38" s="7463" t="s">
        <v>461</v>
      </c>
      <c r="J38" s="5496" t="s">
        <v>110</v>
      </c>
      <c r="K38" s="5495">
        <v>20</v>
      </c>
      <c r="L38" s="5495">
        <v>20</v>
      </c>
      <c r="M38" s="5495">
        <v>20</v>
      </c>
      <c r="N38" s="5494" t="s">
        <v>1872</v>
      </c>
      <c r="O38" s="5493" t="s">
        <v>407</v>
      </c>
      <c r="P38" s="5492">
        <v>10</v>
      </c>
      <c r="Q38" s="5491">
        <v>10</v>
      </c>
      <c r="R38" s="5852" t="s">
        <v>1871</v>
      </c>
      <c r="S38" s="5862"/>
    </row>
    <row r="39" spans="1:21" ht="50.25" customHeight="1" thickBot="1">
      <c r="A39" s="5915"/>
      <c r="B39" s="5926"/>
      <c r="C39" s="5982"/>
      <c r="D39" s="7462"/>
      <c r="E39" s="5979"/>
      <c r="F39" s="7496"/>
      <c r="G39" s="6873"/>
      <c r="H39" s="7459"/>
      <c r="I39" s="7464"/>
      <c r="J39" s="4559" t="s">
        <v>23</v>
      </c>
      <c r="K39" s="5490">
        <f>SUM(K38)</f>
        <v>20</v>
      </c>
      <c r="L39" s="5490">
        <f>SUM(L38)</f>
        <v>20</v>
      </c>
      <c r="M39" s="4558">
        <f>SUM(M38)</f>
        <v>20</v>
      </c>
      <c r="N39" s="5489"/>
      <c r="O39" s="5422"/>
      <c r="P39" s="5488"/>
      <c r="Q39" s="5391"/>
      <c r="R39" s="5854"/>
      <c r="S39" s="5863"/>
    </row>
    <row r="40" spans="1:21" s="2401" customFormat="1" ht="90" customHeight="1" thickBot="1">
      <c r="A40" s="5325" t="s">
        <v>27</v>
      </c>
      <c r="B40" s="5328" t="s">
        <v>29</v>
      </c>
      <c r="C40" s="1115" t="s">
        <v>29</v>
      </c>
      <c r="D40" s="5487" t="s">
        <v>1870</v>
      </c>
      <c r="E40" s="5486"/>
      <c r="F40" s="5485"/>
      <c r="G40" s="5330" t="s">
        <v>104</v>
      </c>
      <c r="H40" s="5484" t="s">
        <v>34</v>
      </c>
      <c r="I40" s="5333" t="s">
        <v>461</v>
      </c>
      <c r="J40" s="5483" t="s">
        <v>110</v>
      </c>
      <c r="K40" s="5482">
        <f t="shared" ref="K40:M41" si="1">K42</f>
        <v>0</v>
      </c>
      <c r="L40" s="5482">
        <f t="shared" si="1"/>
        <v>0</v>
      </c>
      <c r="M40" s="5482">
        <f t="shared" si="1"/>
        <v>0</v>
      </c>
      <c r="N40" s="5481" t="s">
        <v>1869</v>
      </c>
      <c r="O40" s="5402" t="s">
        <v>407</v>
      </c>
      <c r="P40" s="5480">
        <v>0</v>
      </c>
      <c r="Q40" s="5404">
        <v>4</v>
      </c>
      <c r="R40" s="5852" t="s">
        <v>1868</v>
      </c>
      <c r="S40" s="5862"/>
      <c r="U40" s="5479"/>
    </row>
    <row r="41" spans="1:21" ht="31.15" customHeight="1" thickBot="1">
      <c r="A41" s="5327"/>
      <c r="B41" s="5329"/>
      <c r="C41" s="5336"/>
      <c r="D41" s="5478"/>
      <c r="E41" s="5477"/>
      <c r="F41" s="5476"/>
      <c r="G41" s="5331"/>
      <c r="H41" s="5470"/>
      <c r="I41" s="5334"/>
      <c r="J41" s="5395" t="s">
        <v>23</v>
      </c>
      <c r="K41" s="5394">
        <f t="shared" si="1"/>
        <v>0</v>
      </c>
      <c r="L41" s="5394">
        <f t="shared" si="1"/>
        <v>0</v>
      </c>
      <c r="M41" s="5394">
        <f t="shared" si="1"/>
        <v>0</v>
      </c>
      <c r="N41" s="5475"/>
      <c r="O41" s="5474"/>
      <c r="P41" s="5473"/>
      <c r="Q41" s="5472"/>
      <c r="R41" s="7444"/>
      <c r="S41" s="7445"/>
      <c r="U41" s="2654"/>
    </row>
    <row r="42" spans="1:21" ht="26.25" customHeight="1" thickBot="1">
      <c r="A42" s="5325" t="s">
        <v>27</v>
      </c>
      <c r="B42" s="5328" t="s">
        <v>29</v>
      </c>
      <c r="C42" s="1115" t="s">
        <v>29</v>
      </c>
      <c r="D42" s="4582" t="s">
        <v>27</v>
      </c>
      <c r="E42" s="5322"/>
      <c r="F42" s="5471" t="s">
        <v>1867</v>
      </c>
      <c r="G42" s="5331"/>
      <c r="H42" s="5470"/>
      <c r="I42" s="5334"/>
      <c r="J42" s="4598" t="s">
        <v>110</v>
      </c>
      <c r="K42" s="4597">
        <v>0</v>
      </c>
      <c r="L42" s="4597">
        <v>0</v>
      </c>
      <c r="M42" s="4597">
        <v>0</v>
      </c>
      <c r="N42" s="5364"/>
      <c r="O42" s="5465"/>
      <c r="P42" s="5464"/>
      <c r="Q42" s="5463"/>
      <c r="R42" s="7446"/>
      <c r="S42" s="7447"/>
      <c r="U42" s="5469"/>
    </row>
    <row r="43" spans="1:21" ht="21.75" customHeight="1" thickBot="1">
      <c r="A43" s="5327"/>
      <c r="B43" s="5329"/>
      <c r="C43" s="5336"/>
      <c r="D43" s="5468"/>
      <c r="E43" s="5324"/>
      <c r="F43" s="5467"/>
      <c r="G43" s="5332"/>
      <c r="H43" s="5466"/>
      <c r="I43" s="5335"/>
      <c r="J43" s="4559" t="s">
        <v>23</v>
      </c>
      <c r="K43" s="4587">
        <f>SUM(K42)</f>
        <v>0</v>
      </c>
      <c r="L43" s="4587">
        <f>SUM(L42)</f>
        <v>0</v>
      </c>
      <c r="M43" s="4587">
        <f>SUM(M42)</f>
        <v>0</v>
      </c>
      <c r="N43" s="5364"/>
      <c r="O43" s="5465"/>
      <c r="P43" s="5464"/>
      <c r="Q43" s="5463"/>
      <c r="R43" s="7446"/>
      <c r="S43" s="7447"/>
    </row>
    <row r="44" spans="1:21" ht="15" customHeight="1" thickBot="1">
      <c r="A44" s="700" t="s">
        <v>27</v>
      </c>
      <c r="B44" s="562" t="s">
        <v>29</v>
      </c>
      <c r="C44" s="5898" t="s">
        <v>28</v>
      </c>
      <c r="D44" s="5899"/>
      <c r="E44" s="5899"/>
      <c r="F44" s="5899"/>
      <c r="G44" s="5899"/>
      <c r="H44" s="5899"/>
      <c r="I44" s="5899"/>
      <c r="J44" s="4553" t="s">
        <v>23</v>
      </c>
      <c r="K44" s="560">
        <f>K35+K41</f>
        <v>23</v>
      </c>
      <c r="L44" s="560">
        <f>L35+L41</f>
        <v>23</v>
      </c>
      <c r="M44" s="560">
        <f>M35+M41</f>
        <v>23</v>
      </c>
      <c r="N44" s="5462"/>
      <c r="O44" s="5461"/>
      <c r="P44" s="5460"/>
      <c r="Q44" s="5459"/>
      <c r="R44" s="7446"/>
      <c r="S44" s="7447"/>
    </row>
    <row r="45" spans="1:21" ht="20.25" customHeight="1" thickBot="1">
      <c r="A45" s="700" t="s">
        <v>27</v>
      </c>
      <c r="B45" s="562" t="s">
        <v>94</v>
      </c>
      <c r="C45" s="1260" t="s">
        <v>1866</v>
      </c>
      <c r="D45" s="5458"/>
      <c r="E45" s="5457"/>
      <c r="F45" s="5455"/>
      <c r="G45" s="5455"/>
      <c r="H45" s="5456"/>
      <c r="I45" s="5455"/>
      <c r="J45" s="5455"/>
      <c r="K45" s="5455"/>
      <c r="L45" s="5455"/>
      <c r="M45" s="5455"/>
      <c r="N45" s="5454"/>
      <c r="O45" s="5454"/>
      <c r="P45" s="5453"/>
      <c r="Q45" s="5452"/>
      <c r="R45" s="7448"/>
      <c r="S45" s="7449"/>
    </row>
    <row r="46" spans="1:21" ht="36.75" customHeight="1" thickBot="1">
      <c r="A46" s="830"/>
      <c r="B46" s="5318"/>
      <c r="C46" s="5451"/>
      <c r="D46" s="5450"/>
      <c r="E46" s="5449"/>
      <c r="F46" s="5447"/>
      <c r="G46" s="5447"/>
      <c r="H46" s="5448"/>
      <c r="I46" s="5447"/>
      <c r="J46" s="5447"/>
      <c r="K46" s="5447"/>
      <c r="L46" s="5447"/>
      <c r="M46" s="5447"/>
      <c r="N46" s="5446" t="s">
        <v>1865</v>
      </c>
      <c r="O46" s="5445" t="s">
        <v>1864</v>
      </c>
      <c r="P46" s="5445" t="s">
        <v>1863</v>
      </c>
      <c r="Q46" s="5444" t="s">
        <v>1863</v>
      </c>
      <c r="R46" s="7438"/>
      <c r="S46" s="7439"/>
    </row>
    <row r="47" spans="1:21" ht="36" customHeight="1">
      <c r="A47" s="6037" t="s">
        <v>27</v>
      </c>
      <c r="B47" s="6040" t="s">
        <v>94</v>
      </c>
      <c r="C47" s="5980" t="s">
        <v>27</v>
      </c>
      <c r="D47" s="5997" t="s">
        <v>1861</v>
      </c>
      <c r="E47" s="7465"/>
      <c r="F47" s="7466"/>
      <c r="G47" s="6871" t="s">
        <v>1569</v>
      </c>
      <c r="H47" s="7457" t="s">
        <v>34</v>
      </c>
      <c r="I47" s="4789" t="s">
        <v>461</v>
      </c>
      <c r="J47" s="4698" t="s">
        <v>110</v>
      </c>
      <c r="K47" s="692">
        <f t="shared" ref="K47:M48" si="2">K50</f>
        <v>0</v>
      </c>
      <c r="L47" s="692">
        <f t="shared" si="2"/>
        <v>0</v>
      </c>
      <c r="M47" s="692">
        <f t="shared" si="2"/>
        <v>0</v>
      </c>
      <c r="N47" s="5405"/>
      <c r="O47" s="5389"/>
      <c r="P47" s="5443"/>
      <c r="Q47" s="5442"/>
      <c r="R47" s="7425" t="s">
        <v>1862</v>
      </c>
      <c r="S47" s="7426"/>
    </row>
    <row r="48" spans="1:21" ht="26.25" customHeight="1">
      <c r="A48" s="6038"/>
      <c r="B48" s="5925"/>
      <c r="C48" s="5981"/>
      <c r="D48" s="7467"/>
      <c r="E48" s="7468"/>
      <c r="F48" s="7469"/>
      <c r="G48" s="6872"/>
      <c r="H48" s="7458"/>
      <c r="I48" s="4649"/>
      <c r="J48" s="4781" t="s">
        <v>135</v>
      </c>
      <c r="K48" s="689">
        <f t="shared" si="2"/>
        <v>0</v>
      </c>
      <c r="L48" s="689">
        <f t="shared" si="2"/>
        <v>0</v>
      </c>
      <c r="M48" s="689">
        <f t="shared" si="2"/>
        <v>0</v>
      </c>
      <c r="N48" s="5441"/>
      <c r="O48" s="5402"/>
      <c r="P48" s="5440"/>
      <c r="Q48" s="5439"/>
      <c r="R48" s="7427"/>
      <c r="S48" s="7428"/>
    </row>
    <row r="49" spans="1:19" ht="29.25" customHeight="1" thickBot="1">
      <c r="A49" s="6039"/>
      <c r="B49" s="6041"/>
      <c r="C49" s="6042"/>
      <c r="D49" s="7470"/>
      <c r="E49" s="7471"/>
      <c r="F49" s="7472"/>
      <c r="G49" s="6872"/>
      <c r="H49" s="7458"/>
      <c r="I49" s="4649"/>
      <c r="J49" s="914" t="s">
        <v>23</v>
      </c>
      <c r="K49" s="1250">
        <f>SUM(K47:K48)</f>
        <v>0</v>
      </c>
      <c r="L49" s="1250">
        <f>SUM(L47:L48)</f>
        <v>0</v>
      </c>
      <c r="M49" s="1250">
        <f>SUM(M47:M48)</f>
        <v>0</v>
      </c>
      <c r="N49" s="5438"/>
      <c r="O49" s="5437"/>
      <c r="P49" s="5436"/>
      <c r="Q49" s="5435"/>
      <c r="R49" s="7427"/>
      <c r="S49" s="7428"/>
    </row>
    <row r="50" spans="1:19" ht="26.25" customHeight="1">
      <c r="A50" s="830" t="s">
        <v>27</v>
      </c>
      <c r="B50" s="5318" t="s">
        <v>94</v>
      </c>
      <c r="C50" s="5980" t="s">
        <v>27</v>
      </c>
      <c r="D50" s="5434" t="s">
        <v>27</v>
      </c>
      <c r="E50" s="4801"/>
      <c r="F50" s="6865" t="s">
        <v>1861</v>
      </c>
      <c r="G50" s="6872"/>
      <c r="H50" s="7458"/>
      <c r="I50" s="4789"/>
      <c r="J50" s="4581" t="s">
        <v>110</v>
      </c>
      <c r="K50" s="4638">
        <v>0</v>
      </c>
      <c r="L50" s="4638">
        <v>0</v>
      </c>
      <c r="M50" s="4638">
        <v>0</v>
      </c>
      <c r="N50" s="5433"/>
      <c r="O50" s="5432"/>
      <c r="P50" s="5431"/>
      <c r="Q50" s="5430"/>
      <c r="R50" s="7427"/>
      <c r="S50" s="7428"/>
    </row>
    <row r="51" spans="1:19" ht="26.25" customHeight="1" thickBot="1">
      <c r="A51" s="5326"/>
      <c r="B51" s="5319"/>
      <c r="C51" s="5981"/>
      <c r="D51" s="5429"/>
      <c r="E51" s="4795"/>
      <c r="F51" s="6866"/>
      <c r="G51" s="6872"/>
      <c r="H51" s="7458"/>
      <c r="I51" s="4649"/>
      <c r="J51" s="4598" t="s">
        <v>135</v>
      </c>
      <c r="K51" s="4731">
        <v>0</v>
      </c>
      <c r="L51" s="4731">
        <v>0</v>
      </c>
      <c r="M51" s="4731">
        <v>0</v>
      </c>
      <c r="N51" s="5428"/>
      <c r="O51" s="5427"/>
      <c r="P51" s="5426"/>
      <c r="Q51" s="5425"/>
      <c r="R51" s="7427"/>
      <c r="S51" s="7428"/>
    </row>
    <row r="52" spans="1:19" ht="23.25" customHeight="1" thickBot="1">
      <c r="A52" s="5407"/>
      <c r="B52" s="5320"/>
      <c r="C52" s="5982"/>
      <c r="D52" s="5424"/>
      <c r="E52" s="1148"/>
      <c r="F52" s="6867"/>
      <c r="G52" s="6873"/>
      <c r="H52" s="7459"/>
      <c r="I52" s="4642"/>
      <c r="J52" s="4559" t="s">
        <v>23</v>
      </c>
      <c r="K52" s="4558">
        <f>SUM(K50:K51)</f>
        <v>0</v>
      </c>
      <c r="L52" s="4558">
        <f>SUM(L50:L51)</f>
        <v>0</v>
      </c>
      <c r="M52" s="4558">
        <f>SUM(M50:M51)</f>
        <v>0</v>
      </c>
      <c r="N52" s="5423"/>
      <c r="O52" s="5422"/>
      <c r="P52" s="5421"/>
      <c r="Q52" s="5420"/>
      <c r="R52" s="7429"/>
      <c r="S52" s="7430"/>
    </row>
    <row r="53" spans="1:19" ht="31.9" customHeight="1">
      <c r="A53" s="6037" t="s">
        <v>27</v>
      </c>
      <c r="B53" s="6040" t="s">
        <v>94</v>
      </c>
      <c r="C53" s="5980" t="s">
        <v>29</v>
      </c>
      <c r="D53" s="5997" t="s">
        <v>1857</v>
      </c>
      <c r="E53" s="7465"/>
      <c r="F53" s="7466"/>
      <c r="G53" s="6871" t="s">
        <v>1860</v>
      </c>
      <c r="H53" s="7457" t="s">
        <v>34</v>
      </c>
      <c r="I53" s="7463" t="s">
        <v>461</v>
      </c>
      <c r="J53" s="4698" t="s">
        <v>110</v>
      </c>
      <c r="K53" s="692">
        <f t="shared" ref="K53:M54" si="3">K56</f>
        <v>10</v>
      </c>
      <c r="L53" s="692">
        <f t="shared" si="3"/>
        <v>0</v>
      </c>
      <c r="M53" s="692">
        <f t="shared" si="3"/>
        <v>0</v>
      </c>
      <c r="N53" s="7476" t="s">
        <v>1859</v>
      </c>
      <c r="O53" s="5389" t="s">
        <v>37</v>
      </c>
      <c r="P53" s="5388">
        <v>5</v>
      </c>
      <c r="Q53" s="5419">
        <v>9</v>
      </c>
      <c r="R53" s="5850" t="s">
        <v>1858</v>
      </c>
      <c r="S53" s="5861"/>
    </row>
    <row r="54" spans="1:19" ht="21.75" customHeight="1" thickBot="1">
      <c r="A54" s="6038"/>
      <c r="B54" s="5925"/>
      <c r="C54" s="5981"/>
      <c r="D54" s="7467"/>
      <c r="E54" s="7468"/>
      <c r="F54" s="7469"/>
      <c r="G54" s="6872"/>
      <c r="H54" s="7458"/>
      <c r="I54" s="7473"/>
      <c r="J54" s="4695" t="s">
        <v>135</v>
      </c>
      <c r="K54" s="688">
        <f t="shared" si="3"/>
        <v>0</v>
      </c>
      <c r="L54" s="688">
        <f t="shared" si="3"/>
        <v>0</v>
      </c>
      <c r="M54" s="688">
        <f t="shared" si="3"/>
        <v>0</v>
      </c>
      <c r="N54" s="7477"/>
      <c r="O54" s="5418"/>
      <c r="P54" s="5417"/>
      <c r="Q54" s="5416"/>
      <c r="R54" s="5852"/>
      <c r="S54" s="5862"/>
    </row>
    <row r="55" spans="1:19" ht="18.75" customHeight="1" thickBot="1">
      <c r="A55" s="6039"/>
      <c r="B55" s="6041"/>
      <c r="C55" s="6042"/>
      <c r="D55" s="7470"/>
      <c r="E55" s="7471"/>
      <c r="F55" s="7472"/>
      <c r="G55" s="6872"/>
      <c r="H55" s="7458"/>
      <c r="I55" s="7464"/>
      <c r="J55" s="5395" t="s">
        <v>23</v>
      </c>
      <c r="K55" s="5394">
        <f>SUM(K53:K54)</f>
        <v>10</v>
      </c>
      <c r="L55" s="5394">
        <f>SUM(L53:L54)</f>
        <v>0</v>
      </c>
      <c r="M55" s="5394">
        <f>SUM(M53:M54)</f>
        <v>0</v>
      </c>
      <c r="N55" s="7478"/>
      <c r="O55" s="5415"/>
      <c r="P55" s="5414"/>
      <c r="Q55" s="5413"/>
      <c r="R55" s="5852"/>
      <c r="S55" s="5862"/>
    </row>
    <row r="56" spans="1:19" ht="18.75" customHeight="1">
      <c r="A56" s="5326" t="s">
        <v>27</v>
      </c>
      <c r="B56" s="5319" t="s">
        <v>94</v>
      </c>
      <c r="C56" s="7506" t="s">
        <v>29</v>
      </c>
      <c r="D56" s="7460" t="s">
        <v>27</v>
      </c>
      <c r="E56" s="5322"/>
      <c r="F56" s="6865" t="s">
        <v>1857</v>
      </c>
      <c r="G56" s="6872"/>
      <c r="H56" s="7458"/>
      <c r="I56" s="5334"/>
      <c r="J56" s="4623" t="s">
        <v>110</v>
      </c>
      <c r="K56" s="4622">
        <v>10</v>
      </c>
      <c r="L56" s="5412">
        <v>0</v>
      </c>
      <c r="M56" s="5412">
        <v>0</v>
      </c>
      <c r="N56" s="5411"/>
      <c r="O56" s="5410"/>
      <c r="P56" s="5409"/>
      <c r="Q56" s="5408"/>
      <c r="R56" s="5852"/>
      <c r="S56" s="5862"/>
    </row>
    <row r="57" spans="1:19" ht="102" customHeight="1" thickBot="1">
      <c r="A57" s="5326"/>
      <c r="B57" s="5319"/>
      <c r="C57" s="7507"/>
      <c r="D57" s="7461"/>
      <c r="E57" s="5323"/>
      <c r="F57" s="6866"/>
      <c r="G57" s="6872"/>
      <c r="H57" s="7458"/>
      <c r="I57" s="5334"/>
      <c r="J57" s="4598" t="s">
        <v>135</v>
      </c>
      <c r="K57" s="4731">
        <v>0</v>
      </c>
      <c r="L57" s="4565">
        <v>0</v>
      </c>
      <c r="M57" s="4565">
        <v>0</v>
      </c>
      <c r="N57" s="5411"/>
      <c r="O57" s="5410"/>
      <c r="P57" s="5409"/>
      <c r="Q57" s="5408"/>
      <c r="R57" s="5852"/>
      <c r="S57" s="5862"/>
    </row>
    <row r="58" spans="1:19" ht="18.75" customHeight="1" thickBot="1">
      <c r="A58" s="5407"/>
      <c r="B58" s="5320"/>
      <c r="C58" s="7508"/>
      <c r="D58" s="7462"/>
      <c r="E58" s="5324"/>
      <c r="F58" s="6867"/>
      <c r="G58" s="6873"/>
      <c r="H58" s="7459"/>
      <c r="I58" s="5335"/>
      <c r="J58" s="4559" t="s">
        <v>23</v>
      </c>
      <c r="K58" s="4558">
        <f>SUM(K56:K57)</f>
        <v>10</v>
      </c>
      <c r="L58" s="4558">
        <f>SUM(L56:L57)</f>
        <v>0</v>
      </c>
      <c r="M58" s="4558">
        <f>SUM(M56:M57)</f>
        <v>0</v>
      </c>
      <c r="N58" s="5406"/>
      <c r="O58" s="5393"/>
      <c r="P58" s="5392"/>
      <c r="Q58" s="5391"/>
      <c r="R58" s="7052"/>
      <c r="S58" s="6663"/>
    </row>
    <row r="59" spans="1:19" ht="15" customHeight="1">
      <c r="A59" s="6037" t="s">
        <v>27</v>
      </c>
      <c r="B59" s="6040" t="s">
        <v>94</v>
      </c>
      <c r="C59" s="5980" t="s">
        <v>94</v>
      </c>
      <c r="D59" s="5997" t="s">
        <v>1856</v>
      </c>
      <c r="E59" s="7465"/>
      <c r="F59" s="7466"/>
      <c r="G59" s="6871" t="s">
        <v>1855</v>
      </c>
      <c r="H59" s="7457" t="s">
        <v>34</v>
      </c>
      <c r="I59" s="7463" t="s">
        <v>461</v>
      </c>
      <c r="J59" s="4698" t="s">
        <v>110</v>
      </c>
      <c r="K59" s="692">
        <f>K63+K66+K69</f>
        <v>20</v>
      </c>
      <c r="L59" s="692">
        <f>L63+L66+L69</f>
        <v>20</v>
      </c>
      <c r="M59" s="692">
        <f>M63+M66+M69</f>
        <v>20</v>
      </c>
      <c r="N59" s="5405"/>
      <c r="O59" s="5389"/>
      <c r="P59" s="5388"/>
      <c r="Q59" s="5404"/>
      <c r="R59" s="7431"/>
      <c r="S59" s="7432"/>
    </row>
    <row r="60" spans="1:19" ht="15">
      <c r="A60" s="6038"/>
      <c r="B60" s="5925"/>
      <c r="C60" s="5981"/>
      <c r="D60" s="7467"/>
      <c r="E60" s="7468"/>
      <c r="F60" s="7469"/>
      <c r="G60" s="6872"/>
      <c r="H60" s="7458"/>
      <c r="I60" s="7473"/>
      <c r="J60" s="4781"/>
      <c r="K60" s="689"/>
      <c r="L60" s="688"/>
      <c r="M60" s="688"/>
      <c r="N60" s="5403"/>
      <c r="O60" s="5402"/>
      <c r="P60" s="5401"/>
      <c r="Q60" s="5400"/>
      <c r="R60" s="7433"/>
      <c r="S60" s="7434"/>
    </row>
    <row r="61" spans="1:19" ht="15.75" thickBot="1">
      <c r="A61" s="6038"/>
      <c r="B61" s="5925"/>
      <c r="C61" s="5981"/>
      <c r="D61" s="7467"/>
      <c r="E61" s="7468"/>
      <c r="F61" s="7469"/>
      <c r="G61" s="6872"/>
      <c r="H61" s="7458"/>
      <c r="I61" s="7473"/>
      <c r="J61" s="4695"/>
      <c r="K61" s="913"/>
      <c r="L61" s="913"/>
      <c r="M61" s="913"/>
      <c r="N61" s="5399"/>
      <c r="O61" s="5398"/>
      <c r="P61" s="5397"/>
      <c r="Q61" s="5396"/>
      <c r="R61" s="7433"/>
      <c r="S61" s="7434"/>
    </row>
    <row r="62" spans="1:19" ht="15" thickBot="1">
      <c r="A62" s="6039"/>
      <c r="B62" s="6041"/>
      <c r="C62" s="6042"/>
      <c r="D62" s="7470"/>
      <c r="E62" s="7471"/>
      <c r="F62" s="7472"/>
      <c r="G62" s="6872"/>
      <c r="H62" s="7458"/>
      <c r="I62" s="7464"/>
      <c r="J62" s="5395" t="s">
        <v>23</v>
      </c>
      <c r="K62" s="5394">
        <f>SUM(K59:K61)</f>
        <v>20</v>
      </c>
      <c r="L62" s="5394">
        <f>SUM(L59:L61)</f>
        <v>20</v>
      </c>
      <c r="M62" s="5394">
        <f>SUM(M59:M61)</f>
        <v>20</v>
      </c>
      <c r="N62" s="5393"/>
      <c r="O62" s="5393"/>
      <c r="P62" s="5392"/>
      <c r="Q62" s="5391"/>
      <c r="R62" s="7435"/>
      <c r="S62" s="7436"/>
    </row>
    <row r="63" spans="1:19" ht="15.75" customHeight="1">
      <c r="A63" s="5913" t="s">
        <v>27</v>
      </c>
      <c r="B63" s="5924" t="s">
        <v>94</v>
      </c>
      <c r="C63" s="7533" t="s">
        <v>94</v>
      </c>
      <c r="D63" s="7460" t="s">
        <v>27</v>
      </c>
      <c r="E63" s="5977"/>
      <c r="F63" s="7495" t="s">
        <v>1854</v>
      </c>
      <c r="G63" s="6872"/>
      <c r="H63" s="7458"/>
      <c r="I63" s="7463" t="s">
        <v>461</v>
      </c>
      <c r="J63" s="4581" t="s">
        <v>110</v>
      </c>
      <c r="K63" s="4638">
        <v>15</v>
      </c>
      <c r="L63" s="4638">
        <v>15</v>
      </c>
      <c r="M63" s="4638">
        <v>15</v>
      </c>
      <c r="N63" s="5390" t="s">
        <v>1853</v>
      </c>
      <c r="O63" s="5389" t="s">
        <v>37</v>
      </c>
      <c r="P63" s="5388">
        <v>1</v>
      </c>
      <c r="Q63" s="5387">
        <v>1</v>
      </c>
      <c r="R63" s="7437" t="s">
        <v>1852</v>
      </c>
      <c r="S63" s="7452"/>
    </row>
    <row r="64" spans="1:19" ht="15" customHeight="1" thickBot="1">
      <c r="A64" s="5914"/>
      <c r="B64" s="5925"/>
      <c r="C64" s="7534"/>
      <c r="D64" s="7461"/>
      <c r="E64" s="5978"/>
      <c r="F64" s="7529"/>
      <c r="G64" s="6872"/>
      <c r="H64" s="7458"/>
      <c r="I64" s="7473"/>
      <c r="J64" s="5386"/>
      <c r="K64" s="5370"/>
      <c r="L64" s="5370"/>
      <c r="M64" s="5370"/>
      <c r="N64" s="5383"/>
      <c r="O64" s="5382"/>
      <c r="P64" s="5381"/>
      <c r="Q64" s="5385"/>
      <c r="R64" s="7453"/>
      <c r="S64" s="7454"/>
    </row>
    <row r="65" spans="1:22" ht="36" customHeight="1" thickBot="1">
      <c r="A65" s="5915"/>
      <c r="B65" s="5926"/>
      <c r="C65" s="7535"/>
      <c r="D65" s="7462"/>
      <c r="E65" s="5979"/>
      <c r="F65" s="7496"/>
      <c r="G65" s="6872"/>
      <c r="H65" s="7458"/>
      <c r="I65" s="7473"/>
      <c r="J65" s="5384" t="s">
        <v>23</v>
      </c>
      <c r="K65" s="4558">
        <f>SUM(K63:K64)</f>
        <v>15</v>
      </c>
      <c r="L65" s="4558">
        <f>SUM(L63:L64)</f>
        <v>15</v>
      </c>
      <c r="M65" s="4558">
        <f>SUM(M63:M64)</f>
        <v>15</v>
      </c>
      <c r="N65" s="5383"/>
      <c r="O65" s="5382"/>
      <c r="P65" s="5381"/>
      <c r="Q65" s="5380"/>
      <c r="R65" s="7455"/>
      <c r="S65" s="7456"/>
    </row>
    <row r="66" spans="1:22" ht="26.25" customHeight="1">
      <c r="A66" s="5913" t="s">
        <v>27</v>
      </c>
      <c r="B66" s="5924" t="s">
        <v>94</v>
      </c>
      <c r="C66" s="7526" t="s">
        <v>94</v>
      </c>
      <c r="D66" s="7460" t="s">
        <v>29</v>
      </c>
      <c r="E66" s="5977"/>
      <c r="F66" s="7495" t="s">
        <v>1851</v>
      </c>
      <c r="G66" s="6872"/>
      <c r="H66" s="7458"/>
      <c r="I66" s="7473"/>
      <c r="J66" s="4581" t="s">
        <v>110</v>
      </c>
      <c r="K66" s="4638">
        <v>0</v>
      </c>
      <c r="L66" s="4638">
        <v>0</v>
      </c>
      <c r="M66" s="4638">
        <v>0</v>
      </c>
      <c r="N66" s="5341" t="s">
        <v>1850</v>
      </c>
      <c r="O66" s="5340" t="s">
        <v>37</v>
      </c>
      <c r="P66" s="5379">
        <v>0</v>
      </c>
      <c r="Q66" s="5378">
        <v>0</v>
      </c>
      <c r="R66" s="7437"/>
      <c r="S66" s="7432"/>
    </row>
    <row r="67" spans="1:22" ht="15.75" customHeight="1" thickBot="1">
      <c r="A67" s="5914"/>
      <c r="B67" s="5925"/>
      <c r="C67" s="7527"/>
      <c r="D67" s="7461"/>
      <c r="E67" s="5978"/>
      <c r="F67" s="7529"/>
      <c r="G67" s="6872"/>
      <c r="H67" s="7458"/>
      <c r="I67" s="7473"/>
      <c r="J67" s="5371"/>
      <c r="K67" s="5369"/>
      <c r="L67" s="4574"/>
      <c r="M67" s="4574"/>
      <c r="N67" s="5377"/>
      <c r="O67" s="5367"/>
      <c r="P67" s="5366"/>
      <c r="Q67" s="5365"/>
      <c r="R67" s="7433"/>
      <c r="S67" s="7434"/>
    </row>
    <row r="68" spans="1:22" ht="24" customHeight="1" thickBot="1">
      <c r="A68" s="5915"/>
      <c r="B68" s="5926"/>
      <c r="C68" s="7528"/>
      <c r="D68" s="7462"/>
      <c r="E68" s="5979"/>
      <c r="F68" s="7496"/>
      <c r="G68" s="6872"/>
      <c r="H68" s="7458"/>
      <c r="I68" s="7473"/>
      <c r="J68" s="4559" t="s">
        <v>23</v>
      </c>
      <c r="K68" s="4587">
        <f>SUM(K66:K67)</f>
        <v>0</v>
      </c>
      <c r="L68" s="4558">
        <f>SUM(L66:L67)</f>
        <v>0</v>
      </c>
      <c r="M68" s="4558">
        <f>SUM(M66:M67)</f>
        <v>0</v>
      </c>
      <c r="N68" s="5368"/>
      <c r="O68" s="5367"/>
      <c r="P68" s="5366"/>
      <c r="Q68" s="5365"/>
      <c r="R68" s="7435"/>
      <c r="S68" s="7436"/>
    </row>
    <row r="69" spans="1:22" ht="27" customHeight="1">
      <c r="A69" s="5913" t="s">
        <v>27</v>
      </c>
      <c r="B69" s="5924" t="s">
        <v>94</v>
      </c>
      <c r="C69" s="7526" t="s">
        <v>94</v>
      </c>
      <c r="D69" s="7460" t="s">
        <v>94</v>
      </c>
      <c r="E69" s="5977"/>
      <c r="F69" s="7495" t="s">
        <v>1849</v>
      </c>
      <c r="G69" s="6872"/>
      <c r="H69" s="7458"/>
      <c r="I69" s="7473"/>
      <c r="J69" s="4581" t="s">
        <v>110</v>
      </c>
      <c r="K69" s="4638">
        <v>5</v>
      </c>
      <c r="L69" s="4638">
        <v>5</v>
      </c>
      <c r="M69" s="4638">
        <v>5</v>
      </c>
      <c r="N69" s="5376" t="s">
        <v>1848</v>
      </c>
      <c r="O69" s="5375" t="s">
        <v>37</v>
      </c>
      <c r="P69" s="5374">
        <v>1</v>
      </c>
      <c r="Q69" s="5373">
        <v>1</v>
      </c>
      <c r="R69" s="7051" t="s">
        <v>1847</v>
      </c>
      <c r="S69" s="7432"/>
      <c r="T69" s="5372"/>
      <c r="U69" s="5372"/>
      <c r="V69" s="5372"/>
    </row>
    <row r="70" spans="1:22" ht="15" customHeight="1" thickBot="1">
      <c r="A70" s="5914"/>
      <c r="B70" s="5925"/>
      <c r="C70" s="7527"/>
      <c r="D70" s="7461"/>
      <c r="E70" s="5978"/>
      <c r="F70" s="7529"/>
      <c r="G70" s="6872"/>
      <c r="H70" s="7458"/>
      <c r="I70" s="7473"/>
      <c r="J70" s="5371"/>
      <c r="K70" s="5369"/>
      <c r="L70" s="5370"/>
      <c r="M70" s="5369"/>
      <c r="N70" s="5368"/>
      <c r="O70" s="5367"/>
      <c r="P70" s="5366"/>
      <c r="Q70" s="5365"/>
      <c r="R70" s="7433"/>
      <c r="S70" s="7434"/>
    </row>
    <row r="71" spans="1:22" ht="15" customHeight="1" thickBot="1">
      <c r="A71" s="5915"/>
      <c r="B71" s="5926"/>
      <c r="C71" s="7528"/>
      <c r="D71" s="7462"/>
      <c r="E71" s="5979"/>
      <c r="F71" s="7496"/>
      <c r="G71" s="6873"/>
      <c r="H71" s="7459"/>
      <c r="I71" s="7464"/>
      <c r="J71" s="4559" t="s">
        <v>23</v>
      </c>
      <c r="K71" s="4587">
        <f>SUM(K69:K70)</f>
        <v>5</v>
      </c>
      <c r="L71" s="4558">
        <f>SUM(L69:L70)</f>
        <v>5</v>
      </c>
      <c r="M71" s="4587">
        <f>SUM(M69:M70)</f>
        <v>5</v>
      </c>
      <c r="N71" s="5364"/>
      <c r="O71" s="5363"/>
      <c r="P71" s="5362"/>
      <c r="Q71" s="5361"/>
      <c r="R71" s="7435"/>
      <c r="S71" s="7436"/>
    </row>
    <row r="72" spans="1:22" ht="15" customHeight="1" thickBot="1">
      <c r="A72" s="5317" t="s">
        <v>27</v>
      </c>
      <c r="B72" s="5321" t="s">
        <v>94</v>
      </c>
      <c r="C72" s="5898" t="s">
        <v>28</v>
      </c>
      <c r="D72" s="5899"/>
      <c r="E72" s="5899"/>
      <c r="F72" s="5899"/>
      <c r="G72" s="5899"/>
      <c r="H72" s="5899"/>
      <c r="I72" s="5899"/>
      <c r="J72" s="5360" t="s">
        <v>23</v>
      </c>
      <c r="K72" s="1100">
        <f>K49+K55+K62</f>
        <v>30</v>
      </c>
      <c r="L72" s="1100">
        <f>L49+L55+L62</f>
        <v>20</v>
      </c>
      <c r="M72" s="1100">
        <f>M49+M55+M62</f>
        <v>20</v>
      </c>
      <c r="N72" s="5359"/>
      <c r="O72" s="5359"/>
      <c r="P72" s="5359"/>
      <c r="Q72" s="5358"/>
      <c r="R72" s="7440"/>
      <c r="S72" s="7441"/>
    </row>
    <row r="73" spans="1:22" ht="15.75" customHeight="1" thickBot="1">
      <c r="A73" s="717" t="s">
        <v>27</v>
      </c>
      <c r="B73" s="6156" t="s">
        <v>26</v>
      </c>
      <c r="C73" s="6157"/>
      <c r="D73" s="6157"/>
      <c r="E73" s="6157"/>
      <c r="F73" s="6157"/>
      <c r="G73" s="6157"/>
      <c r="H73" s="6157"/>
      <c r="I73" s="6157"/>
      <c r="J73" s="5357" t="s">
        <v>23</v>
      </c>
      <c r="K73" s="5356">
        <f>K30+K44+K72</f>
        <v>190</v>
      </c>
      <c r="L73" s="5356">
        <f>L30+L44+L72</f>
        <v>169</v>
      </c>
      <c r="M73" s="5356">
        <f>M30+M44+M72</f>
        <v>162.19999999999999</v>
      </c>
      <c r="N73" s="5355"/>
      <c r="O73" s="5355"/>
      <c r="P73" s="5355"/>
      <c r="Q73" s="5354"/>
      <c r="R73" s="7440"/>
      <c r="S73" s="7441"/>
    </row>
    <row r="74" spans="1:22" ht="15.75" thickBot="1">
      <c r="A74" s="7530" t="s">
        <v>24</v>
      </c>
      <c r="B74" s="7531"/>
      <c r="C74" s="7531"/>
      <c r="D74" s="7531"/>
      <c r="E74" s="7531"/>
      <c r="F74" s="7531"/>
      <c r="G74" s="7531"/>
      <c r="H74" s="7531"/>
      <c r="I74" s="7531"/>
      <c r="J74" s="7532"/>
      <c r="K74" s="4550">
        <f>K73</f>
        <v>190</v>
      </c>
      <c r="L74" s="4550">
        <f>L73</f>
        <v>169</v>
      </c>
      <c r="M74" s="4550">
        <f>M73</f>
        <v>162.19999999999999</v>
      </c>
      <c r="N74" s="5353"/>
      <c r="O74" s="5352"/>
      <c r="P74" s="5352"/>
      <c r="Q74" s="5351"/>
      <c r="R74" s="7442"/>
      <c r="S74" s="7443"/>
    </row>
    <row r="75" spans="1:22">
      <c r="A75" s="1336" t="s">
        <v>22</v>
      </c>
      <c r="B75" s="1336"/>
      <c r="C75" s="1336"/>
      <c r="D75" s="1336"/>
      <c r="E75" s="1336"/>
      <c r="F75" s="1336"/>
      <c r="G75" s="1336"/>
      <c r="H75" s="2421"/>
      <c r="I75" s="1336"/>
      <c r="J75" s="1336"/>
      <c r="K75" s="1336"/>
      <c r="L75" s="1336"/>
      <c r="M75" s="1336"/>
      <c r="N75" s="1336"/>
      <c r="O75" s="1335"/>
      <c r="P75" s="1335"/>
      <c r="Q75" s="5350"/>
    </row>
    <row r="76" spans="1:22" ht="87" customHeight="1">
      <c r="A76" s="1335"/>
      <c r="B76" s="1335"/>
      <c r="C76" s="1335"/>
      <c r="D76" s="1335"/>
      <c r="E76" s="1335"/>
      <c r="F76" s="1335"/>
      <c r="G76" s="1335"/>
      <c r="H76" s="2418"/>
      <c r="I76" s="1335"/>
      <c r="J76" s="1335"/>
      <c r="K76" s="1335"/>
      <c r="L76" s="1335"/>
      <c r="M76" s="1335"/>
      <c r="N76" s="1335"/>
      <c r="O76" s="1335"/>
      <c r="P76" s="1335"/>
      <c r="Q76" s="5350"/>
    </row>
    <row r="77" spans="1:22" ht="16.5" thickBot="1">
      <c r="A77" s="1305"/>
      <c r="B77" s="1314"/>
      <c r="C77" s="1314"/>
      <c r="D77" s="1314"/>
      <c r="E77" s="1314"/>
      <c r="F77" s="6304" t="s">
        <v>21</v>
      </c>
      <c r="G77" s="6304"/>
      <c r="H77" s="6304"/>
      <c r="I77" s="6304"/>
      <c r="J77" s="6304"/>
      <c r="K77" s="6304"/>
      <c r="L77" s="1332"/>
      <c r="M77" s="1332"/>
      <c r="N77" s="1331"/>
      <c r="O77" s="1331"/>
      <c r="P77" s="1331"/>
      <c r="Q77" s="5345"/>
    </row>
    <row r="78" spans="1:22" ht="64.5" thickBot="1">
      <c r="A78" s="1305"/>
      <c r="B78" s="1314"/>
      <c r="C78" s="1314"/>
      <c r="D78" s="1314"/>
      <c r="E78" s="1314"/>
      <c r="F78" s="1330"/>
      <c r="G78" s="1329"/>
      <c r="H78" s="2416"/>
      <c r="I78" s="1329"/>
      <c r="J78" s="452"/>
      <c r="K78" s="2415" t="s">
        <v>19</v>
      </c>
      <c r="L78" s="1327" t="s">
        <v>18</v>
      </c>
      <c r="M78" s="1326" t="s">
        <v>17</v>
      </c>
      <c r="N78" s="1305"/>
      <c r="O78" s="1305"/>
      <c r="P78" s="1305"/>
      <c r="Q78" s="5345"/>
    </row>
    <row r="79" spans="1:22" ht="13.5" thickBot="1">
      <c r="A79" s="1305"/>
      <c r="B79" s="1314"/>
      <c r="C79" s="1314"/>
      <c r="D79" s="1314"/>
      <c r="E79" s="1314"/>
      <c r="F79" s="6332" t="s">
        <v>16</v>
      </c>
      <c r="G79" s="6333"/>
      <c r="H79" s="6333"/>
      <c r="I79" s="6333"/>
      <c r="J79" s="6334"/>
      <c r="K79" s="2407">
        <f>SUM(K80:K90)</f>
        <v>190</v>
      </c>
      <c r="L79" s="2407">
        <f>SUM(L80:L90)</f>
        <v>169</v>
      </c>
      <c r="M79" s="1325">
        <f>SUM(M80:M90)</f>
        <v>162.19999999999999</v>
      </c>
      <c r="N79" s="2412"/>
      <c r="O79" s="1305"/>
      <c r="P79" s="1305"/>
      <c r="Q79" s="5345"/>
    </row>
    <row r="80" spans="1:22">
      <c r="A80" s="1305"/>
      <c r="B80" s="1314"/>
      <c r="C80" s="1314"/>
      <c r="D80" s="1314"/>
      <c r="E80" s="1314"/>
      <c r="F80" s="6316" t="s">
        <v>14</v>
      </c>
      <c r="G80" s="6317"/>
      <c r="H80" s="6317"/>
      <c r="I80" s="6317"/>
      <c r="J80" s="6318"/>
      <c r="K80" s="1324">
        <f>K13+K17+K21+K33+K40+K47+K53+K59</f>
        <v>190</v>
      </c>
      <c r="L80" s="1324">
        <f>L13+L17+L21+L33+L40+L47+L53+L59</f>
        <v>169</v>
      </c>
      <c r="M80" s="1323">
        <f>M13+M17+M21+M33+M40+M47+M53+M59</f>
        <v>162.19999999999999</v>
      </c>
      <c r="N80" s="5349"/>
      <c r="O80" s="1305"/>
      <c r="P80" s="1305"/>
      <c r="Q80" s="5345"/>
    </row>
    <row r="81" spans="1:17">
      <c r="A81" s="1305"/>
      <c r="B81" s="1314"/>
      <c r="C81" s="1314"/>
      <c r="D81" s="1314"/>
      <c r="E81" s="1314"/>
      <c r="F81" s="6316" t="s">
        <v>493</v>
      </c>
      <c r="G81" s="6317"/>
      <c r="H81" s="6317"/>
      <c r="I81" s="6317"/>
      <c r="J81" s="6318"/>
      <c r="K81" s="1317"/>
      <c r="L81" s="1317"/>
      <c r="M81" s="1312"/>
      <c r="N81" s="1305"/>
      <c r="O81" s="1305"/>
      <c r="P81" s="1305"/>
      <c r="Q81" s="5345"/>
    </row>
    <row r="82" spans="1:17">
      <c r="A82" s="1305"/>
      <c r="B82" s="1314"/>
      <c r="C82" s="1314"/>
      <c r="D82" s="1314"/>
      <c r="E82" s="1314"/>
      <c r="F82" s="6316" t="s">
        <v>12</v>
      </c>
      <c r="G82" s="6317"/>
      <c r="H82" s="6317"/>
      <c r="I82" s="6317"/>
      <c r="J82" s="6318"/>
      <c r="K82" s="1317"/>
      <c r="L82" s="1317"/>
      <c r="M82" s="1312"/>
      <c r="N82" s="1305"/>
      <c r="O82" s="1305"/>
      <c r="P82" s="1305"/>
      <c r="Q82" s="5345"/>
    </row>
    <row r="83" spans="1:17">
      <c r="A83" s="1305"/>
      <c r="B83" s="1314"/>
      <c r="C83" s="1314"/>
      <c r="D83" s="1314"/>
      <c r="E83" s="1314"/>
      <c r="F83" s="6316" t="s">
        <v>11</v>
      </c>
      <c r="G83" s="6317"/>
      <c r="H83" s="6317"/>
      <c r="I83" s="6317"/>
      <c r="J83" s="6318"/>
      <c r="K83" s="5346"/>
      <c r="L83" s="5346"/>
      <c r="M83" s="4541"/>
      <c r="N83" s="1305"/>
      <c r="O83" s="1305"/>
      <c r="P83" s="1305"/>
      <c r="Q83" s="5345"/>
    </row>
    <row r="84" spans="1:17">
      <c r="A84" s="1305"/>
      <c r="B84" s="1314"/>
      <c r="C84" s="1314"/>
      <c r="D84" s="1314"/>
      <c r="E84" s="1314"/>
      <c r="F84" s="5684" t="s">
        <v>10</v>
      </c>
      <c r="G84" s="5685"/>
      <c r="H84" s="5685"/>
      <c r="I84" s="5685"/>
      <c r="J84" s="6319"/>
      <c r="K84" s="5339"/>
      <c r="L84" s="5339"/>
      <c r="M84" s="5338"/>
      <c r="N84" s="1305"/>
      <c r="O84" s="1305"/>
      <c r="P84" s="1305"/>
      <c r="Q84" s="5345"/>
    </row>
    <row r="85" spans="1:17">
      <c r="A85" s="1305"/>
      <c r="B85" s="1314"/>
      <c r="C85" s="1314"/>
      <c r="D85" s="1314"/>
      <c r="E85" s="1314"/>
      <c r="F85" s="1320" t="s">
        <v>9</v>
      </c>
      <c r="G85" s="1319"/>
      <c r="H85" s="2408"/>
      <c r="I85" s="1319"/>
      <c r="J85" s="1318"/>
      <c r="K85" s="5346"/>
      <c r="L85" s="5346"/>
      <c r="M85" s="4541"/>
      <c r="N85" s="1305"/>
      <c r="O85" s="1305"/>
      <c r="P85" s="1305"/>
      <c r="Q85" s="5345"/>
    </row>
    <row r="86" spans="1:17">
      <c r="A86" s="1305"/>
      <c r="B86" s="1314"/>
      <c r="C86" s="1314"/>
      <c r="D86" s="1314"/>
      <c r="E86" s="1314"/>
      <c r="F86" s="6316" t="s">
        <v>8</v>
      </c>
      <c r="G86" s="6317"/>
      <c r="H86" s="6317"/>
      <c r="I86" s="6317"/>
      <c r="J86" s="6318"/>
      <c r="K86" s="5346"/>
      <c r="L86" s="5346"/>
      <c r="M86" s="4541"/>
      <c r="N86" s="1305"/>
      <c r="O86" s="1305"/>
      <c r="P86" s="1305"/>
      <c r="Q86" s="5348"/>
    </row>
    <row r="87" spans="1:17">
      <c r="A87" s="1305"/>
      <c r="B87" s="1314"/>
      <c r="C87" s="1314"/>
      <c r="D87" s="1314"/>
      <c r="E87" s="1314"/>
      <c r="F87" s="6316" t="s">
        <v>492</v>
      </c>
      <c r="G87" s="6317"/>
      <c r="H87" s="6317"/>
      <c r="I87" s="6317"/>
      <c r="J87" s="6318"/>
      <c r="K87" s="5347"/>
      <c r="L87" s="5346"/>
      <c r="M87" s="4541"/>
      <c r="N87" s="1305"/>
      <c r="O87" s="1305"/>
      <c r="P87" s="1305"/>
      <c r="Q87" s="5345"/>
    </row>
    <row r="88" spans="1:17">
      <c r="A88" s="1305"/>
      <c r="B88" s="1314"/>
      <c r="C88" s="1314"/>
      <c r="D88" s="1314"/>
      <c r="E88" s="1314"/>
      <c r="F88" s="6316" t="s">
        <v>6</v>
      </c>
      <c r="G88" s="6317"/>
      <c r="H88" s="6317"/>
      <c r="I88" s="6317"/>
      <c r="J88" s="6318"/>
      <c r="K88" s="5347"/>
      <c r="L88" s="5346"/>
      <c r="M88" s="4541"/>
      <c r="N88" s="1305"/>
      <c r="O88" s="1305"/>
      <c r="P88" s="1305"/>
      <c r="Q88" s="5345"/>
    </row>
    <row r="89" spans="1:17">
      <c r="A89" s="1305"/>
      <c r="B89" s="1314"/>
      <c r="C89" s="1314"/>
      <c r="D89" s="1314"/>
      <c r="E89" s="1314"/>
      <c r="F89" s="6316" t="s">
        <v>5</v>
      </c>
      <c r="G89" s="6317"/>
      <c r="H89" s="6317"/>
      <c r="I89" s="6317"/>
      <c r="J89" s="6318"/>
      <c r="K89" s="5347"/>
      <c r="L89" s="5346"/>
      <c r="M89" s="4541"/>
      <c r="N89" s="1305"/>
      <c r="O89" s="1305"/>
      <c r="P89" s="1305"/>
      <c r="Q89" s="5345"/>
    </row>
    <row r="90" spans="1:17" ht="13.5" thickBot="1">
      <c r="F90" s="6326" t="s">
        <v>491</v>
      </c>
      <c r="G90" s="6327"/>
      <c r="H90" s="6327"/>
      <c r="I90" s="6327"/>
      <c r="J90" s="6328"/>
      <c r="K90" s="3925">
        <v>0</v>
      </c>
      <c r="L90" s="3925">
        <v>0</v>
      </c>
      <c r="M90" s="3924">
        <v>0</v>
      </c>
      <c r="N90" s="1305"/>
      <c r="O90" s="1305"/>
      <c r="P90" s="1305"/>
    </row>
    <row r="91" spans="1:17" ht="13.5" thickBot="1">
      <c r="F91" s="6311" t="s">
        <v>2</v>
      </c>
      <c r="G91" s="6312"/>
      <c r="H91" s="6312"/>
      <c r="I91" s="6312"/>
      <c r="J91" s="6312"/>
      <c r="K91" s="1307">
        <v>0</v>
      </c>
      <c r="L91" s="1307">
        <v>0</v>
      </c>
      <c r="M91" s="1306">
        <v>0</v>
      </c>
      <c r="N91" s="1305"/>
      <c r="O91" s="1305"/>
      <c r="P91" s="1305"/>
    </row>
    <row r="92" spans="1:17" ht="13.5" thickBot="1">
      <c r="F92" s="6320" t="s">
        <v>490</v>
      </c>
      <c r="G92" s="6321"/>
      <c r="H92" s="6321"/>
      <c r="I92" s="6321"/>
      <c r="J92" s="6322"/>
      <c r="K92" s="1304"/>
      <c r="L92" s="5344"/>
      <c r="M92" s="4535"/>
    </row>
    <row r="93" spans="1:17" ht="13.5" thickBot="1">
      <c r="F93" s="6323" t="s">
        <v>0</v>
      </c>
      <c r="G93" s="6324"/>
      <c r="H93" s="6324"/>
      <c r="I93" s="6324"/>
      <c r="J93" s="6325"/>
      <c r="K93" s="1301">
        <f>K79+K91</f>
        <v>190</v>
      </c>
      <c r="L93" s="1301">
        <f>L79+L91</f>
        <v>169</v>
      </c>
      <c r="M93" s="2403">
        <f>M79+M91</f>
        <v>162.19999999999999</v>
      </c>
    </row>
  </sheetData>
  <mergeCells count="195">
    <mergeCell ref="A47:A49"/>
    <mergeCell ref="R1:S2"/>
    <mergeCell ref="B47:B49"/>
    <mergeCell ref="C47:C49"/>
    <mergeCell ref="B26:B27"/>
    <mergeCell ref="B28:B29"/>
    <mergeCell ref="A63:A65"/>
    <mergeCell ref="I63:I71"/>
    <mergeCell ref="B66:B68"/>
    <mergeCell ref="B69:B71"/>
    <mergeCell ref="I59:I62"/>
    <mergeCell ref="D59:F62"/>
    <mergeCell ref="A33:A35"/>
    <mergeCell ref="B33:B35"/>
    <mergeCell ref="C33:C35"/>
    <mergeCell ref="A26:A27"/>
    <mergeCell ref="A28:A29"/>
    <mergeCell ref="A53:A55"/>
    <mergeCell ref="B53:B55"/>
    <mergeCell ref="C53:C55"/>
    <mergeCell ref="A36:A37"/>
    <mergeCell ref="A38:A39"/>
    <mergeCell ref="C36:C37"/>
    <mergeCell ref="C38:C39"/>
    <mergeCell ref="B36:B37"/>
    <mergeCell ref="B38:B39"/>
    <mergeCell ref="B63:B65"/>
    <mergeCell ref="F63:F65"/>
    <mergeCell ref="G59:G71"/>
    <mergeCell ref="A59:A62"/>
    <mergeCell ref="B59:B62"/>
    <mergeCell ref="C59:C62"/>
    <mergeCell ref="D63:D65"/>
    <mergeCell ref="C63:C65"/>
    <mergeCell ref="F93:J93"/>
    <mergeCell ref="F87:J87"/>
    <mergeCell ref="F88:J88"/>
    <mergeCell ref="F89:J89"/>
    <mergeCell ref="F90:J90"/>
    <mergeCell ref="F91:J91"/>
    <mergeCell ref="F92:J92"/>
    <mergeCell ref="F86:J86"/>
    <mergeCell ref="A74:J74"/>
    <mergeCell ref="C72:I72"/>
    <mergeCell ref="B73:I73"/>
    <mergeCell ref="F77:K77"/>
    <mergeCell ref="F79:J79"/>
    <mergeCell ref="F82:J82"/>
    <mergeCell ref="F80:J80"/>
    <mergeCell ref="F81:J81"/>
    <mergeCell ref="F83:J83"/>
    <mergeCell ref="C66:C68"/>
    <mergeCell ref="C69:C71"/>
    <mergeCell ref="E69:E71"/>
    <mergeCell ref="F66:F68"/>
    <mergeCell ref="F69:F71"/>
    <mergeCell ref="A66:A68"/>
    <mergeCell ref="A69:A71"/>
    <mergeCell ref="F84:J84"/>
    <mergeCell ref="J5:J7"/>
    <mergeCell ref="N6:N7"/>
    <mergeCell ref="I53:I55"/>
    <mergeCell ref="D38:D39"/>
    <mergeCell ref="I38:I39"/>
    <mergeCell ref="H24:H29"/>
    <mergeCell ref="F19:F20"/>
    <mergeCell ref="H17:H20"/>
    <mergeCell ref="C44:I44"/>
    <mergeCell ref="E24:E25"/>
    <mergeCell ref="C24:C25"/>
    <mergeCell ref="B24:B25"/>
    <mergeCell ref="A21:A23"/>
    <mergeCell ref="B21:B23"/>
    <mergeCell ref="D24:D25"/>
    <mergeCell ref="D5:D7"/>
    <mergeCell ref="G5:G7"/>
    <mergeCell ref="E26:E27"/>
    <mergeCell ref="C26:C27"/>
    <mergeCell ref="E36:E37"/>
    <mergeCell ref="G17:G18"/>
    <mergeCell ref="C17:C18"/>
    <mergeCell ref="C19:C20"/>
    <mergeCell ref="D19:D20"/>
    <mergeCell ref="D21:F23"/>
    <mergeCell ref="F24:F25"/>
    <mergeCell ref="E28:E29"/>
    <mergeCell ref="A24:A25"/>
    <mergeCell ref="R5:R7"/>
    <mergeCell ref="S5:S7"/>
    <mergeCell ref="N30:Q30"/>
    <mergeCell ref="C31:Q31"/>
    <mergeCell ref="R10:S11"/>
    <mergeCell ref="I28:I29"/>
    <mergeCell ref="R18:S23"/>
    <mergeCell ref="O6:O7"/>
    <mergeCell ref="C5:C7"/>
    <mergeCell ref="E5:E7"/>
    <mergeCell ref="F5:F7"/>
    <mergeCell ref="I5:I7"/>
    <mergeCell ref="D28:D29"/>
    <mergeCell ref="H21:H23"/>
    <mergeCell ref="D17:F18"/>
    <mergeCell ref="Q6:Q7"/>
    <mergeCell ref="C13:C14"/>
    <mergeCell ref="G13:G14"/>
    <mergeCell ref="D13:F14"/>
    <mergeCell ref="H13:H16"/>
    <mergeCell ref="F15:F16"/>
    <mergeCell ref="C15:C16"/>
    <mergeCell ref="D15:D16"/>
    <mergeCell ref="A2:Q2"/>
    <mergeCell ref="O4:Q4"/>
    <mergeCell ref="N5:Q5"/>
    <mergeCell ref="P6:P7"/>
    <mergeCell ref="A3:Q3"/>
    <mergeCell ref="H5:H7"/>
    <mergeCell ref="C56:C58"/>
    <mergeCell ref="C50:C52"/>
    <mergeCell ref="I17:I20"/>
    <mergeCell ref="A5:A7"/>
    <mergeCell ref="B5:B7"/>
    <mergeCell ref="A9:A10"/>
    <mergeCell ref="A13:A14"/>
    <mergeCell ref="A19:A20"/>
    <mergeCell ref="B19:B20"/>
    <mergeCell ref="A17:A18"/>
    <mergeCell ref="B17:B18"/>
    <mergeCell ref="A11:A12"/>
    <mergeCell ref="B13:B14"/>
    <mergeCell ref="B11:B12"/>
    <mergeCell ref="K5:M5"/>
    <mergeCell ref="K6:K7"/>
    <mergeCell ref="L6:L7"/>
    <mergeCell ref="M6:M7"/>
    <mergeCell ref="I21:I23"/>
    <mergeCell ref="F30:I30"/>
    <mergeCell ref="I24:I25"/>
    <mergeCell ref="N53:N55"/>
    <mergeCell ref="H36:H39"/>
    <mergeCell ref="R69:S71"/>
    <mergeCell ref="R9:S9"/>
    <mergeCell ref="R12:S12"/>
    <mergeCell ref="R24:S24"/>
    <mergeCell ref="R17:S17"/>
    <mergeCell ref="R28:S29"/>
    <mergeCell ref="R32:S32"/>
    <mergeCell ref="R13:S16"/>
    <mergeCell ref="F38:F39"/>
    <mergeCell ref="G33:G39"/>
    <mergeCell ref="G21:G29"/>
    <mergeCell ref="C12:M12"/>
    <mergeCell ref="F26:F27"/>
    <mergeCell ref="F28:F29"/>
    <mergeCell ref="F36:F37"/>
    <mergeCell ref="D26:D27"/>
    <mergeCell ref="I13:I16"/>
    <mergeCell ref="E63:E65"/>
    <mergeCell ref="D33:F35"/>
    <mergeCell ref="D66:D68"/>
    <mergeCell ref="D69:D71"/>
    <mergeCell ref="R72:S72"/>
    <mergeCell ref="F50:F52"/>
    <mergeCell ref="I36:I37"/>
    <mergeCell ref="D53:F55"/>
    <mergeCell ref="D47:F49"/>
    <mergeCell ref="E66:E68"/>
    <mergeCell ref="G47:G52"/>
    <mergeCell ref="G53:G58"/>
    <mergeCell ref="F56:F58"/>
    <mergeCell ref="D56:D58"/>
    <mergeCell ref="E38:E39"/>
    <mergeCell ref="D36:D37"/>
    <mergeCell ref="R25:S25"/>
    <mergeCell ref="R30:S30"/>
    <mergeCell ref="R31:S31"/>
    <mergeCell ref="R63:S65"/>
    <mergeCell ref="R53:S58"/>
    <mergeCell ref="R38:S39"/>
    <mergeCell ref="R26:S27"/>
    <mergeCell ref="H53:H58"/>
    <mergeCell ref="H59:H71"/>
    <mergeCell ref="H47:H52"/>
    <mergeCell ref="I33:I35"/>
    <mergeCell ref="H33:H35"/>
    <mergeCell ref="I26:I27"/>
    <mergeCell ref="R33:S35"/>
    <mergeCell ref="R36:S37"/>
    <mergeCell ref="R47:S52"/>
    <mergeCell ref="R59:S62"/>
    <mergeCell ref="R66:S68"/>
    <mergeCell ref="R40:S40"/>
    <mergeCell ref="R46:S46"/>
    <mergeCell ref="R73:S73"/>
    <mergeCell ref="R74:S74"/>
    <mergeCell ref="R41:S45"/>
  </mergeCells>
  <pageMargins left="0.70866141732283472" right="0.70866141732283472" top="0.74803149606299213" bottom="0.74803149606299213" header="0.31496062992125984" footer="0.31496062992125984"/>
  <pageSetup paperSize="9" scale="61" firstPageNumber="50" fitToHeight="0" orientation="landscape" useFirstPageNumber="1" r:id="rId1"/>
  <headerFooter>
    <oddHeader>&amp;C&amp;P</oddHead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68"/>
  <sheetViews>
    <sheetView topLeftCell="B1" workbookViewId="0">
      <selection activeCell="N17" sqref="N17"/>
    </sheetView>
  </sheetViews>
  <sheetFormatPr defaultRowHeight="12.75"/>
  <cols>
    <col min="1" max="1" width="3.5703125" style="407" customWidth="1"/>
    <col min="2" max="2" width="4" style="407" customWidth="1"/>
    <col min="3" max="4" width="3.7109375" style="407" customWidth="1"/>
    <col min="5" max="5" width="3.28515625" style="407" customWidth="1"/>
    <col min="6" max="6" width="41.5703125" style="407" customWidth="1"/>
    <col min="7" max="7" width="6.42578125" style="407" customWidth="1"/>
    <col min="8" max="8" width="7.85546875" style="2402" customWidth="1"/>
    <col min="9" max="9" width="4.42578125" style="407" customWidth="1"/>
    <col min="10" max="10" width="7.28515625" style="407" customWidth="1"/>
    <col min="11" max="13" width="10" style="407" customWidth="1"/>
    <col min="14" max="14" width="41.28515625" style="407" customWidth="1"/>
    <col min="15" max="16" width="10.140625" style="407" customWidth="1"/>
    <col min="17" max="17" width="9" style="407" customWidth="1"/>
    <col min="18" max="18" width="39.28515625" style="407" customWidth="1"/>
    <col min="19" max="19" width="37.28515625" style="407" customWidth="1"/>
    <col min="20" max="16384" width="9.140625" style="407"/>
  </cols>
  <sheetData>
    <row r="1" spans="1:23" ht="12.75" customHeight="1">
      <c r="L1" s="404"/>
      <c r="M1" s="404"/>
      <c r="N1" s="404"/>
      <c r="O1" s="404"/>
      <c r="P1" s="404"/>
      <c r="Q1" s="404"/>
      <c r="R1" s="5827" t="s">
        <v>1909</v>
      </c>
    </row>
    <row r="2" spans="1:23" ht="12.75" customHeight="1">
      <c r="K2" s="404"/>
      <c r="L2" s="404"/>
      <c r="M2" s="404"/>
      <c r="N2" s="404"/>
      <c r="O2" s="404"/>
      <c r="P2" s="404"/>
      <c r="Q2" s="404"/>
      <c r="R2" s="5827"/>
    </row>
    <row r="3" spans="1:23" ht="45" customHeight="1">
      <c r="K3" s="404"/>
      <c r="L3" s="404"/>
      <c r="M3" s="404"/>
      <c r="N3" s="404"/>
      <c r="O3" s="404"/>
      <c r="P3" s="404"/>
      <c r="Q3" s="404"/>
      <c r="R3" s="5827"/>
      <c r="T3" s="404"/>
      <c r="U3" s="404"/>
      <c r="V3" s="404"/>
      <c r="W3" s="404"/>
    </row>
    <row r="4" spans="1:23" ht="17.25" customHeight="1">
      <c r="A4" s="7502" t="s">
        <v>937</v>
      </c>
      <c r="B4" s="7502"/>
      <c r="C4" s="7502"/>
      <c r="D4" s="7502"/>
      <c r="E4" s="7502"/>
      <c r="F4" s="7502"/>
      <c r="G4" s="7502"/>
      <c r="H4" s="7502"/>
      <c r="I4" s="7502"/>
      <c r="J4" s="7502"/>
      <c r="K4" s="7502"/>
      <c r="L4" s="7502"/>
      <c r="M4" s="7502"/>
      <c r="N4" s="7502"/>
      <c r="O4" s="7502"/>
      <c r="P4" s="7502"/>
      <c r="Q4" s="7502"/>
      <c r="R4" s="4111"/>
      <c r="S4" s="4111"/>
      <c r="T4" s="404"/>
      <c r="U4" s="404"/>
      <c r="V4" s="404"/>
      <c r="W4" s="404"/>
    </row>
    <row r="5" spans="1:23" ht="14.25" customHeight="1">
      <c r="A5" s="6103" t="s">
        <v>1390</v>
      </c>
      <c r="B5" s="6103"/>
      <c r="C5" s="6103"/>
      <c r="D5" s="6103"/>
      <c r="E5" s="6103"/>
      <c r="F5" s="6103"/>
      <c r="G5" s="6103"/>
      <c r="H5" s="6103"/>
      <c r="I5" s="6103"/>
      <c r="J5" s="6103"/>
      <c r="K5" s="6103"/>
      <c r="L5" s="6103"/>
      <c r="M5" s="6103"/>
      <c r="N5" s="6103"/>
      <c r="O5" s="6103"/>
      <c r="P5" s="6103"/>
      <c r="Q5" s="6103"/>
      <c r="T5" s="404"/>
      <c r="U5" s="404"/>
      <c r="V5" s="404"/>
      <c r="W5" s="404"/>
    </row>
    <row r="6" spans="1:23" ht="16.5" thickBot="1">
      <c r="A6" s="1296"/>
      <c r="B6" s="1296"/>
      <c r="C6" s="1296"/>
      <c r="D6" s="1296"/>
      <c r="E6" s="1296"/>
      <c r="F6" s="1296"/>
      <c r="G6" s="1296"/>
      <c r="H6" s="2586"/>
      <c r="I6" s="1296"/>
      <c r="J6" s="1296"/>
      <c r="K6" s="1296"/>
      <c r="L6" s="1296"/>
      <c r="M6" s="1296"/>
      <c r="N6" s="1295"/>
      <c r="O6" s="6884" t="s">
        <v>150</v>
      </c>
      <c r="P6" s="6884"/>
      <c r="Q6" s="6884"/>
    </row>
    <row r="7" spans="1:23" ht="29.25" customHeight="1" thickBot="1">
      <c r="A7" s="6363" t="s">
        <v>192</v>
      </c>
      <c r="B7" s="7536" t="s">
        <v>191</v>
      </c>
      <c r="C7" s="6369" t="s">
        <v>187</v>
      </c>
      <c r="D7" s="6349" t="s">
        <v>189</v>
      </c>
      <c r="E7" s="6372" t="s">
        <v>190</v>
      </c>
      <c r="F7" s="6375" t="s">
        <v>188</v>
      </c>
      <c r="G7" s="5972" t="s">
        <v>187</v>
      </c>
      <c r="H7" s="6378" t="s">
        <v>186</v>
      </c>
      <c r="I7" s="6381" t="s">
        <v>185</v>
      </c>
      <c r="J7" s="6378" t="s">
        <v>184</v>
      </c>
      <c r="K7" s="6354" t="s">
        <v>183</v>
      </c>
      <c r="L7" s="6355"/>
      <c r="M7" s="6356"/>
      <c r="N7" s="6737" t="s">
        <v>182</v>
      </c>
      <c r="O7" s="6738"/>
      <c r="P7" s="6738"/>
      <c r="Q7" s="7561"/>
      <c r="R7" s="6973" t="s">
        <v>181</v>
      </c>
      <c r="S7" s="6976" t="s">
        <v>180</v>
      </c>
    </row>
    <row r="8" spans="1:23" ht="15" customHeight="1">
      <c r="A8" s="6364"/>
      <c r="B8" s="7537"/>
      <c r="C8" s="6370"/>
      <c r="D8" s="6350"/>
      <c r="E8" s="6373"/>
      <c r="F8" s="6376"/>
      <c r="G8" s="5973"/>
      <c r="H8" s="6379"/>
      <c r="I8" s="6382"/>
      <c r="J8" s="6379"/>
      <c r="K8" s="6357" t="s">
        <v>179</v>
      </c>
      <c r="L8" s="6357" t="s">
        <v>178</v>
      </c>
      <c r="M8" s="6480" t="s">
        <v>17</v>
      </c>
      <c r="N8" s="7567" t="s">
        <v>177</v>
      </c>
      <c r="O8" s="7569" t="s">
        <v>176</v>
      </c>
      <c r="P8" s="7573" t="s">
        <v>175</v>
      </c>
      <c r="Q8" s="7562" t="s">
        <v>174</v>
      </c>
      <c r="R8" s="6974"/>
      <c r="S8" s="6977"/>
    </row>
    <row r="9" spans="1:23" ht="177" customHeight="1" thickBot="1">
      <c r="A9" s="6365"/>
      <c r="B9" s="7538"/>
      <c r="C9" s="6371"/>
      <c r="D9" s="6351"/>
      <c r="E9" s="6374"/>
      <c r="F9" s="6377"/>
      <c r="G9" s="5974"/>
      <c r="H9" s="6380"/>
      <c r="I9" s="6383"/>
      <c r="J9" s="6380"/>
      <c r="K9" s="6358"/>
      <c r="L9" s="6358"/>
      <c r="M9" s="6481"/>
      <c r="N9" s="7568"/>
      <c r="O9" s="7570"/>
      <c r="P9" s="7574"/>
      <c r="Q9" s="7563"/>
      <c r="R9" s="7539"/>
      <c r="S9" s="6977"/>
    </row>
    <row r="10" spans="1:23" ht="16.5" thickBot="1">
      <c r="A10" s="1174" t="s">
        <v>27</v>
      </c>
      <c r="B10" s="4110" t="s">
        <v>1389</v>
      </c>
      <c r="C10" s="4109"/>
      <c r="D10" s="4109"/>
      <c r="E10" s="4107"/>
      <c r="F10" s="4109"/>
      <c r="G10" s="4109"/>
      <c r="H10" s="4108"/>
      <c r="I10" s="4107"/>
      <c r="J10" s="4106"/>
      <c r="K10" s="4106"/>
      <c r="L10" s="4106"/>
      <c r="M10" s="4106"/>
      <c r="N10" s="4105"/>
      <c r="O10" s="919"/>
      <c r="P10" s="919"/>
      <c r="Q10" s="4104"/>
      <c r="R10" s="4103"/>
      <c r="S10" s="4102"/>
    </row>
    <row r="11" spans="1:23" ht="39" customHeight="1" thickBot="1">
      <c r="A11" s="4101"/>
      <c r="B11" s="4100"/>
      <c r="C11" s="4097"/>
      <c r="D11" s="4097"/>
      <c r="E11" s="4097"/>
      <c r="F11" s="4099"/>
      <c r="G11" s="4099"/>
      <c r="H11" s="4098"/>
      <c r="I11" s="4097"/>
      <c r="J11" s="4097"/>
      <c r="K11" s="4096"/>
      <c r="L11" s="4096"/>
      <c r="M11" s="4096"/>
      <c r="N11" s="4095" t="s">
        <v>1388</v>
      </c>
      <c r="O11" s="4094" t="s">
        <v>1369</v>
      </c>
      <c r="P11" s="4093">
        <v>17000</v>
      </c>
      <c r="Q11" s="4092">
        <v>25600</v>
      </c>
      <c r="R11" s="2477" t="s">
        <v>1387</v>
      </c>
      <c r="S11" s="3931"/>
    </row>
    <row r="12" spans="1:23" ht="23.25" customHeight="1" thickBot="1">
      <c r="A12" s="6271" t="s">
        <v>27</v>
      </c>
      <c r="B12" s="7029" t="s">
        <v>27</v>
      </c>
      <c r="C12" s="4091" t="s">
        <v>1386</v>
      </c>
      <c r="D12" s="4090"/>
      <c r="E12" s="4010"/>
      <c r="F12" s="4089"/>
      <c r="G12" s="4088"/>
      <c r="H12" s="4087"/>
      <c r="I12" s="4085"/>
      <c r="J12" s="4085"/>
      <c r="K12" s="4085"/>
      <c r="L12" s="4085"/>
      <c r="M12" s="4085"/>
      <c r="N12" s="4085"/>
      <c r="O12" s="4085"/>
      <c r="P12" s="4086"/>
      <c r="Q12" s="4085"/>
      <c r="R12" s="3932"/>
      <c r="S12" s="3931"/>
    </row>
    <row r="13" spans="1:23" ht="18" customHeight="1" thickBot="1">
      <c r="A13" s="6273"/>
      <c r="B13" s="7030"/>
      <c r="C13" s="4084"/>
      <c r="D13" s="4082"/>
      <c r="E13" s="4082"/>
      <c r="F13" s="4082"/>
      <c r="G13" s="4082"/>
      <c r="H13" s="4083"/>
      <c r="I13" s="4082"/>
      <c r="J13" s="4082"/>
      <c r="K13" s="4082"/>
      <c r="L13" s="4082"/>
      <c r="M13" s="4082"/>
      <c r="N13" s="4081" t="s">
        <v>1385</v>
      </c>
      <c r="O13" s="4080" t="s">
        <v>1359</v>
      </c>
      <c r="P13" s="975">
        <v>600</v>
      </c>
      <c r="Q13" s="4079">
        <v>656</v>
      </c>
      <c r="R13" s="3932"/>
      <c r="S13" s="3931"/>
    </row>
    <row r="14" spans="1:23" ht="25.5" customHeight="1">
      <c r="A14" s="7545" t="s">
        <v>27</v>
      </c>
      <c r="B14" s="7009" t="s">
        <v>27</v>
      </c>
      <c r="C14" s="6291" t="s">
        <v>27</v>
      </c>
      <c r="D14" s="7465" t="s">
        <v>1384</v>
      </c>
      <c r="E14" s="7465"/>
      <c r="F14" s="7466"/>
      <c r="G14" s="6871" t="s">
        <v>161</v>
      </c>
      <c r="H14" s="7025" t="s">
        <v>34</v>
      </c>
      <c r="I14" s="7026" t="s">
        <v>1361</v>
      </c>
      <c r="J14" s="1504"/>
      <c r="K14" s="3955"/>
      <c r="L14" s="4078"/>
      <c r="M14" s="3955"/>
      <c r="N14" s="4028"/>
      <c r="O14" s="4077"/>
      <c r="P14" s="3980"/>
      <c r="Q14" s="3953"/>
      <c r="R14" s="3932"/>
      <c r="S14" s="3931"/>
    </row>
    <row r="15" spans="1:23" ht="12.75" customHeight="1">
      <c r="A15" s="6267"/>
      <c r="B15" s="7010"/>
      <c r="C15" s="6291"/>
      <c r="D15" s="7468"/>
      <c r="E15" s="7468"/>
      <c r="F15" s="7469"/>
      <c r="G15" s="6872"/>
      <c r="H15" s="6996"/>
      <c r="I15" s="6998"/>
      <c r="J15" s="1647" t="s">
        <v>110</v>
      </c>
      <c r="K15" s="4076">
        <f>K19</f>
        <v>420</v>
      </c>
      <c r="L15" s="4076">
        <f>L19</f>
        <v>400</v>
      </c>
      <c r="M15" s="4076">
        <f>M19</f>
        <v>400</v>
      </c>
      <c r="N15" s="4062"/>
      <c r="O15" s="4061"/>
      <c r="P15" s="1500"/>
      <c r="Q15" s="4060"/>
      <c r="R15" s="3932"/>
      <c r="S15" s="3931"/>
    </row>
    <row r="16" spans="1:23" ht="12.75" customHeight="1">
      <c r="A16" s="6267"/>
      <c r="B16" s="7010"/>
      <c r="C16" s="6291"/>
      <c r="D16" s="7468"/>
      <c r="E16" s="7468"/>
      <c r="F16" s="7469"/>
      <c r="G16" s="6872"/>
      <c r="H16" s="6996"/>
      <c r="I16" s="6998"/>
      <c r="J16" s="1496" t="s">
        <v>135</v>
      </c>
      <c r="K16" s="4074"/>
      <c r="L16" s="4075"/>
      <c r="M16" s="4074"/>
      <c r="N16" s="4062"/>
      <c r="O16" s="4073"/>
      <c r="P16" s="4072"/>
      <c r="Q16" s="4071"/>
      <c r="R16" s="3932"/>
      <c r="S16" s="3931"/>
    </row>
    <row r="17" spans="1:21" ht="12.75" customHeight="1">
      <c r="A17" s="6267"/>
      <c r="B17" s="7010"/>
      <c r="C17" s="6291"/>
      <c r="D17" s="7468"/>
      <c r="E17" s="7468"/>
      <c r="F17" s="7469"/>
      <c r="G17" s="6872"/>
      <c r="H17" s="6996"/>
      <c r="I17" s="6998"/>
      <c r="J17" s="1496" t="s">
        <v>134</v>
      </c>
      <c r="K17" s="4069"/>
      <c r="L17" s="4070"/>
      <c r="M17" s="4069"/>
      <c r="N17" s="4068"/>
      <c r="O17" s="4068"/>
      <c r="P17" s="3948"/>
      <c r="Q17" s="4067"/>
      <c r="R17" s="3932"/>
      <c r="S17" s="3931"/>
    </row>
    <row r="18" spans="1:21" ht="13.5" customHeight="1" thickBot="1">
      <c r="A18" s="6241"/>
      <c r="B18" s="7011"/>
      <c r="C18" s="6292"/>
      <c r="D18" s="7471"/>
      <c r="E18" s="7471"/>
      <c r="F18" s="7472"/>
      <c r="G18" s="6872"/>
      <c r="H18" s="6996"/>
      <c r="I18" s="6998"/>
      <c r="J18" s="1486" t="s">
        <v>23</v>
      </c>
      <c r="K18" s="1485">
        <f>K21</f>
        <v>420</v>
      </c>
      <c r="L18" s="1485">
        <f>L21</f>
        <v>400</v>
      </c>
      <c r="M18" s="1485">
        <f>M21</f>
        <v>400</v>
      </c>
      <c r="N18" s="4066"/>
      <c r="O18" s="4066"/>
      <c r="P18" s="4065"/>
      <c r="Q18" s="4021"/>
      <c r="R18" s="3932"/>
      <c r="S18" s="3931"/>
    </row>
    <row r="19" spans="1:21" ht="41.25" customHeight="1">
      <c r="A19" s="1698" t="s">
        <v>27</v>
      </c>
      <c r="B19" s="2701" t="s">
        <v>27</v>
      </c>
      <c r="C19" s="4064" t="s">
        <v>27</v>
      </c>
      <c r="D19" s="4046" t="s">
        <v>27</v>
      </c>
      <c r="E19" s="4056"/>
      <c r="F19" s="7564" t="s">
        <v>1383</v>
      </c>
      <c r="G19" s="6872"/>
      <c r="H19" s="6996"/>
      <c r="I19" s="6998"/>
      <c r="J19" s="1513" t="s">
        <v>110</v>
      </c>
      <c r="K19" s="1389">
        <v>420</v>
      </c>
      <c r="L19" s="4063">
        <v>400</v>
      </c>
      <c r="M19" s="1389">
        <v>400</v>
      </c>
      <c r="N19" s="4062" t="s">
        <v>1382</v>
      </c>
      <c r="O19" s="4061" t="s">
        <v>1369</v>
      </c>
      <c r="P19" s="1500">
        <v>450</v>
      </c>
      <c r="Q19" s="4060">
        <v>554</v>
      </c>
      <c r="R19" s="7051" t="s">
        <v>1381</v>
      </c>
      <c r="S19" s="6662"/>
    </row>
    <row r="20" spans="1:21" ht="12.75" customHeight="1" thickBot="1">
      <c r="A20" s="1698"/>
      <c r="B20" s="2701"/>
      <c r="C20" s="1403"/>
      <c r="D20" s="1402"/>
      <c r="E20" s="4056"/>
      <c r="F20" s="7565"/>
      <c r="G20" s="6872"/>
      <c r="H20" s="6996"/>
      <c r="I20" s="6998"/>
      <c r="J20" s="4059"/>
      <c r="K20" s="1399"/>
      <c r="L20" s="1353"/>
      <c r="M20" s="1399"/>
      <c r="N20" s="4058"/>
      <c r="O20" s="4058"/>
      <c r="P20" s="3966"/>
      <c r="Q20" s="4057"/>
      <c r="R20" s="5852"/>
      <c r="S20" s="5862"/>
    </row>
    <row r="21" spans="1:21" ht="22.5" customHeight="1" thickBot="1">
      <c r="A21" s="1698"/>
      <c r="B21" s="2701"/>
      <c r="C21" s="1403"/>
      <c r="D21" s="864"/>
      <c r="E21" s="4056"/>
      <c r="F21" s="7566"/>
      <c r="G21" s="6873"/>
      <c r="H21" s="6997"/>
      <c r="I21" s="6999"/>
      <c r="J21" s="4055" t="s">
        <v>23</v>
      </c>
      <c r="K21" s="3943">
        <f>SUM(K19:K20)</f>
        <v>420</v>
      </c>
      <c r="L21" s="3943">
        <f>SUM(L19:L20)</f>
        <v>400</v>
      </c>
      <c r="M21" s="3943">
        <f>SUM(M19:M20)</f>
        <v>400</v>
      </c>
      <c r="N21" s="4017"/>
      <c r="O21" s="4017"/>
      <c r="P21" s="3959"/>
      <c r="Q21" s="3939"/>
      <c r="R21" s="7052"/>
      <c r="S21" s="6663"/>
    </row>
    <row r="22" spans="1:21" ht="13.15" customHeight="1">
      <c r="A22" s="6240" t="s">
        <v>27</v>
      </c>
      <c r="B22" s="6242" t="s">
        <v>27</v>
      </c>
      <c r="C22" s="1037" t="s">
        <v>29</v>
      </c>
      <c r="D22" s="1590"/>
      <c r="E22" s="6948"/>
      <c r="F22" s="7552" t="s">
        <v>1376</v>
      </c>
      <c r="G22" s="6871" t="s">
        <v>139</v>
      </c>
      <c r="H22" s="7038" t="s">
        <v>34</v>
      </c>
      <c r="I22" s="7026" t="s">
        <v>1361</v>
      </c>
      <c r="J22" s="1504" t="s">
        <v>110</v>
      </c>
      <c r="K22" s="1503">
        <f>K26</f>
        <v>0</v>
      </c>
      <c r="L22" s="1503">
        <f>L26</f>
        <v>0</v>
      </c>
      <c r="M22" s="1503">
        <f>M26</f>
        <v>0</v>
      </c>
      <c r="N22" s="7575" t="s">
        <v>1380</v>
      </c>
      <c r="O22" s="7571" t="s">
        <v>1359</v>
      </c>
      <c r="P22" s="7579" t="s">
        <v>1297</v>
      </c>
      <c r="Q22" s="7540" t="s">
        <v>1297</v>
      </c>
      <c r="R22" s="7051" t="s">
        <v>1379</v>
      </c>
      <c r="S22" s="6662"/>
    </row>
    <row r="23" spans="1:21" ht="282" customHeight="1">
      <c r="A23" s="6267"/>
      <c r="B23" s="6068"/>
      <c r="C23" s="1028"/>
      <c r="D23" s="1577"/>
      <c r="E23" s="6949"/>
      <c r="F23" s="7553"/>
      <c r="G23" s="6872"/>
      <c r="H23" s="7039"/>
      <c r="I23" s="6998"/>
      <c r="J23" s="1647" t="s">
        <v>135</v>
      </c>
      <c r="K23" s="1582"/>
      <c r="L23" s="1582"/>
      <c r="M23" s="1582"/>
      <c r="N23" s="7576"/>
      <c r="O23" s="7572"/>
      <c r="P23" s="7580"/>
      <c r="Q23" s="7541"/>
      <c r="R23" s="7052"/>
      <c r="S23" s="6663"/>
    </row>
    <row r="24" spans="1:21" ht="26.25" thickBot="1">
      <c r="A24" s="6267"/>
      <c r="B24" s="6068"/>
      <c r="C24" s="1028"/>
      <c r="D24" s="1577"/>
      <c r="E24" s="6949"/>
      <c r="F24" s="7553"/>
      <c r="G24" s="6872"/>
      <c r="H24" s="7039"/>
      <c r="I24" s="6998"/>
      <c r="J24" s="1493" t="s">
        <v>825</v>
      </c>
      <c r="K24" s="1492"/>
      <c r="L24" s="1492"/>
      <c r="M24" s="1492"/>
      <c r="N24" s="4054" t="s">
        <v>1378</v>
      </c>
      <c r="O24" s="4053" t="s">
        <v>1359</v>
      </c>
      <c r="P24" s="4052" t="s">
        <v>1377</v>
      </c>
      <c r="Q24" s="4051" t="s">
        <v>33</v>
      </c>
      <c r="R24" s="3932"/>
      <c r="S24" s="3931"/>
    </row>
    <row r="25" spans="1:21" ht="13.5" customHeight="1" thickBot="1">
      <c r="A25" s="6241"/>
      <c r="B25" s="6243"/>
      <c r="C25" s="1487"/>
      <c r="D25" s="1570"/>
      <c r="E25" s="6949"/>
      <c r="F25" s="7554"/>
      <c r="G25" s="6872"/>
      <c r="H25" s="7039"/>
      <c r="I25" s="6998"/>
      <c r="J25" s="2641" t="s">
        <v>23</v>
      </c>
      <c r="K25" s="1681">
        <f>SUM(K22:K24)</f>
        <v>0</v>
      </c>
      <c r="L25" s="1681">
        <f>SUM(L22:L24)</f>
        <v>0</v>
      </c>
      <c r="M25" s="1681">
        <f>SUM(M22:M24)</f>
        <v>0</v>
      </c>
      <c r="N25" s="4050"/>
      <c r="O25" s="1413"/>
      <c r="P25" s="4049"/>
      <c r="Q25" s="4048"/>
      <c r="R25" s="3932"/>
      <c r="S25" s="3931"/>
    </row>
    <row r="26" spans="1:21" ht="39" thickBot="1">
      <c r="A26" s="1698" t="s">
        <v>27</v>
      </c>
      <c r="B26" s="1029" t="s">
        <v>27</v>
      </c>
      <c r="C26" s="4047" t="s">
        <v>29</v>
      </c>
      <c r="D26" s="4046" t="s">
        <v>27</v>
      </c>
      <c r="E26" s="6949"/>
      <c r="F26" s="4036" t="s">
        <v>1376</v>
      </c>
      <c r="G26" s="6872"/>
      <c r="H26" s="7039"/>
      <c r="I26" s="6998"/>
      <c r="J26" s="4045" t="s">
        <v>110</v>
      </c>
      <c r="K26" s="4044">
        <v>0</v>
      </c>
      <c r="L26" s="4044">
        <v>0</v>
      </c>
      <c r="M26" s="4044">
        <v>0</v>
      </c>
      <c r="N26" s="4043"/>
      <c r="O26" s="4034"/>
      <c r="P26" s="4042"/>
      <c r="Q26" s="4041"/>
      <c r="R26" s="4040"/>
      <c r="S26" s="4039"/>
      <c r="U26" s="412"/>
    </row>
    <row r="27" spans="1:21" ht="13.5" customHeight="1" thickBot="1">
      <c r="A27" s="1698"/>
      <c r="B27" s="1029"/>
      <c r="C27" s="4038"/>
      <c r="D27" s="4037"/>
      <c r="E27" s="6950"/>
      <c r="F27" s="4036"/>
      <c r="G27" s="6873"/>
      <c r="H27" s="7040"/>
      <c r="I27" s="6999"/>
      <c r="J27" s="3985" t="s">
        <v>23</v>
      </c>
      <c r="K27" s="3943">
        <f>SUM(K26)</f>
        <v>0</v>
      </c>
      <c r="L27" s="3943">
        <f>SUM(L26)</f>
        <v>0</v>
      </c>
      <c r="M27" s="3943">
        <f>SUM(M26)</f>
        <v>0</v>
      </c>
      <c r="N27" s="4035"/>
      <c r="O27" s="4034"/>
      <c r="P27" s="4033"/>
      <c r="Q27" s="4032"/>
      <c r="R27" s="4031"/>
      <c r="S27" s="4030"/>
    </row>
    <row r="28" spans="1:21" ht="259.5" customHeight="1" thickBot="1">
      <c r="A28" s="6271" t="s">
        <v>27</v>
      </c>
      <c r="B28" s="6067" t="s">
        <v>27</v>
      </c>
      <c r="C28" s="6268" t="s">
        <v>94</v>
      </c>
      <c r="D28" s="4029"/>
      <c r="E28" s="7558"/>
      <c r="F28" s="7552" t="s">
        <v>1372</v>
      </c>
      <c r="G28" s="6871" t="s">
        <v>130</v>
      </c>
      <c r="H28" s="7038" t="s">
        <v>34</v>
      </c>
      <c r="I28" s="7555" t="s">
        <v>1361</v>
      </c>
      <c r="J28" s="1504" t="s">
        <v>110</v>
      </c>
      <c r="K28" s="1503">
        <f>K30</f>
        <v>45</v>
      </c>
      <c r="L28" s="1503">
        <f>L30</f>
        <v>45</v>
      </c>
      <c r="M28" s="1503">
        <f>M30</f>
        <v>45</v>
      </c>
      <c r="N28" s="4028" t="s">
        <v>1375</v>
      </c>
      <c r="O28" s="4027" t="s">
        <v>1359</v>
      </c>
      <c r="P28" s="3954">
        <v>25</v>
      </c>
      <c r="Q28" s="3953">
        <v>16</v>
      </c>
      <c r="R28" s="2663" t="s">
        <v>1374</v>
      </c>
      <c r="S28" s="4026" t="s">
        <v>1373</v>
      </c>
    </row>
    <row r="29" spans="1:21" ht="24.75" customHeight="1" thickBot="1">
      <c r="A29" s="6273"/>
      <c r="B29" s="6069"/>
      <c r="C29" s="6298"/>
      <c r="D29" s="4025"/>
      <c r="E29" s="7559"/>
      <c r="F29" s="7554"/>
      <c r="G29" s="6872"/>
      <c r="H29" s="7039"/>
      <c r="I29" s="7556"/>
      <c r="J29" s="1486" t="s">
        <v>23</v>
      </c>
      <c r="K29" s="1485">
        <f>SUM(K28:K28)</f>
        <v>45</v>
      </c>
      <c r="L29" s="1485">
        <f>SUM(L28:L28)</f>
        <v>45</v>
      </c>
      <c r="M29" s="1485">
        <f>SUM(M28:M28)</f>
        <v>45</v>
      </c>
      <c r="N29" s="4024"/>
      <c r="O29" s="4023"/>
      <c r="P29" s="4022"/>
      <c r="Q29" s="4021"/>
      <c r="R29" s="4020"/>
      <c r="S29" s="4019"/>
    </row>
    <row r="30" spans="1:21" ht="19.5" customHeight="1" thickBot="1">
      <c r="A30" s="6271" t="s">
        <v>27</v>
      </c>
      <c r="B30" s="6067" t="s">
        <v>27</v>
      </c>
      <c r="C30" s="6268" t="s">
        <v>94</v>
      </c>
      <c r="D30" s="7547" t="s">
        <v>27</v>
      </c>
      <c r="E30" s="7559"/>
      <c r="F30" s="6865" t="s">
        <v>1372</v>
      </c>
      <c r="G30" s="6872"/>
      <c r="H30" s="7039"/>
      <c r="I30" s="7556"/>
      <c r="J30" s="1513" t="s">
        <v>110</v>
      </c>
      <c r="K30" s="2650">
        <v>45</v>
      </c>
      <c r="L30" s="2650">
        <v>45</v>
      </c>
      <c r="M30" s="2650">
        <v>45</v>
      </c>
      <c r="N30" s="4018"/>
      <c r="O30" s="3960"/>
      <c r="P30" s="4017"/>
      <c r="Q30" s="3939"/>
      <c r="R30" s="3932"/>
      <c r="S30" s="3931"/>
    </row>
    <row r="31" spans="1:21" ht="19.5" customHeight="1" thickBot="1">
      <c r="A31" s="6273"/>
      <c r="B31" s="6069"/>
      <c r="C31" s="6298"/>
      <c r="D31" s="7548"/>
      <c r="E31" s="7560"/>
      <c r="F31" s="6867"/>
      <c r="G31" s="6873"/>
      <c r="H31" s="7040"/>
      <c r="I31" s="7557"/>
      <c r="J31" s="3945" t="s">
        <v>23</v>
      </c>
      <c r="K31" s="3943">
        <f>SUM(K30)</f>
        <v>45</v>
      </c>
      <c r="L31" s="3943">
        <f>SUM(L30)</f>
        <v>45</v>
      </c>
      <c r="M31" s="3943">
        <f>SUM(M30)</f>
        <v>45</v>
      </c>
      <c r="N31" s="4018"/>
      <c r="O31" s="3960"/>
      <c r="P31" s="4017"/>
      <c r="Q31" s="3939"/>
      <c r="R31" s="3932"/>
      <c r="S31" s="3931"/>
    </row>
    <row r="32" spans="1:21" ht="13.5" thickBot="1">
      <c r="A32" s="1190" t="s">
        <v>27</v>
      </c>
      <c r="B32" s="3938" t="s">
        <v>27</v>
      </c>
      <c r="C32" s="6305" t="s">
        <v>28</v>
      </c>
      <c r="D32" s="6006"/>
      <c r="E32" s="6006"/>
      <c r="F32" s="6006"/>
      <c r="G32" s="6006"/>
      <c r="H32" s="6006"/>
      <c r="I32" s="6006"/>
      <c r="J32" s="1618" t="s">
        <v>23</v>
      </c>
      <c r="K32" s="1617">
        <f>K18+K25+K29</f>
        <v>465</v>
      </c>
      <c r="L32" s="1617">
        <f>L18+L25+L29</f>
        <v>445</v>
      </c>
      <c r="M32" s="1617">
        <f>M18+M25+M29</f>
        <v>445</v>
      </c>
      <c r="N32" s="4016"/>
      <c r="O32" s="4015"/>
      <c r="P32" s="4014"/>
      <c r="Q32" s="4013"/>
      <c r="R32" s="3932"/>
      <c r="S32" s="3931"/>
    </row>
    <row r="33" spans="1:21" ht="26.25" customHeight="1" thickBot="1">
      <c r="A33" s="6271" t="s">
        <v>27</v>
      </c>
      <c r="B33" s="6067" t="s">
        <v>29</v>
      </c>
      <c r="C33" s="4012" t="s">
        <v>1371</v>
      </c>
      <c r="D33" s="4011"/>
      <c r="E33" s="4010"/>
      <c r="F33" s="4007"/>
      <c r="G33" s="4007"/>
      <c r="H33" s="4009"/>
      <c r="I33" s="4007"/>
      <c r="J33" s="4007"/>
      <c r="K33" s="4007"/>
      <c r="L33" s="4007"/>
      <c r="M33" s="4007"/>
      <c r="N33" s="4007"/>
      <c r="O33" s="4007"/>
      <c r="P33" s="4008"/>
      <c r="Q33" s="4007"/>
      <c r="R33" s="3932"/>
      <c r="S33" s="3931"/>
    </row>
    <row r="34" spans="1:21" ht="33" customHeight="1" thickBot="1">
      <c r="A34" s="6273"/>
      <c r="B34" s="6069"/>
      <c r="C34" s="4006"/>
      <c r="D34" s="4005"/>
      <c r="E34" s="4004"/>
      <c r="F34" s="4002"/>
      <c r="G34" s="4002"/>
      <c r="H34" s="4003"/>
      <c r="I34" s="4002"/>
      <c r="J34" s="4002"/>
      <c r="K34" s="4002"/>
      <c r="L34" s="4002"/>
      <c r="M34" s="4002"/>
      <c r="N34" s="1004" t="s">
        <v>1370</v>
      </c>
      <c r="O34" s="4001" t="s">
        <v>1369</v>
      </c>
      <c r="P34" s="4000">
        <v>282</v>
      </c>
      <c r="Q34" s="3999">
        <v>282</v>
      </c>
      <c r="R34" s="3932"/>
      <c r="S34" s="3931"/>
    </row>
    <row r="35" spans="1:21" ht="54.75" customHeight="1">
      <c r="A35" s="6271" t="s">
        <v>27</v>
      </c>
      <c r="B35" s="6242" t="s">
        <v>29</v>
      </c>
      <c r="C35" s="6268" t="s">
        <v>27</v>
      </c>
      <c r="D35" s="1590"/>
      <c r="E35" s="6948"/>
      <c r="F35" s="7552" t="s">
        <v>1366</v>
      </c>
      <c r="G35" s="6871" t="s">
        <v>107</v>
      </c>
      <c r="H35" s="7038" t="s">
        <v>34</v>
      </c>
      <c r="I35" s="7026" t="s">
        <v>1361</v>
      </c>
      <c r="J35" s="1504" t="s">
        <v>110</v>
      </c>
      <c r="K35" s="1503">
        <f>K37</f>
        <v>110</v>
      </c>
      <c r="L35" s="1503">
        <f>L37</f>
        <v>175.7</v>
      </c>
      <c r="M35" s="1503">
        <f>M37</f>
        <v>174.5</v>
      </c>
      <c r="N35" s="3998" t="s">
        <v>1368</v>
      </c>
      <c r="O35" s="3980" t="s">
        <v>1359</v>
      </c>
      <c r="P35" s="3997">
        <v>40</v>
      </c>
      <c r="Q35" s="3996">
        <v>43</v>
      </c>
      <c r="R35" s="7051" t="s">
        <v>1367</v>
      </c>
      <c r="S35" s="6662"/>
    </row>
    <row r="36" spans="1:21" ht="13.5" customHeight="1" thickBot="1">
      <c r="A36" s="6273"/>
      <c r="B36" s="6243"/>
      <c r="C36" s="6270"/>
      <c r="D36" s="1570"/>
      <c r="E36" s="6949"/>
      <c r="F36" s="7554"/>
      <c r="G36" s="6872"/>
      <c r="H36" s="7039"/>
      <c r="I36" s="6998"/>
      <c r="J36" s="1684" t="s">
        <v>23</v>
      </c>
      <c r="K36" s="1569">
        <f>K35</f>
        <v>110</v>
      </c>
      <c r="L36" s="1569">
        <f>L35</f>
        <v>175.7</v>
      </c>
      <c r="M36" s="1569">
        <f>M35</f>
        <v>174.5</v>
      </c>
      <c r="N36" s="3995"/>
      <c r="O36" s="3994"/>
      <c r="P36" s="3993"/>
      <c r="Q36" s="3992"/>
      <c r="R36" s="5852"/>
      <c r="S36" s="5862"/>
    </row>
    <row r="37" spans="1:21" ht="37.5" customHeight="1">
      <c r="A37" s="6271" t="s">
        <v>27</v>
      </c>
      <c r="B37" s="6242" t="s">
        <v>29</v>
      </c>
      <c r="C37" s="6269" t="s">
        <v>27</v>
      </c>
      <c r="D37" s="7547" t="s">
        <v>27</v>
      </c>
      <c r="E37" s="6949"/>
      <c r="F37" s="6866" t="s">
        <v>1366</v>
      </c>
      <c r="G37" s="6872"/>
      <c r="H37" s="7039"/>
      <c r="I37" s="6998"/>
      <c r="J37" s="1513" t="s">
        <v>110</v>
      </c>
      <c r="K37" s="3990">
        <v>110</v>
      </c>
      <c r="L37" s="3991">
        <v>175.7</v>
      </c>
      <c r="M37" s="3990">
        <v>174.5</v>
      </c>
      <c r="N37" s="3989"/>
      <c r="O37" s="3988"/>
      <c r="P37" s="3987"/>
      <c r="Q37" s="3986"/>
      <c r="R37" s="5852"/>
      <c r="S37" s="5862"/>
    </row>
    <row r="38" spans="1:21" ht="270.75" customHeight="1" thickBot="1">
      <c r="A38" s="6273"/>
      <c r="B38" s="6243"/>
      <c r="C38" s="6270"/>
      <c r="D38" s="7548"/>
      <c r="E38" s="6950"/>
      <c r="F38" s="6867"/>
      <c r="G38" s="6873"/>
      <c r="H38" s="7040"/>
      <c r="I38" s="6999"/>
      <c r="J38" s="3985" t="s">
        <v>23</v>
      </c>
      <c r="K38" s="3944">
        <f>SUM(K37)</f>
        <v>110</v>
      </c>
      <c r="L38" s="3944">
        <f>SUM(L37)</f>
        <v>175.7</v>
      </c>
      <c r="M38" s="3944">
        <f>SUM(M37)</f>
        <v>174.5</v>
      </c>
      <c r="N38" s="3984"/>
      <c r="O38" s="3983"/>
      <c r="P38" s="3982"/>
      <c r="Q38" s="3981"/>
      <c r="R38" s="7052"/>
      <c r="S38" s="6663"/>
    </row>
    <row r="39" spans="1:21" ht="25.5" customHeight="1">
      <c r="A39" s="6240" t="s">
        <v>27</v>
      </c>
      <c r="B39" s="6242" t="s">
        <v>29</v>
      </c>
      <c r="C39" s="6268" t="s">
        <v>29</v>
      </c>
      <c r="D39" s="1590"/>
      <c r="E39" s="6948"/>
      <c r="F39" s="7552" t="s">
        <v>1362</v>
      </c>
      <c r="G39" s="6871" t="s">
        <v>104</v>
      </c>
      <c r="H39" s="7038" t="s">
        <v>34</v>
      </c>
      <c r="I39" s="7026" t="s">
        <v>1361</v>
      </c>
      <c r="J39" s="1504" t="s">
        <v>110</v>
      </c>
      <c r="K39" s="3955">
        <f>K41</f>
        <v>50</v>
      </c>
      <c r="L39" s="3955">
        <f>L41</f>
        <v>75</v>
      </c>
      <c r="M39" s="3955">
        <f>M41</f>
        <v>75</v>
      </c>
      <c r="N39" s="506" t="s">
        <v>1365</v>
      </c>
      <c r="O39" s="2643" t="s">
        <v>1359</v>
      </c>
      <c r="P39" s="3980">
        <v>12</v>
      </c>
      <c r="Q39" s="3979">
        <v>3</v>
      </c>
      <c r="R39" s="7577" t="s">
        <v>1364</v>
      </c>
      <c r="S39" s="2474" t="s">
        <v>1363</v>
      </c>
    </row>
    <row r="40" spans="1:21" ht="126.75" customHeight="1" thickBot="1">
      <c r="A40" s="6241"/>
      <c r="B40" s="6243"/>
      <c r="C40" s="6270"/>
      <c r="D40" s="1570"/>
      <c r="E40" s="6949"/>
      <c r="F40" s="7554"/>
      <c r="G40" s="6872"/>
      <c r="H40" s="7039"/>
      <c r="I40" s="6998"/>
      <c r="J40" s="3978" t="s">
        <v>23</v>
      </c>
      <c r="K40" s="3977">
        <f>K39</f>
        <v>50</v>
      </c>
      <c r="L40" s="3977">
        <f>L39</f>
        <v>75</v>
      </c>
      <c r="M40" s="3977">
        <f>M39</f>
        <v>75</v>
      </c>
      <c r="N40" s="3976"/>
      <c r="O40" s="3975"/>
      <c r="P40" s="3974"/>
      <c r="Q40" s="3973"/>
      <c r="R40" s="7578"/>
      <c r="S40" s="3931"/>
    </row>
    <row r="41" spans="1:21" ht="18" customHeight="1" thickBot="1">
      <c r="A41" s="7545" t="s">
        <v>27</v>
      </c>
      <c r="B41" s="7546" t="s">
        <v>29</v>
      </c>
      <c r="C41" s="6269" t="s">
        <v>29</v>
      </c>
      <c r="D41" s="7547" t="s">
        <v>27</v>
      </c>
      <c r="E41" s="6949"/>
      <c r="F41" s="6865" t="s">
        <v>1362</v>
      </c>
      <c r="G41" s="3972"/>
      <c r="H41" s="7039"/>
      <c r="I41" s="6998"/>
      <c r="J41" s="1513" t="s">
        <v>110</v>
      </c>
      <c r="K41" s="3971">
        <v>50</v>
      </c>
      <c r="L41" s="3970">
        <v>75</v>
      </c>
      <c r="M41" s="3969">
        <v>75</v>
      </c>
      <c r="N41" s="3968"/>
      <c r="O41" s="3967"/>
      <c r="P41" s="3966"/>
      <c r="Q41" s="3965"/>
      <c r="R41" s="3957"/>
      <c r="S41" s="3931"/>
      <c r="U41" s="412"/>
    </row>
    <row r="42" spans="1:21" ht="18" customHeight="1" thickBot="1">
      <c r="A42" s="6241"/>
      <c r="B42" s="6243"/>
      <c r="C42" s="6270"/>
      <c r="D42" s="7548"/>
      <c r="E42" s="6950"/>
      <c r="F42" s="6867"/>
      <c r="G42" s="3964"/>
      <c r="H42" s="7040"/>
      <c r="I42" s="6999"/>
      <c r="J42" s="3963" t="s">
        <v>23</v>
      </c>
      <c r="K42" s="3962">
        <f>SUM(K41)</f>
        <v>50</v>
      </c>
      <c r="L42" s="3962">
        <f>SUM(L41)</f>
        <v>75</v>
      </c>
      <c r="M42" s="3962">
        <f>SUM(M41)</f>
        <v>75</v>
      </c>
      <c r="N42" s="3961"/>
      <c r="O42" s="3960"/>
      <c r="P42" s="3959"/>
      <c r="Q42" s="3958"/>
      <c r="R42" s="3957"/>
      <c r="S42" s="3931"/>
    </row>
    <row r="43" spans="1:21" ht="27" customHeight="1">
      <c r="A43" s="6240" t="s">
        <v>27</v>
      </c>
      <c r="B43" s="6242" t="s">
        <v>29</v>
      </c>
      <c r="C43" s="6268" t="s">
        <v>94</v>
      </c>
      <c r="D43" s="1590"/>
      <c r="E43" s="6948"/>
      <c r="F43" s="7552" t="s">
        <v>1357</v>
      </c>
      <c r="G43" s="6871" t="s">
        <v>98</v>
      </c>
      <c r="H43" s="7038" t="s">
        <v>34</v>
      </c>
      <c r="I43" s="7026" t="s">
        <v>1361</v>
      </c>
      <c r="J43" s="3956" t="s">
        <v>110</v>
      </c>
      <c r="K43" s="3955">
        <f>K45</f>
        <v>925</v>
      </c>
      <c r="L43" s="3955">
        <f>L45</f>
        <v>1025</v>
      </c>
      <c r="M43" s="3955">
        <f>M45</f>
        <v>1025</v>
      </c>
      <c r="N43" s="6861" t="s">
        <v>1360</v>
      </c>
      <c r="O43" s="2643" t="s">
        <v>1359</v>
      </c>
      <c r="P43" s="3954">
        <v>32</v>
      </c>
      <c r="Q43" s="3953">
        <v>28</v>
      </c>
      <c r="R43" s="7051" t="s">
        <v>1358</v>
      </c>
      <c r="S43" s="6662"/>
    </row>
    <row r="44" spans="1:21" ht="29.25" customHeight="1" thickBot="1">
      <c r="A44" s="6241"/>
      <c r="B44" s="6243"/>
      <c r="C44" s="6270"/>
      <c r="D44" s="1570"/>
      <c r="E44" s="6949"/>
      <c r="F44" s="7554"/>
      <c r="G44" s="6872"/>
      <c r="H44" s="7039"/>
      <c r="I44" s="6998"/>
      <c r="J44" s="2488" t="s">
        <v>23</v>
      </c>
      <c r="K44" s="2487">
        <f>K43</f>
        <v>925</v>
      </c>
      <c r="L44" s="2487">
        <f>L43</f>
        <v>1025</v>
      </c>
      <c r="M44" s="2487">
        <f>M43</f>
        <v>1025</v>
      </c>
      <c r="N44" s="5919"/>
      <c r="O44" s="3948"/>
      <c r="P44" s="3947"/>
      <c r="Q44" s="3946"/>
      <c r="R44" s="5852"/>
      <c r="S44" s="5862"/>
    </row>
    <row r="45" spans="1:21" ht="39" customHeight="1" thickBot="1">
      <c r="A45" s="6271" t="s">
        <v>27</v>
      </c>
      <c r="B45" s="6067" t="s">
        <v>29</v>
      </c>
      <c r="C45" s="6268" t="s">
        <v>94</v>
      </c>
      <c r="D45" s="7547" t="s">
        <v>27</v>
      </c>
      <c r="E45" s="6949"/>
      <c r="F45" s="6865" t="s">
        <v>1357</v>
      </c>
      <c r="G45" s="6872"/>
      <c r="H45" s="7039"/>
      <c r="I45" s="6998"/>
      <c r="J45" s="3952" t="s">
        <v>110</v>
      </c>
      <c r="K45" s="3951">
        <v>925</v>
      </c>
      <c r="L45" s="3950">
        <v>1025</v>
      </c>
      <c r="M45" s="2664">
        <v>1025</v>
      </c>
      <c r="N45" s="3949"/>
      <c r="O45" s="3948"/>
      <c r="P45" s="3947"/>
      <c r="Q45" s="3946"/>
      <c r="R45" s="5852"/>
      <c r="S45" s="5862"/>
    </row>
    <row r="46" spans="1:21" ht="81" customHeight="1" thickBot="1">
      <c r="A46" s="6273"/>
      <c r="B46" s="6069"/>
      <c r="C46" s="6270"/>
      <c r="D46" s="7548"/>
      <c r="E46" s="6950"/>
      <c r="F46" s="6867"/>
      <c r="G46" s="6873"/>
      <c r="H46" s="7040"/>
      <c r="I46" s="6999"/>
      <c r="J46" s="3945" t="s">
        <v>23</v>
      </c>
      <c r="K46" s="3944">
        <f>SUM(K45)</f>
        <v>925</v>
      </c>
      <c r="L46" s="3943">
        <f>SUM(L45)</f>
        <v>1025</v>
      </c>
      <c r="M46" s="3943">
        <f>SUM(M45)</f>
        <v>1025</v>
      </c>
      <c r="N46" s="3942"/>
      <c r="O46" s="3941"/>
      <c r="P46" s="3940"/>
      <c r="Q46" s="3939"/>
      <c r="R46" s="7052"/>
      <c r="S46" s="6663"/>
    </row>
    <row r="47" spans="1:21" ht="13.5" customHeight="1" thickBot="1">
      <c r="A47" s="1190" t="s">
        <v>27</v>
      </c>
      <c r="B47" s="3938" t="s">
        <v>29</v>
      </c>
      <c r="C47" s="6305" t="s">
        <v>28</v>
      </c>
      <c r="D47" s="6006"/>
      <c r="E47" s="6006"/>
      <c r="F47" s="6006"/>
      <c r="G47" s="6006"/>
      <c r="H47" s="6006"/>
      <c r="I47" s="6006"/>
      <c r="J47" s="1618" t="s">
        <v>23</v>
      </c>
      <c r="K47" s="1617">
        <f>K36+K40+K44</f>
        <v>1085</v>
      </c>
      <c r="L47" s="1617">
        <f>L36+L40+L44</f>
        <v>1275.7</v>
      </c>
      <c r="M47" s="1617">
        <f>M36+M40+M44</f>
        <v>1274.5</v>
      </c>
      <c r="N47" s="3937"/>
      <c r="O47" s="3936"/>
      <c r="P47" s="3936"/>
      <c r="Q47" s="3936"/>
      <c r="R47" s="3932"/>
      <c r="S47" s="3931"/>
    </row>
    <row r="48" spans="1:21" ht="13.5" thickBot="1">
      <c r="A48" s="3935" t="s">
        <v>27</v>
      </c>
      <c r="B48" s="7542" t="s">
        <v>607</v>
      </c>
      <c r="C48" s="7543"/>
      <c r="D48" s="7543"/>
      <c r="E48" s="7543"/>
      <c r="F48" s="7543"/>
      <c r="G48" s="7543"/>
      <c r="H48" s="7543"/>
      <c r="I48" s="7543"/>
      <c r="J48" s="7544"/>
      <c r="K48" s="3934">
        <f>K32+K47</f>
        <v>1550</v>
      </c>
      <c r="L48" s="3934">
        <f>L32+L47</f>
        <v>1720.7</v>
      </c>
      <c r="M48" s="3934">
        <f>M32+M47</f>
        <v>1719.5</v>
      </c>
      <c r="N48" s="3933"/>
      <c r="O48" s="3933"/>
      <c r="P48" s="3933"/>
      <c r="Q48" s="3933"/>
      <c r="R48" s="3932"/>
      <c r="S48" s="3931"/>
    </row>
    <row r="49" spans="1:19" ht="13.5" thickBot="1">
      <c r="A49" s="6335" t="s">
        <v>24</v>
      </c>
      <c r="B49" s="6336"/>
      <c r="C49" s="6336"/>
      <c r="D49" s="6336"/>
      <c r="E49" s="6336"/>
      <c r="F49" s="6336"/>
      <c r="G49" s="6336"/>
      <c r="H49" s="6336"/>
      <c r="I49" s="6336"/>
      <c r="J49" s="6337"/>
      <c r="K49" s="2604">
        <f>K48</f>
        <v>1550</v>
      </c>
      <c r="L49" s="2604">
        <f>L48</f>
        <v>1720.7</v>
      </c>
      <c r="M49" s="2604">
        <f>M48</f>
        <v>1719.5</v>
      </c>
      <c r="N49" s="3930"/>
      <c r="O49" s="2603"/>
      <c r="P49" s="2603"/>
      <c r="Q49" s="2603"/>
      <c r="R49" s="2602"/>
      <c r="S49" s="2601"/>
    </row>
    <row r="50" spans="1:19">
      <c r="A50" s="1336" t="s">
        <v>494</v>
      </c>
      <c r="B50" s="1336"/>
      <c r="C50" s="1336"/>
      <c r="D50" s="1336"/>
      <c r="E50" s="1336"/>
      <c r="F50" s="1336"/>
      <c r="G50" s="1336"/>
      <c r="H50" s="2421"/>
      <c r="I50" s="1336"/>
      <c r="J50" s="1336"/>
      <c r="K50" s="1336"/>
      <c r="L50" s="1336"/>
      <c r="M50" s="1336"/>
      <c r="N50" s="1336"/>
      <c r="O50" s="1335"/>
      <c r="P50" s="1335"/>
      <c r="Q50" s="1333"/>
    </row>
    <row r="51" spans="1:19">
      <c r="A51" s="1335"/>
      <c r="B51" s="1335"/>
      <c r="C51" s="1335"/>
      <c r="D51" s="1335"/>
      <c r="E51" s="1335"/>
      <c r="F51" s="1335"/>
      <c r="G51" s="1335"/>
      <c r="H51" s="2418"/>
      <c r="I51" s="1335"/>
      <c r="J51" s="1335"/>
      <c r="K51" s="1335"/>
      <c r="L51" s="1335"/>
      <c r="M51" s="1335"/>
      <c r="N51" s="1335"/>
      <c r="O51" s="1335"/>
      <c r="P51" s="1335"/>
      <c r="Q51" s="1333"/>
    </row>
    <row r="52" spans="1:19" ht="16.5" thickBot="1">
      <c r="A52" s="1305"/>
      <c r="B52" s="1314"/>
      <c r="C52" s="1314"/>
      <c r="D52" s="1314"/>
      <c r="E52" s="1314"/>
      <c r="F52" s="6304" t="s">
        <v>21</v>
      </c>
      <c r="G52" s="6304"/>
      <c r="H52" s="6304"/>
      <c r="I52" s="6304"/>
      <c r="J52" s="6304"/>
      <c r="K52" s="6304"/>
      <c r="L52" s="1332"/>
      <c r="M52" s="1332"/>
      <c r="N52" s="1331"/>
      <c r="O52" s="1331"/>
      <c r="P52" s="1331"/>
      <c r="Q52" s="1310"/>
    </row>
    <row r="53" spans="1:19" ht="64.5" thickBot="1">
      <c r="A53" s="1305"/>
      <c r="B53" s="1314"/>
      <c r="C53" s="1314"/>
      <c r="D53" s="1314"/>
      <c r="E53" s="1314"/>
      <c r="F53" s="1330"/>
      <c r="G53" s="1329"/>
      <c r="H53" s="2416"/>
      <c r="I53" s="1329"/>
      <c r="J53" s="452"/>
      <c r="K53" s="2415" t="s">
        <v>19</v>
      </c>
      <c r="L53" s="1327" t="s">
        <v>18</v>
      </c>
      <c r="M53" s="1326" t="s">
        <v>17</v>
      </c>
      <c r="N53" s="1305"/>
      <c r="O53" s="1305"/>
      <c r="P53" s="1305"/>
      <c r="Q53" s="1310"/>
    </row>
    <row r="54" spans="1:19" ht="13.5" thickBot="1">
      <c r="A54" s="1305"/>
      <c r="B54" s="1314"/>
      <c r="C54" s="1314"/>
      <c r="D54" s="1314"/>
      <c r="E54" s="1314"/>
      <c r="F54" s="6332" t="s">
        <v>16</v>
      </c>
      <c r="G54" s="6333"/>
      <c r="H54" s="6333"/>
      <c r="I54" s="6333"/>
      <c r="J54" s="6334"/>
      <c r="K54" s="2407">
        <f>SUM(K55:K65)</f>
        <v>1550</v>
      </c>
      <c r="L54" s="3929">
        <f>SUM(L55:L65)</f>
        <v>1720.7</v>
      </c>
      <c r="M54" s="3928">
        <f>SUM(M55:M65)</f>
        <v>1719.5</v>
      </c>
      <c r="N54" s="2412"/>
      <c r="O54" s="1305"/>
      <c r="P54" s="1305"/>
      <c r="Q54" s="1310"/>
    </row>
    <row r="55" spans="1:19">
      <c r="A55" s="1305"/>
      <c r="B55" s="1314"/>
      <c r="C55" s="1314"/>
      <c r="D55" s="1314"/>
      <c r="E55" s="1314"/>
      <c r="F55" s="6316" t="s">
        <v>14</v>
      </c>
      <c r="G55" s="6317"/>
      <c r="H55" s="6317"/>
      <c r="I55" s="6317"/>
      <c r="J55" s="6318"/>
      <c r="K55" s="1324">
        <f>K15+K22+K28+K35+K39+K43</f>
        <v>1550</v>
      </c>
      <c r="L55" s="2410">
        <f>L15+L22+L28+L35+L39+L43</f>
        <v>1720.7</v>
      </c>
      <c r="M55" s="2410">
        <f>M15+M22+M28+M35+M39+M43</f>
        <v>1719.5</v>
      </c>
      <c r="N55" s="1305"/>
      <c r="O55" s="1305"/>
      <c r="P55" s="1305"/>
      <c r="Q55" s="1310"/>
    </row>
    <row r="56" spans="1:19">
      <c r="A56" s="1305"/>
      <c r="B56" s="1314"/>
      <c r="C56" s="1314"/>
      <c r="D56" s="1314"/>
      <c r="E56" s="1314"/>
      <c r="F56" s="6316" t="s">
        <v>493</v>
      </c>
      <c r="G56" s="6317"/>
      <c r="H56" s="6317"/>
      <c r="I56" s="6317"/>
      <c r="J56" s="6318"/>
      <c r="K56" s="1317"/>
      <c r="L56" s="1312"/>
      <c r="M56" s="1312"/>
      <c r="N56" s="1305"/>
      <c r="O56" s="1305"/>
      <c r="P56" s="1305"/>
      <c r="Q56" s="1310"/>
    </row>
    <row r="57" spans="1:19">
      <c r="A57" s="1305"/>
      <c r="B57" s="1314"/>
      <c r="C57" s="1314"/>
      <c r="D57" s="1314"/>
      <c r="E57" s="1314"/>
      <c r="F57" s="6316" t="s">
        <v>12</v>
      </c>
      <c r="G57" s="6317"/>
      <c r="H57" s="6317"/>
      <c r="I57" s="6317"/>
      <c r="J57" s="6318"/>
      <c r="K57" s="1317"/>
      <c r="L57" s="1312"/>
      <c r="M57" s="1312"/>
      <c r="N57" s="1305"/>
      <c r="O57" s="1305"/>
      <c r="P57" s="1305"/>
      <c r="Q57" s="1310"/>
    </row>
    <row r="58" spans="1:19">
      <c r="A58" s="1305"/>
      <c r="B58" s="1314"/>
      <c r="C58" s="1314"/>
      <c r="D58" s="1314"/>
      <c r="E58" s="1314"/>
      <c r="F58" s="6316" t="s">
        <v>11</v>
      </c>
      <c r="G58" s="6317"/>
      <c r="H58" s="6317"/>
      <c r="I58" s="6317"/>
      <c r="J58" s="6318"/>
      <c r="K58" s="1317"/>
      <c r="L58" s="1312"/>
      <c r="M58" s="1312"/>
      <c r="N58" s="1305"/>
      <c r="O58" s="1305"/>
      <c r="P58" s="1305"/>
      <c r="Q58" s="1310"/>
    </row>
    <row r="59" spans="1:19">
      <c r="A59" s="1305"/>
      <c r="B59" s="1314"/>
      <c r="C59" s="1314"/>
      <c r="D59" s="1314"/>
      <c r="E59" s="1314"/>
      <c r="F59" s="5684" t="s">
        <v>10</v>
      </c>
      <c r="G59" s="5685"/>
      <c r="H59" s="5685"/>
      <c r="I59" s="5685"/>
      <c r="J59" s="6319"/>
      <c r="K59" s="3927"/>
      <c r="L59" s="3926"/>
      <c r="M59" s="3926"/>
      <c r="N59" s="1305"/>
      <c r="O59" s="1305"/>
      <c r="P59" s="1305"/>
      <c r="Q59" s="1310"/>
    </row>
    <row r="60" spans="1:19">
      <c r="A60" s="1305"/>
      <c r="B60" s="1314"/>
      <c r="C60" s="1314"/>
      <c r="D60" s="1314"/>
      <c r="E60" s="1314"/>
      <c r="F60" s="1320" t="s">
        <v>9</v>
      </c>
      <c r="G60" s="1319"/>
      <c r="H60" s="2408"/>
      <c r="I60" s="1319"/>
      <c r="J60" s="1318"/>
      <c r="K60" s="1317"/>
      <c r="L60" s="1312"/>
      <c r="M60" s="1312"/>
      <c r="N60" s="1305"/>
      <c r="O60" s="1305"/>
      <c r="P60" s="1305"/>
      <c r="Q60" s="1310"/>
    </row>
    <row r="61" spans="1:19">
      <c r="A61" s="1305"/>
      <c r="B61" s="1314"/>
      <c r="C61" s="1314"/>
      <c r="D61" s="1314"/>
      <c r="E61" s="1314"/>
      <c r="F61" s="6316" t="s">
        <v>8</v>
      </c>
      <c r="G61" s="6317"/>
      <c r="H61" s="6317"/>
      <c r="I61" s="6317"/>
      <c r="J61" s="6318"/>
      <c r="K61" s="1317"/>
      <c r="L61" s="1312"/>
      <c r="M61" s="1312"/>
      <c r="N61" s="1305"/>
      <c r="O61" s="1305"/>
      <c r="P61" s="1305"/>
      <c r="Q61" s="1315"/>
    </row>
    <row r="62" spans="1:19">
      <c r="A62" s="1305"/>
      <c r="B62" s="1314"/>
      <c r="C62" s="1314"/>
      <c r="D62" s="1314"/>
      <c r="E62" s="1314"/>
      <c r="F62" s="6316" t="s">
        <v>492</v>
      </c>
      <c r="G62" s="6317"/>
      <c r="H62" s="6317"/>
      <c r="I62" s="6317"/>
      <c r="J62" s="6318"/>
      <c r="K62" s="1313"/>
      <c r="L62" s="1312"/>
      <c r="M62" s="1312"/>
      <c r="N62" s="1305"/>
      <c r="O62" s="1305"/>
      <c r="P62" s="1305"/>
      <c r="Q62" s="1310"/>
    </row>
    <row r="63" spans="1:19">
      <c r="A63" s="1305"/>
      <c r="B63" s="1314"/>
      <c r="C63" s="1314"/>
      <c r="D63" s="1314"/>
      <c r="E63" s="1314"/>
      <c r="F63" s="6316" t="s">
        <v>6</v>
      </c>
      <c r="G63" s="6317"/>
      <c r="H63" s="6317"/>
      <c r="I63" s="6317"/>
      <c r="J63" s="6318"/>
      <c r="K63" s="1313"/>
      <c r="L63" s="1312"/>
      <c r="M63" s="1312"/>
      <c r="N63" s="1305"/>
      <c r="O63" s="1305"/>
      <c r="P63" s="1305"/>
      <c r="Q63" s="1310"/>
    </row>
    <row r="64" spans="1:19">
      <c r="A64" s="1305"/>
      <c r="B64" s="1314"/>
      <c r="C64" s="1314"/>
      <c r="D64" s="1314"/>
      <c r="E64" s="1314"/>
      <c r="F64" s="6316" t="s">
        <v>5</v>
      </c>
      <c r="G64" s="6317"/>
      <c r="H64" s="6317"/>
      <c r="I64" s="6317"/>
      <c r="J64" s="6318"/>
      <c r="K64" s="1313"/>
      <c r="L64" s="1312"/>
      <c r="M64" s="1312"/>
      <c r="N64" s="1305"/>
      <c r="O64" s="1305"/>
      <c r="P64" s="1305"/>
      <c r="Q64" s="1310"/>
    </row>
    <row r="65" spans="6:16" ht="13.5" thickBot="1">
      <c r="F65" s="6326" t="s">
        <v>491</v>
      </c>
      <c r="G65" s="6327"/>
      <c r="H65" s="6327"/>
      <c r="I65" s="6327"/>
      <c r="J65" s="6328"/>
      <c r="K65" s="3925"/>
      <c r="L65" s="1312"/>
      <c r="M65" s="1312"/>
      <c r="N65" s="1305"/>
      <c r="O65" s="1305"/>
      <c r="P65" s="1305"/>
    </row>
    <row r="66" spans="6:16" ht="13.5" thickBot="1">
      <c r="F66" s="6311" t="s">
        <v>2</v>
      </c>
      <c r="G66" s="6312"/>
      <c r="H66" s="6312"/>
      <c r="I66" s="6312"/>
      <c r="J66" s="6312"/>
      <c r="K66" s="1307">
        <v>0</v>
      </c>
      <c r="L66" s="1307">
        <v>0</v>
      </c>
      <c r="M66" s="1306">
        <v>0</v>
      </c>
      <c r="N66" s="1305"/>
      <c r="O66" s="1305"/>
      <c r="P66" s="1305"/>
    </row>
    <row r="67" spans="6:16" ht="13.5" thickBot="1">
      <c r="F67" s="6320" t="s">
        <v>490</v>
      </c>
      <c r="G67" s="6321"/>
      <c r="H67" s="6321"/>
      <c r="I67" s="6321"/>
      <c r="J67" s="6322"/>
      <c r="K67" s="2406"/>
      <c r="L67" s="3924"/>
      <c r="M67" s="3924"/>
    </row>
    <row r="68" spans="6:16" ht="13.5" thickBot="1">
      <c r="F68" s="7549" t="s">
        <v>0</v>
      </c>
      <c r="G68" s="7550"/>
      <c r="H68" s="7550"/>
      <c r="I68" s="7550"/>
      <c r="J68" s="7551"/>
      <c r="K68" s="3923">
        <f>K54+K66</f>
        <v>1550</v>
      </c>
      <c r="L68" s="3922">
        <f>L54+L66</f>
        <v>1720.7</v>
      </c>
      <c r="M68" s="3922">
        <f>M54+M66</f>
        <v>1719.5</v>
      </c>
    </row>
  </sheetData>
  <mergeCells count="125">
    <mergeCell ref="R43:S46"/>
    <mergeCell ref="R35:S38"/>
    <mergeCell ref="R22:S23"/>
    <mergeCell ref="R19:S21"/>
    <mergeCell ref="N43:N44"/>
    <mergeCell ref="R39:R40"/>
    <mergeCell ref="P22:P23"/>
    <mergeCell ref="K8:K9"/>
    <mergeCell ref="L8:L9"/>
    <mergeCell ref="S7:S9"/>
    <mergeCell ref="O6:Q6"/>
    <mergeCell ref="F35:F36"/>
    <mergeCell ref="A22:A25"/>
    <mergeCell ref="B22:B25"/>
    <mergeCell ref="O22:O23"/>
    <mergeCell ref="P8:P9"/>
    <mergeCell ref="I14:I21"/>
    <mergeCell ref="G22:G27"/>
    <mergeCell ref="B33:B34"/>
    <mergeCell ref="A33:A34"/>
    <mergeCell ref="N22:N23"/>
    <mergeCell ref="A28:A29"/>
    <mergeCell ref="B28:B29"/>
    <mergeCell ref="C28:C29"/>
    <mergeCell ref="F28:F29"/>
    <mergeCell ref="C7:C9"/>
    <mergeCell ref="A14:A18"/>
    <mergeCell ref="B14:B18"/>
    <mergeCell ref="C14:C18"/>
    <mergeCell ref="B12:B13"/>
    <mergeCell ref="A12:A13"/>
    <mergeCell ref="G7:G9"/>
    <mergeCell ref="D7:D9"/>
    <mergeCell ref="F19:F21"/>
    <mergeCell ref="H14:H21"/>
    <mergeCell ref="N8:N9"/>
    <mergeCell ref="O8:O9"/>
    <mergeCell ref="A7:A9"/>
    <mergeCell ref="D14:F18"/>
    <mergeCell ref="G14:G21"/>
    <mergeCell ref="F68:J68"/>
    <mergeCell ref="F22:F25"/>
    <mergeCell ref="F39:F40"/>
    <mergeCell ref="F62:J62"/>
    <mergeCell ref="F63:J63"/>
    <mergeCell ref="F64:J64"/>
    <mergeCell ref="F65:J65"/>
    <mergeCell ref="F66:J66"/>
    <mergeCell ref="F67:J67"/>
    <mergeCell ref="F55:J55"/>
    <mergeCell ref="F43:F44"/>
    <mergeCell ref="C47:I47"/>
    <mergeCell ref="D37:D38"/>
    <mergeCell ref="G39:G40"/>
    <mergeCell ref="C41:C42"/>
    <mergeCell ref="I28:I31"/>
    <mergeCell ref="H28:H31"/>
    <mergeCell ref="G28:G31"/>
    <mergeCell ref="C32:I32"/>
    <mergeCell ref="E28:E31"/>
    <mergeCell ref="I22:I27"/>
    <mergeCell ref="F56:J56"/>
    <mergeCell ref="F57:J57"/>
    <mergeCell ref="F58:J58"/>
    <mergeCell ref="F59:J59"/>
    <mergeCell ref="F61:J61"/>
    <mergeCell ref="B48:J48"/>
    <mergeCell ref="A49:J49"/>
    <mergeCell ref="F52:K52"/>
    <mergeCell ref="F54:J54"/>
    <mergeCell ref="E22:E27"/>
    <mergeCell ref="A43:A44"/>
    <mergeCell ref="B43:B44"/>
    <mergeCell ref="C45:C46"/>
    <mergeCell ref="B45:B46"/>
    <mergeCell ref="A45:A46"/>
    <mergeCell ref="B37:B38"/>
    <mergeCell ref="C37:C38"/>
    <mergeCell ref="A41:A42"/>
    <mergeCell ref="B41:B42"/>
    <mergeCell ref="C43:C44"/>
    <mergeCell ref="A30:A31"/>
    <mergeCell ref="B30:B31"/>
    <mergeCell ref="D30:D31"/>
    <mergeCell ref="D41:D42"/>
    <mergeCell ref="D45:D46"/>
    <mergeCell ref="E35:E38"/>
    <mergeCell ref="E39:E42"/>
    <mergeCell ref="A37:A38"/>
    <mergeCell ref="A39:A40"/>
    <mergeCell ref="B39:B40"/>
    <mergeCell ref="C39:C40"/>
    <mergeCell ref="C30:C31"/>
    <mergeCell ref="R1:R3"/>
    <mergeCell ref="E7:E9"/>
    <mergeCell ref="F7:F9"/>
    <mergeCell ref="H7:H9"/>
    <mergeCell ref="J7:J9"/>
    <mergeCell ref="I7:I9"/>
    <mergeCell ref="K7:M7"/>
    <mergeCell ref="A4:Q4"/>
    <mergeCell ref="B7:B9"/>
    <mergeCell ref="M8:M9"/>
    <mergeCell ref="R7:R9"/>
    <mergeCell ref="F37:F38"/>
    <mergeCell ref="Q22:Q23"/>
    <mergeCell ref="A35:A36"/>
    <mergeCell ref="B35:B36"/>
    <mergeCell ref="C35:C36"/>
    <mergeCell ref="A5:Q5"/>
    <mergeCell ref="N7:Q7"/>
    <mergeCell ref="Q8:Q9"/>
    <mergeCell ref="I43:I46"/>
    <mergeCell ref="H35:H38"/>
    <mergeCell ref="H39:H42"/>
    <mergeCell ref="I35:I38"/>
    <mergeCell ref="I39:I42"/>
    <mergeCell ref="H22:H27"/>
    <mergeCell ref="F30:F31"/>
    <mergeCell ref="E43:E46"/>
    <mergeCell ref="G35:G38"/>
    <mergeCell ref="G43:G46"/>
    <mergeCell ref="F41:F42"/>
    <mergeCell ref="F45:F46"/>
    <mergeCell ref="H43:H46"/>
  </mergeCells>
  <pageMargins left="0.70866141732283472" right="0.70866141732283472" top="0.74803149606299213" bottom="0.74803149606299213" header="0.31496062992125984" footer="0.31496062992125984"/>
  <pageSetup paperSize="9" scale="50" firstPageNumber="54" fitToHeight="0" orientation="landscape" useFirstPageNumber="1" r:id="rId1"/>
  <headerFooter>
    <oddHeader>&amp;C&amp;P</oddHead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Z1000"/>
  <sheetViews>
    <sheetView workbookViewId="0">
      <selection activeCell="U10" sqref="U10"/>
    </sheetView>
  </sheetViews>
  <sheetFormatPr defaultColWidth="14.42578125" defaultRowHeight="15" customHeight="1"/>
  <cols>
    <col min="1" max="1" width="3.5703125" style="4112" customWidth="1"/>
    <col min="2" max="2" width="4.7109375" style="4112" customWidth="1"/>
    <col min="3" max="5" width="3.7109375" style="4112" customWidth="1"/>
    <col min="6" max="6" width="47.42578125" style="4112" customWidth="1"/>
    <col min="7" max="7" width="6.28515625" style="4112" customWidth="1"/>
    <col min="8" max="8" width="5.7109375" style="4112" customWidth="1"/>
    <col min="9" max="9" width="4.42578125" style="4112" customWidth="1"/>
    <col min="10" max="10" width="7.28515625" style="4112" customWidth="1"/>
    <col min="11" max="11" width="12.140625" style="4112" customWidth="1"/>
    <col min="12" max="12" width="11.140625" style="4112" customWidth="1"/>
    <col min="13" max="13" width="13.28515625" style="4112" customWidth="1"/>
    <col min="14" max="14" width="43.85546875" style="4112" customWidth="1"/>
    <col min="15" max="16" width="9.5703125" style="4112" customWidth="1"/>
    <col min="17" max="17" width="11" style="4112" customWidth="1"/>
    <col min="18" max="18" width="21.7109375" style="4112" customWidth="1"/>
    <col min="19" max="19" width="28.5703125" style="4112" customWidth="1"/>
    <col min="20" max="26" width="9.140625" style="4112" customWidth="1"/>
    <col min="27" max="16384" width="14.42578125" style="4112"/>
  </cols>
  <sheetData>
    <row r="1" spans="1:26" ht="65.25" customHeight="1">
      <c r="A1" s="4113"/>
      <c r="B1" s="4113"/>
      <c r="C1" s="4113"/>
      <c r="D1" s="4113"/>
      <c r="E1" s="4113"/>
      <c r="F1" s="3919"/>
      <c r="G1" s="4113"/>
      <c r="H1" s="4114"/>
      <c r="I1" s="2846"/>
      <c r="J1" s="3919"/>
      <c r="K1" s="3919"/>
      <c r="L1" s="3919"/>
      <c r="M1" s="3919"/>
      <c r="O1" s="4506"/>
      <c r="P1" s="4506"/>
      <c r="Q1" s="4506"/>
      <c r="R1" s="5827" t="s">
        <v>1909</v>
      </c>
      <c r="S1" s="5827"/>
      <c r="W1" s="4113"/>
      <c r="X1" s="4506"/>
      <c r="Y1" s="4506"/>
      <c r="Z1" s="4506"/>
    </row>
    <row r="2" spans="1:26" ht="17.25" customHeight="1">
      <c r="A2" s="7637" t="s">
        <v>937</v>
      </c>
      <c r="B2" s="7638"/>
      <c r="C2" s="7638"/>
      <c r="D2" s="7638"/>
      <c r="E2" s="7638"/>
      <c r="F2" s="7638"/>
      <c r="G2" s="7638"/>
      <c r="H2" s="7638"/>
      <c r="I2" s="7638"/>
      <c r="J2" s="7638"/>
      <c r="K2" s="7638"/>
      <c r="L2" s="7638"/>
      <c r="M2" s="7638"/>
      <c r="N2" s="7638"/>
      <c r="O2" s="7638"/>
      <c r="P2" s="7638"/>
      <c r="Q2" s="7638"/>
      <c r="R2" s="5827"/>
      <c r="S2" s="5827"/>
      <c r="W2" s="4113"/>
      <c r="X2" s="4506"/>
      <c r="Y2" s="4506"/>
      <c r="Z2" s="4506"/>
    </row>
    <row r="3" spans="1:26" ht="18" customHeight="1">
      <c r="A3" s="7639" t="s">
        <v>1564</v>
      </c>
      <c r="B3" s="7587"/>
      <c r="C3" s="7587"/>
      <c r="D3" s="7587"/>
      <c r="E3" s="7587"/>
      <c r="F3" s="7587"/>
      <c r="G3" s="7587"/>
      <c r="H3" s="7587"/>
      <c r="I3" s="7587"/>
      <c r="J3" s="7587"/>
      <c r="K3" s="7587"/>
      <c r="L3" s="7587"/>
      <c r="M3" s="7587"/>
      <c r="N3" s="7587"/>
      <c r="O3" s="7587"/>
      <c r="P3" s="7587"/>
      <c r="Q3" s="7587"/>
      <c r="R3" s="4113"/>
      <c r="W3" s="4113"/>
      <c r="X3" s="4506"/>
      <c r="Y3" s="4506"/>
      <c r="Z3" s="4506"/>
    </row>
    <row r="4" spans="1:26" ht="12.75" customHeight="1" thickBot="1">
      <c r="A4" s="3053"/>
      <c r="B4" s="3053"/>
      <c r="C4" s="3053"/>
      <c r="D4" s="3053"/>
      <c r="E4" s="3053"/>
      <c r="F4" s="3053"/>
      <c r="G4" s="3053"/>
      <c r="H4" s="4533"/>
      <c r="I4" s="4386"/>
      <c r="J4" s="3053"/>
      <c r="K4" s="3053"/>
      <c r="L4" s="3053"/>
      <c r="M4" s="3053"/>
      <c r="N4" s="4532"/>
      <c r="O4" s="7640" t="s">
        <v>150</v>
      </c>
      <c r="P4" s="7171"/>
      <c r="Q4" s="7171"/>
      <c r="R4" s="4113"/>
      <c r="S4" s="4113"/>
      <c r="T4" s="4113"/>
      <c r="U4" s="4113"/>
      <c r="V4" s="4113"/>
      <c r="W4" s="4113"/>
      <c r="X4" s="4113"/>
      <c r="Y4" s="4113"/>
      <c r="Z4" s="4113"/>
    </row>
    <row r="5" spans="1:26" ht="20.25" customHeight="1" thickBot="1">
      <c r="A5" s="7641" t="s">
        <v>192</v>
      </c>
      <c r="B5" s="7603" t="s">
        <v>191</v>
      </c>
      <c r="C5" s="7594" t="s">
        <v>187</v>
      </c>
      <c r="D5" s="7595" t="s">
        <v>189</v>
      </c>
      <c r="E5" s="7596" t="s">
        <v>190</v>
      </c>
      <c r="F5" s="7592" t="s">
        <v>188</v>
      </c>
      <c r="G5" s="7593" t="s">
        <v>187</v>
      </c>
      <c r="H5" s="7596" t="s">
        <v>186</v>
      </c>
      <c r="I5" s="7599" t="s">
        <v>185</v>
      </c>
      <c r="J5" s="7596" t="s">
        <v>184</v>
      </c>
      <c r="K5" s="7602" t="s">
        <v>183</v>
      </c>
      <c r="L5" s="7213"/>
      <c r="M5" s="7215"/>
      <c r="N5" s="7644" t="s">
        <v>182</v>
      </c>
      <c r="O5" s="7213"/>
      <c r="P5" s="7213"/>
      <c r="Q5" s="7213"/>
      <c r="R5" s="7645" t="s">
        <v>181</v>
      </c>
      <c r="S5" s="7649" t="s">
        <v>180</v>
      </c>
      <c r="T5" s="4113"/>
      <c r="U5" s="4113"/>
      <c r="V5" s="4113"/>
      <c r="W5" s="4113"/>
      <c r="X5" s="4113"/>
      <c r="Y5" s="4113"/>
      <c r="Z5" s="4113"/>
    </row>
    <row r="6" spans="1:26" ht="12.75" customHeight="1">
      <c r="A6" s="7135"/>
      <c r="B6" s="7135"/>
      <c r="C6" s="7170"/>
      <c r="D6" s="7135"/>
      <c r="E6" s="7135"/>
      <c r="F6" s="7270"/>
      <c r="G6" s="7135"/>
      <c r="H6" s="7135"/>
      <c r="I6" s="7600"/>
      <c r="J6" s="7135"/>
      <c r="K6" s="7596" t="s">
        <v>179</v>
      </c>
      <c r="L6" s="7596" t="s">
        <v>178</v>
      </c>
      <c r="M6" s="7596" t="s">
        <v>17</v>
      </c>
      <c r="N6" s="7646" t="s">
        <v>177</v>
      </c>
      <c r="O6" s="7172" t="s">
        <v>176</v>
      </c>
      <c r="P6" s="7647" t="s">
        <v>175</v>
      </c>
      <c r="Q6" s="7648" t="s">
        <v>174</v>
      </c>
      <c r="R6" s="7317"/>
      <c r="S6" s="7326"/>
      <c r="T6" s="4113"/>
      <c r="U6" s="4113"/>
      <c r="V6" s="4113"/>
      <c r="W6" s="4113"/>
      <c r="X6" s="4113"/>
      <c r="Y6" s="4113"/>
      <c r="Z6" s="4113"/>
    </row>
    <row r="7" spans="1:26" ht="171.75" customHeight="1" thickBot="1">
      <c r="A7" s="7136"/>
      <c r="B7" s="7136"/>
      <c r="C7" s="7171"/>
      <c r="D7" s="7136"/>
      <c r="E7" s="7136"/>
      <c r="F7" s="7271"/>
      <c r="G7" s="7136"/>
      <c r="H7" s="7136"/>
      <c r="I7" s="7601"/>
      <c r="J7" s="7136"/>
      <c r="K7" s="7136"/>
      <c r="L7" s="7136"/>
      <c r="M7" s="7136"/>
      <c r="N7" s="7249"/>
      <c r="O7" s="7257"/>
      <c r="P7" s="7271"/>
      <c r="Q7" s="7176"/>
      <c r="R7" s="7317"/>
      <c r="S7" s="7326"/>
      <c r="T7" s="4113"/>
      <c r="U7" s="4113"/>
      <c r="V7" s="4113"/>
      <c r="W7" s="4113"/>
      <c r="X7" s="4113"/>
      <c r="Y7" s="4113"/>
      <c r="Z7" s="4113"/>
    </row>
    <row r="8" spans="1:26" ht="12.75" customHeight="1" thickBot="1">
      <c r="A8" s="4249" t="s">
        <v>27</v>
      </c>
      <c r="B8" s="4247" t="s">
        <v>1563</v>
      </c>
      <c r="C8" s="4525"/>
      <c r="D8" s="4525"/>
      <c r="E8" s="4525"/>
      <c r="F8" s="4531"/>
      <c r="G8" s="4530"/>
      <c r="H8" s="4529"/>
      <c r="I8" s="4245"/>
      <c r="J8" s="4528"/>
      <c r="K8" s="4528"/>
      <c r="L8" s="4528"/>
      <c r="M8" s="4528"/>
      <c r="N8" s="4526"/>
      <c r="O8" s="4527"/>
      <c r="P8" s="4526"/>
      <c r="Q8" s="4525"/>
      <c r="R8" s="4524"/>
      <c r="S8" s="4523"/>
      <c r="T8" s="4113"/>
      <c r="U8" s="4113"/>
      <c r="V8" s="4113"/>
      <c r="W8" s="4113"/>
      <c r="X8" s="4113"/>
      <c r="Y8" s="4113"/>
      <c r="Z8" s="4113"/>
    </row>
    <row r="9" spans="1:26" ht="12.75" customHeight="1">
      <c r="A9" s="7590"/>
      <c r="B9" s="7597"/>
      <c r="C9" s="7209"/>
      <c r="D9" s="7209"/>
      <c r="E9" s="7209"/>
      <c r="F9" s="7209"/>
      <c r="G9" s="7209"/>
      <c r="H9" s="7209"/>
      <c r="I9" s="7209"/>
      <c r="J9" s="7209"/>
      <c r="K9" s="7209"/>
      <c r="L9" s="7209"/>
      <c r="M9" s="7269"/>
      <c r="N9" s="3585" t="s">
        <v>1562</v>
      </c>
      <c r="O9" s="4515" t="s">
        <v>65</v>
      </c>
      <c r="P9" s="4357">
        <v>17.600000000000001</v>
      </c>
      <c r="Q9" s="3448">
        <v>18.600000000000001</v>
      </c>
      <c r="R9" s="4522" t="s">
        <v>1561</v>
      </c>
      <c r="S9" s="3451" t="s">
        <v>1560</v>
      </c>
      <c r="T9" s="4113"/>
      <c r="U9" s="4113"/>
      <c r="V9" s="4113"/>
      <c r="W9" s="4113"/>
      <c r="X9" s="4113"/>
      <c r="Y9" s="4113"/>
      <c r="Z9" s="4113"/>
    </row>
    <row r="10" spans="1:26" ht="32.25" customHeight="1" thickBot="1">
      <c r="A10" s="7136"/>
      <c r="B10" s="7133"/>
      <c r="C10" s="7171"/>
      <c r="D10" s="7171"/>
      <c r="E10" s="7171"/>
      <c r="F10" s="7171"/>
      <c r="G10" s="7171"/>
      <c r="H10" s="7171"/>
      <c r="I10" s="7171"/>
      <c r="J10" s="7171"/>
      <c r="K10" s="7171"/>
      <c r="L10" s="7171"/>
      <c r="M10" s="7271"/>
      <c r="N10" s="4521" t="s">
        <v>1559</v>
      </c>
      <c r="O10" s="4437" t="s">
        <v>1558</v>
      </c>
      <c r="P10" s="4372" t="s">
        <v>1557</v>
      </c>
      <c r="Q10" s="3454">
        <v>152.80000000000001</v>
      </c>
      <c r="R10" s="4514"/>
      <c r="S10" s="3471" t="s">
        <v>1556</v>
      </c>
      <c r="T10" s="4113"/>
      <c r="U10" s="4113"/>
      <c r="V10" s="4113"/>
      <c r="W10" s="4113"/>
      <c r="X10" s="4113"/>
      <c r="Y10" s="4113"/>
      <c r="Z10" s="4113"/>
    </row>
    <row r="11" spans="1:26" ht="16.5" customHeight="1" thickBot="1">
      <c r="A11" s="4226" t="s">
        <v>27</v>
      </c>
      <c r="B11" s="3550" t="s">
        <v>27</v>
      </c>
      <c r="C11" s="4235" t="s">
        <v>1555</v>
      </c>
      <c r="D11" s="4234"/>
      <c r="E11" s="4367"/>
      <c r="F11" s="4518"/>
      <c r="G11" s="4168"/>
      <c r="H11" s="4520"/>
      <c r="I11" s="4519"/>
      <c r="J11" s="4518"/>
      <c r="K11" s="4518"/>
      <c r="L11" s="4518"/>
      <c r="M11" s="4518"/>
      <c r="N11" s="4168"/>
      <c r="O11" s="4517"/>
      <c r="P11" s="4168"/>
      <c r="Q11" s="4168"/>
      <c r="R11" s="4163"/>
      <c r="S11" s="3451"/>
      <c r="T11" s="4113"/>
      <c r="U11" s="4113"/>
      <c r="V11" s="4113"/>
      <c r="W11" s="4113"/>
      <c r="X11" s="4113"/>
      <c r="Y11" s="4113"/>
      <c r="Z11" s="4113"/>
    </row>
    <row r="12" spans="1:26" ht="12.75" customHeight="1">
      <c r="A12" s="7583"/>
      <c r="B12" s="4509"/>
      <c r="C12" s="7598"/>
      <c r="D12" s="7209"/>
      <c r="E12" s="7209"/>
      <c r="F12" s="7209"/>
      <c r="G12" s="7209"/>
      <c r="H12" s="7209"/>
      <c r="I12" s="7209"/>
      <c r="J12" s="7209"/>
      <c r="K12" s="7209"/>
      <c r="L12" s="7209"/>
      <c r="M12" s="7269"/>
      <c r="N12" s="4516" t="s">
        <v>1554</v>
      </c>
      <c r="O12" s="4515" t="s">
        <v>65</v>
      </c>
      <c r="P12" s="4363">
        <v>97.9</v>
      </c>
      <c r="Q12" s="3162">
        <v>95.7</v>
      </c>
      <c r="R12" s="4514"/>
      <c r="S12" s="3471" t="s">
        <v>1553</v>
      </c>
      <c r="T12" s="4113"/>
      <c r="U12" s="4113"/>
      <c r="V12" s="4113"/>
      <c r="W12" s="4113"/>
      <c r="X12" s="4113"/>
      <c r="Y12" s="4113"/>
      <c r="Z12" s="4113"/>
    </row>
    <row r="13" spans="1:26" ht="53.25" customHeight="1">
      <c r="A13" s="7135"/>
      <c r="B13" s="4509"/>
      <c r="C13" s="7132"/>
      <c r="D13" s="7587"/>
      <c r="E13" s="7587"/>
      <c r="F13" s="7587"/>
      <c r="G13" s="7587"/>
      <c r="H13" s="7587"/>
      <c r="I13" s="7587"/>
      <c r="J13" s="7587"/>
      <c r="K13" s="7587"/>
      <c r="L13" s="7587"/>
      <c r="M13" s="7270"/>
      <c r="N13" s="4300" t="s">
        <v>1552</v>
      </c>
      <c r="O13" s="4189" t="s">
        <v>65</v>
      </c>
      <c r="P13" s="4513" t="s">
        <v>1551</v>
      </c>
      <c r="Q13" s="4512" t="s">
        <v>1550</v>
      </c>
      <c r="R13" s="4163"/>
      <c r="S13" s="3471" t="s">
        <v>1549</v>
      </c>
      <c r="T13" s="4113"/>
      <c r="U13" s="4113"/>
      <c r="V13" s="4113"/>
      <c r="W13" s="4113"/>
      <c r="X13" s="4113"/>
      <c r="Y13" s="4113"/>
      <c r="Z13" s="4113"/>
    </row>
    <row r="14" spans="1:26" ht="39" customHeight="1">
      <c r="A14" s="7135"/>
      <c r="B14" s="4509"/>
      <c r="C14" s="7132"/>
      <c r="D14" s="7587"/>
      <c r="E14" s="7587"/>
      <c r="F14" s="7587"/>
      <c r="G14" s="7587"/>
      <c r="H14" s="7587"/>
      <c r="I14" s="7587"/>
      <c r="J14" s="7587"/>
      <c r="K14" s="7587"/>
      <c r="L14" s="7587"/>
      <c r="M14" s="7270"/>
      <c r="N14" s="4511" t="s">
        <v>1548</v>
      </c>
      <c r="O14" s="4189" t="s">
        <v>407</v>
      </c>
      <c r="P14" s="4504">
        <v>16.7</v>
      </c>
      <c r="Q14" s="3536">
        <v>2</v>
      </c>
      <c r="R14" s="4510"/>
      <c r="S14" s="3289" t="s">
        <v>1547</v>
      </c>
      <c r="T14" s="4113"/>
      <c r="U14" s="4113"/>
      <c r="V14" s="4113"/>
      <c r="W14" s="4113"/>
      <c r="X14" s="4113"/>
      <c r="Y14" s="4113"/>
      <c r="Z14" s="4113"/>
    </row>
    <row r="15" spans="1:26" ht="12.75" customHeight="1" thickBot="1">
      <c r="A15" s="7135"/>
      <c r="B15" s="4509"/>
      <c r="C15" s="7132"/>
      <c r="D15" s="7587"/>
      <c r="E15" s="7587"/>
      <c r="F15" s="7587"/>
      <c r="G15" s="7587"/>
      <c r="H15" s="7587"/>
      <c r="I15" s="7587"/>
      <c r="J15" s="7587"/>
      <c r="K15" s="7587"/>
      <c r="L15" s="7587"/>
      <c r="M15" s="7270"/>
      <c r="N15" s="4206" t="s">
        <v>1546</v>
      </c>
      <c r="O15" s="4189" t="s">
        <v>37</v>
      </c>
      <c r="P15" s="4504">
        <v>16</v>
      </c>
      <c r="Q15" s="3536">
        <v>16</v>
      </c>
      <c r="R15" s="4163"/>
      <c r="S15" s="3451"/>
      <c r="T15" s="4113"/>
      <c r="U15" s="4113"/>
      <c r="V15" s="4113"/>
      <c r="W15" s="4113"/>
      <c r="X15" s="4113"/>
      <c r="Y15" s="4113"/>
      <c r="Z15" s="4113"/>
    </row>
    <row r="16" spans="1:26" ht="12.75" hidden="1" customHeight="1">
      <c r="A16" s="7135"/>
      <c r="B16" s="4509"/>
      <c r="C16" s="4508"/>
      <c r="D16" s="4507"/>
      <c r="E16" s="4149"/>
      <c r="F16" s="3052"/>
      <c r="G16" s="4506"/>
      <c r="H16" s="4505"/>
      <c r="I16" s="3876"/>
      <c r="J16" s="3052"/>
      <c r="K16" s="3052"/>
      <c r="L16" s="3052"/>
      <c r="M16" s="3052"/>
      <c r="N16" s="4384" t="s">
        <v>1545</v>
      </c>
      <c r="O16" s="4189" t="s">
        <v>1544</v>
      </c>
      <c r="P16" s="4504">
        <v>35000</v>
      </c>
      <c r="Q16" s="3536"/>
      <c r="R16" s="4163"/>
      <c r="S16" s="3451"/>
      <c r="T16" s="4113"/>
      <c r="U16" s="4113"/>
      <c r="V16" s="4113"/>
      <c r="W16" s="4113"/>
      <c r="X16" s="4113"/>
      <c r="Y16" s="4113"/>
      <c r="Z16" s="4113"/>
    </row>
    <row r="17" spans="1:26" ht="12.75" hidden="1" customHeight="1">
      <c r="A17" s="7136"/>
      <c r="B17" s="3121"/>
      <c r="C17" s="4503"/>
      <c r="D17" s="4502"/>
      <c r="E17" s="4501"/>
      <c r="F17" s="4499"/>
      <c r="G17" s="4462"/>
      <c r="H17" s="4500"/>
      <c r="I17" s="2962"/>
      <c r="J17" s="4499"/>
      <c r="K17" s="4499"/>
      <c r="L17" s="4499"/>
      <c r="M17" s="4499"/>
      <c r="N17" s="4498" t="s">
        <v>1543</v>
      </c>
      <c r="O17" s="4497" t="s">
        <v>65</v>
      </c>
      <c r="P17" s="4496">
        <v>39</v>
      </c>
      <c r="Q17" s="4412"/>
      <c r="R17" s="4163"/>
      <c r="S17" s="3451"/>
      <c r="T17" s="4113"/>
      <c r="U17" s="4113"/>
      <c r="V17" s="4113"/>
      <c r="W17" s="4113"/>
      <c r="X17" s="4113"/>
      <c r="Y17" s="4113"/>
      <c r="Z17" s="4113"/>
    </row>
    <row r="18" spans="1:26" ht="20.25" customHeight="1">
      <c r="A18" s="7583" t="s">
        <v>27</v>
      </c>
      <c r="B18" s="7226" t="s">
        <v>27</v>
      </c>
      <c r="C18" s="4192" t="s">
        <v>27</v>
      </c>
      <c r="D18" s="7273" t="s">
        <v>1529</v>
      </c>
      <c r="E18" s="7209"/>
      <c r="F18" s="7269"/>
      <c r="G18" s="7350" t="s">
        <v>161</v>
      </c>
      <c r="H18" s="7189" t="s">
        <v>34</v>
      </c>
      <c r="I18" s="7303" t="s">
        <v>252</v>
      </c>
      <c r="J18" s="4359" t="s">
        <v>110</v>
      </c>
      <c r="K18" s="4359"/>
      <c r="L18" s="4394"/>
      <c r="M18" s="4495"/>
      <c r="N18" s="3585" t="s">
        <v>1542</v>
      </c>
      <c r="O18" s="4267" t="s">
        <v>37</v>
      </c>
      <c r="P18" s="4456" t="s">
        <v>1541</v>
      </c>
      <c r="Q18" s="4494" t="s">
        <v>1541</v>
      </c>
      <c r="R18" s="4163"/>
      <c r="S18" s="3451"/>
      <c r="T18" s="3675"/>
      <c r="U18" s="4113"/>
      <c r="V18" s="4113"/>
      <c r="W18" s="4113"/>
      <c r="X18" s="4113"/>
      <c r="Y18" s="4113"/>
      <c r="Z18" s="4113"/>
    </row>
    <row r="19" spans="1:26" ht="28.5" customHeight="1">
      <c r="A19" s="7135"/>
      <c r="B19" s="7135"/>
      <c r="C19" s="4186"/>
      <c r="D19" s="7132"/>
      <c r="E19" s="7587"/>
      <c r="F19" s="7270"/>
      <c r="G19" s="7135"/>
      <c r="H19" s="7135"/>
      <c r="I19" s="7135"/>
      <c r="J19" s="4352" t="s">
        <v>825</v>
      </c>
      <c r="K19" s="4352"/>
      <c r="L19" s="4351"/>
      <c r="M19" s="4350"/>
      <c r="N19" s="3854" t="s">
        <v>1540</v>
      </c>
      <c r="O19" s="4299" t="s">
        <v>407</v>
      </c>
      <c r="P19" s="4440" t="s">
        <v>1539</v>
      </c>
      <c r="Q19" s="4492" t="s">
        <v>1538</v>
      </c>
      <c r="R19" s="3006" t="s">
        <v>1533</v>
      </c>
      <c r="S19" s="4493" t="s">
        <v>1537</v>
      </c>
      <c r="T19" s="3675"/>
      <c r="U19" s="4113"/>
      <c r="V19" s="4113"/>
      <c r="W19" s="4113"/>
      <c r="X19" s="4113"/>
      <c r="Y19" s="4113"/>
      <c r="Z19" s="4113"/>
    </row>
    <row r="20" spans="1:26" ht="26.25" customHeight="1">
      <c r="A20" s="7135"/>
      <c r="B20" s="7135"/>
      <c r="C20" s="4186"/>
      <c r="D20" s="7132"/>
      <c r="E20" s="7587"/>
      <c r="F20" s="7270"/>
      <c r="G20" s="7135"/>
      <c r="H20" s="7135"/>
      <c r="I20" s="7135"/>
      <c r="J20" s="4352" t="s">
        <v>1493</v>
      </c>
      <c r="K20" s="4351">
        <f>K27</f>
        <v>207.2</v>
      </c>
      <c r="L20" s="4351">
        <f>L27</f>
        <v>0</v>
      </c>
      <c r="M20" s="4351">
        <f>M27</f>
        <v>0</v>
      </c>
      <c r="N20" s="3854" t="s">
        <v>1536</v>
      </c>
      <c r="O20" s="4299" t="s">
        <v>407</v>
      </c>
      <c r="P20" s="4440" t="s">
        <v>1535</v>
      </c>
      <c r="Q20" s="4492" t="s">
        <v>1534</v>
      </c>
      <c r="R20" s="4163" t="s">
        <v>1533</v>
      </c>
      <c r="S20" s="3229"/>
      <c r="T20" s="3675"/>
      <c r="U20" s="4113"/>
      <c r="V20" s="4113"/>
      <c r="W20" s="4113"/>
      <c r="X20" s="4113"/>
      <c r="Y20" s="4113"/>
      <c r="Z20" s="4113"/>
    </row>
    <row r="21" spans="1:26" ht="20.25" customHeight="1">
      <c r="A21" s="7135"/>
      <c r="B21" s="7135"/>
      <c r="C21" s="4186"/>
      <c r="D21" s="7132"/>
      <c r="E21" s="7587"/>
      <c r="F21" s="7270"/>
      <c r="G21" s="7135"/>
      <c r="H21" s="7135"/>
      <c r="I21" s="7135"/>
      <c r="J21" s="4352" t="s">
        <v>134</v>
      </c>
      <c r="K21" s="4352"/>
      <c r="L21" s="4351"/>
      <c r="M21" s="4350"/>
      <c r="N21" s="4300" t="s">
        <v>1532</v>
      </c>
      <c r="O21" s="4377" t="s">
        <v>407</v>
      </c>
      <c r="P21" s="4440" t="s">
        <v>1531</v>
      </c>
      <c r="Q21" s="4439" t="s">
        <v>1530</v>
      </c>
      <c r="R21" s="4163"/>
      <c r="S21" s="3229"/>
      <c r="T21" s="3675"/>
      <c r="U21" s="4113"/>
      <c r="V21" s="4113"/>
      <c r="W21" s="4113"/>
      <c r="X21" s="4113"/>
      <c r="Y21" s="4113"/>
      <c r="Z21" s="4113"/>
    </row>
    <row r="22" spans="1:26" ht="15.75" customHeight="1">
      <c r="A22" s="7135"/>
      <c r="B22" s="7135"/>
      <c r="C22" s="4186"/>
      <c r="D22" s="7132"/>
      <c r="E22" s="7587"/>
      <c r="F22" s="7270"/>
      <c r="G22" s="7135"/>
      <c r="H22" s="7135"/>
      <c r="I22" s="7135"/>
      <c r="J22" s="4391" t="s">
        <v>135</v>
      </c>
      <c r="K22" s="4391"/>
      <c r="L22" s="4409"/>
      <c r="M22" s="4351"/>
      <c r="N22" s="4206"/>
      <c r="O22" s="4466"/>
      <c r="P22" s="4491"/>
      <c r="Q22" s="4464"/>
      <c r="R22" s="4163"/>
      <c r="S22" s="3229"/>
      <c r="T22" s="3675"/>
      <c r="U22" s="4113"/>
      <c r="V22" s="4113"/>
      <c r="W22" s="4113"/>
      <c r="X22" s="4113"/>
      <c r="Y22" s="4113"/>
      <c r="Z22" s="4113"/>
    </row>
    <row r="23" spans="1:26" ht="17.25" customHeight="1">
      <c r="A23" s="7135"/>
      <c r="B23" s="7135"/>
      <c r="C23" s="4186"/>
      <c r="D23" s="7132"/>
      <c r="E23" s="7587"/>
      <c r="F23" s="7270"/>
      <c r="G23" s="7135"/>
      <c r="H23" s="7135"/>
      <c r="I23" s="7135"/>
      <c r="J23" s="4391" t="s">
        <v>30</v>
      </c>
      <c r="K23" s="4391"/>
      <c r="L23" s="4409"/>
      <c r="M23" s="4351"/>
      <c r="N23" s="4206"/>
      <c r="O23" s="4466"/>
      <c r="P23" s="4491"/>
      <c r="Q23" s="4464"/>
      <c r="R23" s="4163"/>
      <c r="S23" s="3229"/>
      <c r="T23" s="3675"/>
      <c r="U23" s="4113"/>
      <c r="V23" s="4113"/>
      <c r="W23" s="4113"/>
      <c r="X23" s="4113"/>
      <c r="Y23" s="4113"/>
      <c r="Z23" s="4113"/>
    </row>
    <row r="24" spans="1:26" ht="18.75" customHeight="1" thickBot="1">
      <c r="A24" s="7136"/>
      <c r="B24" s="7136"/>
      <c r="C24" s="4180"/>
      <c r="D24" s="7133"/>
      <c r="E24" s="7171"/>
      <c r="F24" s="7271"/>
      <c r="G24" s="7136"/>
      <c r="H24" s="7136"/>
      <c r="I24" s="7136"/>
      <c r="J24" s="4213" t="s">
        <v>23</v>
      </c>
      <c r="K24" s="3082">
        <f>SUM(K18:K23)</f>
        <v>207.2</v>
      </c>
      <c r="L24" s="3082">
        <f>SUM(L18:L23)</f>
        <v>0</v>
      </c>
      <c r="M24" s="4473">
        <f>SUM(M18:M23)</f>
        <v>0</v>
      </c>
      <c r="N24" s="3801"/>
      <c r="O24" s="4461"/>
      <c r="P24" s="4478"/>
      <c r="Q24" s="4459"/>
      <c r="R24" s="4163"/>
      <c r="S24" s="4490"/>
      <c r="T24" s="2885"/>
      <c r="U24" s="4113"/>
      <c r="V24" s="4113"/>
      <c r="W24" s="4113"/>
      <c r="X24" s="4113"/>
      <c r="Y24" s="4113"/>
      <c r="Z24" s="4113"/>
    </row>
    <row r="25" spans="1:26" ht="19.5" customHeight="1">
      <c r="A25" s="7583" t="s">
        <v>27</v>
      </c>
      <c r="B25" s="7226" t="s">
        <v>27</v>
      </c>
      <c r="C25" s="4192" t="s">
        <v>27</v>
      </c>
      <c r="D25" s="4271" t="s">
        <v>27</v>
      </c>
      <c r="E25" s="4296"/>
      <c r="F25" s="7591" t="s">
        <v>1529</v>
      </c>
      <c r="G25" s="7350" t="s">
        <v>161</v>
      </c>
      <c r="H25" s="7189" t="s">
        <v>34</v>
      </c>
      <c r="I25" s="7303" t="s">
        <v>252</v>
      </c>
      <c r="J25" s="4308" t="s">
        <v>110</v>
      </c>
      <c r="K25" s="4308"/>
      <c r="L25" s="4319"/>
      <c r="M25" s="4332"/>
      <c r="N25" s="4489"/>
      <c r="O25" s="4471"/>
      <c r="P25" s="4488"/>
      <c r="Q25" s="4433"/>
      <c r="R25" s="4163"/>
      <c r="S25" s="4162"/>
      <c r="T25" s="4113"/>
      <c r="U25" s="4113"/>
      <c r="V25" s="4113"/>
      <c r="W25" s="4113"/>
      <c r="X25" s="4113"/>
      <c r="Y25" s="4113"/>
      <c r="Z25" s="4113"/>
    </row>
    <row r="26" spans="1:26" ht="14.25" customHeight="1">
      <c r="A26" s="7135"/>
      <c r="B26" s="7135"/>
      <c r="C26" s="4186"/>
      <c r="D26" s="4423"/>
      <c r="E26" s="4208"/>
      <c r="F26" s="7135"/>
      <c r="G26" s="7135"/>
      <c r="H26" s="7135"/>
      <c r="I26" s="7135"/>
      <c r="J26" s="4324" t="s">
        <v>825</v>
      </c>
      <c r="K26" s="4336"/>
      <c r="L26" s="4421"/>
      <c r="M26" s="4332"/>
      <c r="N26" s="4484"/>
      <c r="O26" s="4466"/>
      <c r="P26" s="4483"/>
      <c r="Q26" s="4482"/>
      <c r="R26" s="4163"/>
      <c r="S26" s="4162"/>
      <c r="T26" s="4113"/>
      <c r="U26" s="4113"/>
      <c r="V26" s="4113"/>
      <c r="W26" s="4113"/>
      <c r="X26" s="4113"/>
      <c r="Y26" s="4113"/>
      <c r="Z26" s="4113"/>
    </row>
    <row r="27" spans="1:26" ht="16.5" customHeight="1">
      <c r="A27" s="7135"/>
      <c r="B27" s="7135"/>
      <c r="C27" s="4186"/>
      <c r="D27" s="4423"/>
      <c r="E27" s="4208"/>
      <c r="F27" s="4380"/>
      <c r="G27" s="7135"/>
      <c r="H27" s="7135"/>
      <c r="I27" s="7135"/>
      <c r="J27" s="4324" t="s">
        <v>1493</v>
      </c>
      <c r="K27" s="4336">
        <v>207.2</v>
      </c>
      <c r="L27" s="2945">
        <v>0</v>
      </c>
      <c r="M27" s="2945">
        <v>0</v>
      </c>
      <c r="N27" s="4487"/>
      <c r="O27" s="4486"/>
      <c r="P27" s="4483"/>
      <c r="Q27" s="4482"/>
      <c r="R27" s="4163"/>
      <c r="S27" s="4259"/>
      <c r="T27" s="2957"/>
      <c r="U27" s="4113"/>
      <c r="V27" s="4113"/>
      <c r="W27" s="4113"/>
      <c r="X27" s="4113"/>
      <c r="Y27" s="4113"/>
      <c r="Z27" s="4113"/>
    </row>
    <row r="28" spans="1:26" ht="17.25" customHeight="1">
      <c r="A28" s="7135"/>
      <c r="B28" s="7135"/>
      <c r="C28" s="4186"/>
      <c r="D28" s="4423"/>
      <c r="E28" s="4208"/>
      <c r="F28" s="4380"/>
      <c r="G28" s="7135"/>
      <c r="H28" s="7135"/>
      <c r="I28" s="7135"/>
      <c r="J28" s="4336" t="s">
        <v>134</v>
      </c>
      <c r="K28" s="4336"/>
      <c r="L28" s="2945"/>
      <c r="M28" s="4382"/>
      <c r="N28" s="4484"/>
      <c r="O28" s="4466"/>
      <c r="P28" s="4483"/>
      <c r="Q28" s="4482"/>
      <c r="R28" s="4163"/>
      <c r="S28" s="4162"/>
      <c r="T28" s="4113"/>
      <c r="U28" s="4113"/>
      <c r="V28" s="4485"/>
      <c r="W28" s="4113"/>
      <c r="X28" s="4113"/>
      <c r="Y28" s="4113"/>
      <c r="Z28" s="4113"/>
    </row>
    <row r="29" spans="1:26" ht="14.25" customHeight="1" thickBot="1">
      <c r="A29" s="7135"/>
      <c r="B29" s="7135"/>
      <c r="C29" s="4186"/>
      <c r="D29" s="4423"/>
      <c r="E29" s="4208"/>
      <c r="F29" s="4380"/>
      <c r="G29" s="7135"/>
      <c r="H29" s="7135"/>
      <c r="I29" s="7135"/>
      <c r="J29" s="4403" t="s">
        <v>135</v>
      </c>
      <c r="K29" s="4403"/>
      <c r="L29" s="3034">
        <v>0</v>
      </c>
      <c r="M29" s="3034"/>
      <c r="N29" s="4484"/>
      <c r="O29" s="4466"/>
      <c r="P29" s="4483"/>
      <c r="Q29" s="4482"/>
      <c r="R29" s="4163"/>
      <c r="S29" s="4162"/>
      <c r="T29" s="4113"/>
      <c r="U29" s="4113"/>
      <c r="V29" s="4113"/>
      <c r="W29" s="4113"/>
      <c r="X29" s="4113"/>
      <c r="Y29" s="4113"/>
      <c r="Z29" s="4113"/>
    </row>
    <row r="30" spans="1:26" ht="15.75" customHeight="1" thickBot="1">
      <c r="A30" s="7136"/>
      <c r="B30" s="7136"/>
      <c r="C30" s="4398"/>
      <c r="D30" s="4481"/>
      <c r="E30" s="4178"/>
      <c r="F30" s="4376"/>
      <c r="G30" s="7136"/>
      <c r="H30" s="7136"/>
      <c r="I30" s="7136"/>
      <c r="J30" s="4480" t="s">
        <v>23</v>
      </c>
      <c r="K30" s="4480">
        <f>SUM(K25:K29)</f>
        <v>207.2</v>
      </c>
      <c r="L30" s="2903">
        <f>SUM(L25:L29)</f>
        <v>0</v>
      </c>
      <c r="M30" s="2903">
        <f>SUM(M25:M29)</f>
        <v>0</v>
      </c>
      <c r="N30" s="4479"/>
      <c r="O30" s="4461"/>
      <c r="P30" s="4478"/>
      <c r="Q30" s="4411"/>
      <c r="R30" s="4163"/>
      <c r="S30" s="4162"/>
      <c r="T30" s="4113"/>
      <c r="U30" s="4113"/>
      <c r="V30" s="4113"/>
      <c r="W30" s="4113"/>
      <c r="X30" s="4113"/>
      <c r="Y30" s="4113"/>
      <c r="Z30" s="4113"/>
    </row>
    <row r="31" spans="1:26" ht="23.25" customHeight="1">
      <c r="A31" s="7589" t="s">
        <v>27</v>
      </c>
      <c r="B31" s="7226" t="s">
        <v>27</v>
      </c>
      <c r="C31" s="7584" t="s">
        <v>29</v>
      </c>
      <c r="D31" s="7273" t="s">
        <v>1528</v>
      </c>
      <c r="E31" s="7209"/>
      <c r="F31" s="7269"/>
      <c r="G31" s="7350" t="s">
        <v>139</v>
      </c>
      <c r="H31" s="7189" t="s">
        <v>34</v>
      </c>
      <c r="I31" s="7303" t="s">
        <v>252</v>
      </c>
      <c r="J31" s="4359" t="s">
        <v>1493</v>
      </c>
      <c r="K31" s="4394">
        <f>K34+K37</f>
        <v>98</v>
      </c>
      <c r="L31" s="4394">
        <f>L34+L37</f>
        <v>105.8</v>
      </c>
      <c r="M31" s="4394">
        <f>M34+M37</f>
        <v>105.8</v>
      </c>
      <c r="N31" s="4477" t="s">
        <v>1527</v>
      </c>
      <c r="O31" s="4267" t="s">
        <v>37</v>
      </c>
      <c r="P31" s="4476" t="s">
        <v>1297</v>
      </c>
      <c r="Q31" s="4475" t="s">
        <v>1297</v>
      </c>
      <c r="R31" s="4163"/>
      <c r="S31" s="4162"/>
      <c r="T31" s="4113"/>
      <c r="U31" s="4113"/>
      <c r="V31" s="4113"/>
      <c r="W31" s="4113"/>
      <c r="X31" s="4113"/>
      <c r="Y31" s="4113"/>
      <c r="Z31" s="4113"/>
    </row>
    <row r="32" spans="1:26" ht="21.75" customHeight="1">
      <c r="A32" s="7132"/>
      <c r="B32" s="7135"/>
      <c r="C32" s="7135"/>
      <c r="D32" s="7132"/>
      <c r="E32" s="7587"/>
      <c r="F32" s="7270"/>
      <c r="G32" s="7135"/>
      <c r="H32" s="7135"/>
      <c r="I32" s="7135"/>
      <c r="J32" s="4352" t="s">
        <v>135</v>
      </c>
      <c r="K32" s="4351">
        <f>K35</f>
        <v>0</v>
      </c>
      <c r="L32" s="4351">
        <f>L35</f>
        <v>0</v>
      </c>
      <c r="M32" s="4351">
        <f>M35</f>
        <v>0</v>
      </c>
      <c r="N32" s="4467"/>
      <c r="O32" s="4262"/>
      <c r="P32" s="4261"/>
      <c r="Q32" s="4474"/>
      <c r="R32" s="4163"/>
      <c r="S32" s="4162"/>
      <c r="T32" s="4113"/>
      <c r="U32" s="4113"/>
      <c r="V32" s="4113"/>
      <c r="W32" s="4113"/>
      <c r="X32" s="4113"/>
      <c r="Y32" s="4113"/>
      <c r="Z32" s="4113"/>
    </row>
    <row r="33" spans="1:26" ht="20.25" customHeight="1" thickBot="1">
      <c r="A33" s="7133"/>
      <c r="B33" s="7136"/>
      <c r="C33" s="7136"/>
      <c r="D33" s="7133"/>
      <c r="E33" s="7171"/>
      <c r="F33" s="7271"/>
      <c r="G33" s="7135"/>
      <c r="H33" s="7135"/>
      <c r="I33" s="7135"/>
      <c r="J33" s="4199" t="s">
        <v>23</v>
      </c>
      <c r="K33" s="4473">
        <f>SUM(K31:K32)</f>
        <v>98</v>
      </c>
      <c r="L33" s="4473">
        <f>SUM(L31:L32)</f>
        <v>105.8</v>
      </c>
      <c r="M33" s="4473">
        <f>SUM(M31:M32)</f>
        <v>105.8</v>
      </c>
      <c r="N33" s="4467"/>
      <c r="O33" s="4466"/>
      <c r="P33" s="4465"/>
      <c r="Q33" s="4464"/>
      <c r="R33" s="4163"/>
      <c r="S33" s="4162"/>
      <c r="T33" s="4113"/>
      <c r="U33" s="4113"/>
      <c r="V33" s="4113"/>
      <c r="W33" s="4113"/>
      <c r="X33" s="4113"/>
      <c r="Y33" s="4113"/>
      <c r="Z33" s="4113"/>
    </row>
    <row r="34" spans="1:26" ht="31.5" customHeight="1">
      <c r="A34" s="7589" t="s">
        <v>27</v>
      </c>
      <c r="B34" s="7226" t="s">
        <v>27</v>
      </c>
      <c r="C34" s="7584" t="s">
        <v>29</v>
      </c>
      <c r="D34" s="7134" t="s">
        <v>27</v>
      </c>
      <c r="E34" s="4296"/>
      <c r="F34" s="7138" t="s">
        <v>1526</v>
      </c>
      <c r="G34" s="7135"/>
      <c r="H34" s="7135"/>
      <c r="I34" s="7135"/>
      <c r="J34" s="4308" t="s">
        <v>1493</v>
      </c>
      <c r="K34" s="4308">
        <v>82.3</v>
      </c>
      <c r="L34" s="2929">
        <v>88.5</v>
      </c>
      <c r="M34" s="2929">
        <v>88.5</v>
      </c>
      <c r="N34" s="4472"/>
      <c r="O34" s="4471"/>
      <c r="P34" s="4470"/>
      <c r="Q34" s="4469"/>
      <c r="R34" s="4163"/>
      <c r="S34" s="4162"/>
      <c r="T34" s="4113"/>
      <c r="U34" s="4113"/>
      <c r="V34" s="4113"/>
      <c r="W34" s="4113"/>
      <c r="X34" s="4113"/>
      <c r="Y34" s="4113"/>
      <c r="Z34" s="4113"/>
    </row>
    <row r="35" spans="1:26" ht="19.5" customHeight="1" thickBot="1">
      <c r="A35" s="7132"/>
      <c r="B35" s="7135"/>
      <c r="C35" s="7135"/>
      <c r="D35" s="7135"/>
      <c r="E35" s="4208"/>
      <c r="F35" s="7135"/>
      <c r="G35" s="7135"/>
      <c r="H35" s="7135"/>
      <c r="I35" s="7135"/>
      <c r="J35" s="4403" t="s">
        <v>135</v>
      </c>
      <c r="K35" s="4403"/>
      <c r="L35" s="3034">
        <v>0</v>
      </c>
      <c r="M35" s="3034"/>
      <c r="N35" s="4467"/>
      <c r="O35" s="4466"/>
      <c r="P35" s="4465"/>
      <c r="Q35" s="4464"/>
      <c r="R35" s="4163"/>
      <c r="S35" s="4162"/>
      <c r="T35" s="4113"/>
      <c r="U35" s="4113"/>
      <c r="V35" s="4113"/>
      <c r="W35" s="4113"/>
      <c r="X35" s="4113"/>
      <c r="Y35" s="4113"/>
      <c r="Z35" s="4113"/>
    </row>
    <row r="36" spans="1:26" ht="19.5" customHeight="1" thickBot="1">
      <c r="A36" s="7133"/>
      <c r="B36" s="7136"/>
      <c r="C36" s="7136"/>
      <c r="D36" s="7136"/>
      <c r="E36" s="4178"/>
      <c r="F36" s="7136"/>
      <c r="G36" s="7135"/>
      <c r="H36" s="7135"/>
      <c r="I36" s="7136"/>
      <c r="J36" s="4177" t="s">
        <v>23</v>
      </c>
      <c r="K36" s="2903">
        <f>SUM(K34:K35)</f>
        <v>82.3</v>
      </c>
      <c r="L36" s="2903">
        <f>SUM(L34:L35)</f>
        <v>88.5</v>
      </c>
      <c r="M36" s="2903">
        <f>SUM(M34:M35)</f>
        <v>88.5</v>
      </c>
      <c r="N36" s="4462"/>
      <c r="O36" s="4461"/>
      <c r="P36" s="4460"/>
      <c r="Q36" s="4459"/>
      <c r="R36" s="4163"/>
      <c r="S36" s="4162"/>
      <c r="T36" s="4113"/>
      <c r="U36" s="4113"/>
      <c r="V36" s="4113"/>
      <c r="W36" s="4113"/>
      <c r="X36" s="4113"/>
      <c r="Y36" s="4113"/>
      <c r="Z36" s="4113"/>
    </row>
    <row r="37" spans="1:26" ht="19.5" customHeight="1">
      <c r="A37" s="7589" t="s">
        <v>27</v>
      </c>
      <c r="B37" s="7226" t="s">
        <v>27</v>
      </c>
      <c r="C37" s="7584" t="s">
        <v>29</v>
      </c>
      <c r="D37" s="7134" t="s">
        <v>29</v>
      </c>
      <c r="E37" s="4296"/>
      <c r="F37" s="7138" t="s">
        <v>1525</v>
      </c>
      <c r="G37" s="7135"/>
      <c r="H37" s="7135"/>
      <c r="I37" s="3710"/>
      <c r="J37" s="4308" t="s">
        <v>1493</v>
      </c>
      <c r="K37" s="4308">
        <v>15.7</v>
      </c>
      <c r="L37" s="2929">
        <v>17.3</v>
      </c>
      <c r="M37" s="2929">
        <v>17.3</v>
      </c>
      <c r="N37" s="4472"/>
      <c r="O37" s="4471"/>
      <c r="P37" s="4470"/>
      <c r="Q37" s="4469"/>
      <c r="R37" s="4163"/>
      <c r="S37" s="4162"/>
      <c r="T37" s="4113"/>
      <c r="U37" s="4113"/>
      <c r="V37" s="4113"/>
      <c r="W37" s="4113"/>
      <c r="X37" s="4113"/>
      <c r="Y37" s="4113"/>
      <c r="Z37" s="4113"/>
    </row>
    <row r="38" spans="1:26" ht="19.5" customHeight="1" thickBot="1">
      <c r="A38" s="7132"/>
      <c r="B38" s="7135"/>
      <c r="C38" s="7135"/>
      <c r="D38" s="7135"/>
      <c r="E38" s="4208"/>
      <c r="F38" s="7135"/>
      <c r="G38" s="7135"/>
      <c r="H38" s="7135"/>
      <c r="I38" s="3676"/>
      <c r="J38" s="4403" t="s">
        <v>135</v>
      </c>
      <c r="K38" s="4403"/>
      <c r="L38" s="3034">
        <v>0</v>
      </c>
      <c r="M38" s="4468"/>
      <c r="N38" s="4467"/>
      <c r="O38" s="4466"/>
      <c r="P38" s="4465"/>
      <c r="Q38" s="4464"/>
      <c r="R38" s="4163"/>
      <c r="S38" s="4259"/>
      <c r="T38" s="4113"/>
      <c r="U38" s="4113"/>
      <c r="V38" s="4113"/>
      <c r="W38" s="4113"/>
      <c r="X38" s="4113"/>
      <c r="Y38" s="4113"/>
      <c r="Z38" s="4113"/>
    </row>
    <row r="39" spans="1:26" ht="30.75" customHeight="1" thickBot="1">
      <c r="A39" s="7133"/>
      <c r="B39" s="7136"/>
      <c r="C39" s="7136"/>
      <c r="D39" s="7136"/>
      <c r="E39" s="4178"/>
      <c r="F39" s="4463"/>
      <c r="G39" s="7136"/>
      <c r="H39" s="7136"/>
      <c r="I39" s="3705"/>
      <c r="J39" s="4177" t="s">
        <v>23</v>
      </c>
      <c r="K39" s="4176">
        <f>SUM(K37:K38)</f>
        <v>15.7</v>
      </c>
      <c r="L39" s="4176">
        <f>SUM(L37:L38)</f>
        <v>17.3</v>
      </c>
      <c r="M39" s="4176">
        <f>SUM(M37:M38)</f>
        <v>17.3</v>
      </c>
      <c r="N39" s="4462"/>
      <c r="O39" s="4461"/>
      <c r="P39" s="4460"/>
      <c r="Q39" s="4459"/>
      <c r="R39" s="4163"/>
      <c r="S39" s="4162"/>
      <c r="T39" s="4113"/>
      <c r="U39" s="4113"/>
      <c r="V39" s="4113"/>
      <c r="W39" s="4113"/>
      <c r="X39" s="4113"/>
      <c r="Y39" s="4113"/>
      <c r="Z39" s="4113"/>
    </row>
    <row r="40" spans="1:26" ht="18.75" customHeight="1">
      <c r="A40" s="7583" t="s">
        <v>27</v>
      </c>
      <c r="B40" s="7226" t="s">
        <v>27</v>
      </c>
      <c r="C40" s="4458" t="s">
        <v>94</v>
      </c>
      <c r="D40" s="7273" t="s">
        <v>1501</v>
      </c>
      <c r="E40" s="7209"/>
      <c r="F40" s="7269"/>
      <c r="G40" s="7350" t="s">
        <v>130</v>
      </c>
      <c r="H40" s="7189" t="s">
        <v>34</v>
      </c>
      <c r="I40" s="7303" t="s">
        <v>252</v>
      </c>
      <c r="J40" s="4359" t="s">
        <v>110</v>
      </c>
      <c r="K40" s="4359"/>
      <c r="L40" s="4394"/>
      <c r="M40" s="4394"/>
      <c r="N40" s="4457" t="s">
        <v>1524</v>
      </c>
      <c r="O40" s="4267" t="s">
        <v>37</v>
      </c>
      <c r="P40" s="4456" t="s">
        <v>1109</v>
      </c>
      <c r="Q40" s="4455" t="s">
        <v>1109</v>
      </c>
      <c r="R40" s="4163"/>
      <c r="S40" s="4162"/>
      <c r="T40" s="2846"/>
      <c r="U40" s="3675"/>
      <c r="V40" s="4113"/>
      <c r="W40" s="4113"/>
      <c r="X40" s="4113"/>
      <c r="Y40" s="4113"/>
      <c r="Z40" s="4113"/>
    </row>
    <row r="41" spans="1:26" ht="24" customHeight="1">
      <c r="A41" s="7135"/>
      <c r="B41" s="7135"/>
      <c r="C41" s="4444"/>
      <c r="D41" s="7132"/>
      <c r="E41" s="7587"/>
      <c r="F41" s="7270"/>
      <c r="G41" s="7135"/>
      <c r="H41" s="7135"/>
      <c r="I41" s="7135"/>
      <c r="J41" s="4352" t="s">
        <v>134</v>
      </c>
      <c r="K41" s="4352"/>
      <c r="L41" s="4351"/>
      <c r="M41" s="4351"/>
      <c r="N41" s="4453" t="s">
        <v>1523</v>
      </c>
      <c r="O41" s="4299" t="s">
        <v>407</v>
      </c>
      <c r="P41" s="4440" t="s">
        <v>1522</v>
      </c>
      <c r="Q41" s="4439" t="s">
        <v>1521</v>
      </c>
      <c r="R41" s="4163"/>
      <c r="S41" s="4162"/>
      <c r="T41" s="2846"/>
      <c r="U41" s="3675"/>
      <c r="V41" s="4113"/>
      <c r="W41" s="4113"/>
      <c r="X41" s="4113"/>
      <c r="Y41" s="4113"/>
      <c r="Z41" s="4113"/>
    </row>
    <row r="42" spans="1:26" ht="54" customHeight="1">
      <c r="A42" s="7135"/>
      <c r="B42" s="7135"/>
      <c r="C42" s="4444"/>
      <c r="D42" s="7132"/>
      <c r="E42" s="7587"/>
      <c r="F42" s="7270"/>
      <c r="G42" s="7135"/>
      <c r="H42" s="7135"/>
      <c r="I42" s="7135"/>
      <c r="J42" s="4352" t="s">
        <v>825</v>
      </c>
      <c r="K42" s="4352"/>
      <c r="L42" s="4351"/>
      <c r="M42" s="4351"/>
      <c r="N42" s="4453" t="s">
        <v>1520</v>
      </c>
      <c r="O42" s="4377" t="s">
        <v>407</v>
      </c>
      <c r="P42" s="4440" t="s">
        <v>1519</v>
      </c>
      <c r="Q42" s="4439" t="s">
        <v>1518</v>
      </c>
      <c r="R42" s="4163"/>
      <c r="S42" s="4454" t="s">
        <v>1517</v>
      </c>
      <c r="T42" s="2846"/>
      <c r="U42" s="3675"/>
      <c r="V42" s="4113"/>
      <c r="W42" s="4113"/>
      <c r="X42" s="4113"/>
      <c r="Y42" s="4113"/>
      <c r="Z42" s="4113"/>
    </row>
    <row r="43" spans="1:26" ht="39.75" customHeight="1">
      <c r="A43" s="7135"/>
      <c r="B43" s="7135"/>
      <c r="C43" s="4444"/>
      <c r="D43" s="7132"/>
      <c r="E43" s="7587"/>
      <c r="F43" s="7270"/>
      <c r="G43" s="7135"/>
      <c r="H43" s="7135"/>
      <c r="I43" s="7135"/>
      <c r="J43" s="4352" t="s">
        <v>1493</v>
      </c>
      <c r="K43" s="4351">
        <f t="shared" ref="K43:M44" si="0">K52</f>
        <v>110.4</v>
      </c>
      <c r="L43" s="4351">
        <f t="shared" si="0"/>
        <v>0</v>
      </c>
      <c r="M43" s="4351">
        <f t="shared" si="0"/>
        <v>0</v>
      </c>
      <c r="N43" s="4453" t="s">
        <v>1516</v>
      </c>
      <c r="O43" s="4377" t="s">
        <v>37</v>
      </c>
      <c r="P43" s="4440" t="s">
        <v>1048</v>
      </c>
      <c r="Q43" s="4439" t="s">
        <v>1048</v>
      </c>
      <c r="R43" s="4452" t="s">
        <v>1515</v>
      </c>
      <c r="S43" s="3426" t="s">
        <v>1514</v>
      </c>
      <c r="T43" s="2846"/>
      <c r="U43" s="3675"/>
      <c r="V43" s="4113"/>
      <c r="W43" s="4113"/>
      <c r="X43" s="4113"/>
      <c r="Y43" s="4113"/>
      <c r="Z43" s="4113"/>
    </row>
    <row r="44" spans="1:26" ht="26.25" customHeight="1">
      <c r="A44" s="7135"/>
      <c r="B44" s="7135"/>
      <c r="C44" s="4444"/>
      <c r="D44" s="7132"/>
      <c r="E44" s="7587"/>
      <c r="F44" s="7270"/>
      <c r="G44" s="7135"/>
      <c r="H44" s="7135"/>
      <c r="I44" s="7135"/>
      <c r="J44" s="4352" t="s">
        <v>135</v>
      </c>
      <c r="K44" s="4351">
        <f t="shared" si="0"/>
        <v>0</v>
      </c>
      <c r="L44" s="4351">
        <f t="shared" si="0"/>
        <v>0</v>
      </c>
      <c r="M44" s="4351">
        <f t="shared" si="0"/>
        <v>0</v>
      </c>
      <c r="N44" s="4441" t="s">
        <v>1513</v>
      </c>
      <c r="O44" s="4189" t="s">
        <v>37</v>
      </c>
      <c r="P44" s="4440" t="s">
        <v>1377</v>
      </c>
      <c r="Q44" s="4439" t="s">
        <v>1377</v>
      </c>
      <c r="R44" s="7629" t="s">
        <v>1512</v>
      </c>
      <c r="S44" s="7630"/>
      <c r="T44" s="2846"/>
      <c r="U44" s="3675"/>
      <c r="V44" s="4113"/>
      <c r="W44" s="4113"/>
      <c r="X44" s="4113"/>
      <c r="Y44" s="4113"/>
      <c r="Z44" s="4113"/>
    </row>
    <row r="45" spans="1:26" ht="33" customHeight="1">
      <c r="A45" s="7135"/>
      <c r="B45" s="7135"/>
      <c r="C45" s="4444"/>
      <c r="D45" s="7132"/>
      <c r="E45" s="7587"/>
      <c r="F45" s="7270"/>
      <c r="G45" s="7135"/>
      <c r="H45" s="7135"/>
      <c r="I45" s="7135"/>
      <c r="J45" s="4352" t="s">
        <v>30</v>
      </c>
      <c r="K45" s="4352"/>
      <c r="L45" s="4351"/>
      <c r="M45" s="4409"/>
      <c r="N45" s="4448" t="s">
        <v>1511</v>
      </c>
      <c r="O45" s="4451" t="s">
        <v>37</v>
      </c>
      <c r="P45" s="4450" t="s">
        <v>1377</v>
      </c>
      <c r="Q45" s="4449" t="s">
        <v>33</v>
      </c>
      <c r="R45" s="7633"/>
      <c r="S45" s="7634"/>
      <c r="T45" s="2846"/>
      <c r="U45" s="3675"/>
      <c r="V45" s="4113"/>
      <c r="W45" s="4113"/>
      <c r="X45" s="4113"/>
      <c r="Y45" s="4113"/>
      <c r="Z45" s="4113"/>
    </row>
    <row r="46" spans="1:26" ht="38.25" customHeight="1">
      <c r="A46" s="7135"/>
      <c r="B46" s="7135"/>
      <c r="C46" s="4444"/>
      <c r="D46" s="7132"/>
      <c r="E46" s="7587"/>
      <c r="F46" s="7270"/>
      <c r="G46" s="7135"/>
      <c r="H46" s="7135"/>
      <c r="I46" s="7135"/>
      <c r="J46" s="4352" t="s">
        <v>1500</v>
      </c>
      <c r="K46" s="4352"/>
      <c r="L46" s="4351"/>
      <c r="M46" s="4409"/>
      <c r="N46" s="4448" t="s">
        <v>1510</v>
      </c>
      <c r="O46" s="4445" t="s">
        <v>37</v>
      </c>
      <c r="P46" s="4447" t="s">
        <v>1377</v>
      </c>
      <c r="Q46" s="4446" t="s">
        <v>1377</v>
      </c>
      <c r="R46" s="4163"/>
      <c r="S46" s="4162"/>
      <c r="T46" s="2846"/>
      <c r="U46" s="3675"/>
      <c r="V46" s="4113"/>
      <c r="W46" s="4113"/>
      <c r="X46" s="4113"/>
      <c r="Y46" s="4113"/>
      <c r="Z46" s="4113"/>
    </row>
    <row r="47" spans="1:26" ht="46.5" customHeight="1">
      <c r="A47" s="7135"/>
      <c r="B47" s="7135"/>
      <c r="C47" s="4444"/>
      <c r="D47" s="7132"/>
      <c r="E47" s="7587"/>
      <c r="F47" s="7270"/>
      <c r="G47" s="7135"/>
      <c r="H47" s="7135"/>
      <c r="I47" s="7135"/>
      <c r="J47" s="4443"/>
      <c r="K47" s="4443"/>
      <c r="L47" s="4442"/>
      <c r="M47" s="4442"/>
      <c r="N47" s="4441" t="s">
        <v>1509</v>
      </c>
      <c r="O47" s="4445" t="s">
        <v>65</v>
      </c>
      <c r="P47" s="4440" t="s">
        <v>1508</v>
      </c>
      <c r="Q47" s="4439" t="s">
        <v>1507</v>
      </c>
      <c r="R47" s="4163"/>
      <c r="S47" s="4162"/>
      <c r="T47" s="2846"/>
      <c r="U47" s="3675"/>
      <c r="V47" s="4113"/>
      <c r="W47" s="4113"/>
      <c r="X47" s="4113"/>
      <c r="Y47" s="4113"/>
      <c r="Z47" s="4113"/>
    </row>
    <row r="48" spans="1:26" ht="36" customHeight="1" thickBot="1">
      <c r="A48" s="7135"/>
      <c r="B48" s="7135"/>
      <c r="C48" s="4444"/>
      <c r="D48" s="7132"/>
      <c r="E48" s="7587"/>
      <c r="F48" s="7270"/>
      <c r="G48" s="7135"/>
      <c r="H48" s="7135"/>
      <c r="I48" s="7135"/>
      <c r="J48" s="4443"/>
      <c r="K48" s="4443"/>
      <c r="L48" s="4442"/>
      <c r="M48" s="4442"/>
      <c r="N48" s="4441" t="s">
        <v>1506</v>
      </c>
      <c r="O48" s="4188" t="s">
        <v>65</v>
      </c>
      <c r="P48" s="4440" t="s">
        <v>1505</v>
      </c>
      <c r="Q48" s="4439" t="s">
        <v>1505</v>
      </c>
      <c r="R48" s="4187"/>
      <c r="S48" s="4162"/>
      <c r="T48" s="2846"/>
      <c r="U48" s="3675"/>
      <c r="V48" s="4113"/>
      <c r="W48" s="4113"/>
      <c r="X48" s="4113"/>
      <c r="Y48" s="4113"/>
      <c r="Z48" s="4113"/>
    </row>
    <row r="49" spans="1:26" ht="27" customHeight="1" thickBot="1">
      <c r="A49" s="7136"/>
      <c r="B49" s="7136"/>
      <c r="C49" s="4418"/>
      <c r="D49" s="7133"/>
      <c r="E49" s="7171"/>
      <c r="F49" s="7271"/>
      <c r="G49" s="7136"/>
      <c r="H49" s="7136"/>
      <c r="I49" s="7136"/>
      <c r="J49" s="4191" t="s">
        <v>23</v>
      </c>
      <c r="K49" s="3019">
        <f>SUM(K40:K48)</f>
        <v>110.4</v>
      </c>
      <c r="L49" s="3019">
        <f>SUM(L40:L48)</f>
        <v>0</v>
      </c>
      <c r="M49" s="3019">
        <f>SUM(M40:M48)</f>
        <v>0</v>
      </c>
      <c r="N49" s="4438" t="s">
        <v>1504</v>
      </c>
      <c r="O49" s="4437" t="s">
        <v>65</v>
      </c>
      <c r="P49" s="4436" t="s">
        <v>1503</v>
      </c>
      <c r="Q49" s="4435" t="s">
        <v>1502</v>
      </c>
      <c r="R49" s="4163"/>
      <c r="S49" s="4162"/>
      <c r="T49" s="4386"/>
      <c r="U49" s="2885"/>
      <c r="V49" s="4113"/>
      <c r="W49" s="4113"/>
      <c r="X49" s="4113"/>
      <c r="Y49" s="4113"/>
      <c r="Z49" s="4113"/>
    </row>
    <row r="50" spans="1:26" ht="18.75" customHeight="1">
      <c r="A50" s="4434" t="s">
        <v>27</v>
      </c>
      <c r="B50" s="3239" t="s">
        <v>27</v>
      </c>
      <c r="C50" s="4192" t="s">
        <v>94</v>
      </c>
      <c r="D50" s="3235" t="s">
        <v>27</v>
      </c>
      <c r="E50" s="4208"/>
      <c r="F50" s="7138" t="s">
        <v>1501</v>
      </c>
      <c r="G50" s="7350" t="s">
        <v>130</v>
      </c>
      <c r="H50" s="7189" t="s">
        <v>34</v>
      </c>
      <c r="I50" s="7303" t="s">
        <v>252</v>
      </c>
      <c r="J50" s="4336" t="s">
        <v>110</v>
      </c>
      <c r="K50" s="4336"/>
      <c r="L50" s="4421"/>
      <c r="M50" s="4420"/>
      <c r="N50" s="4426"/>
      <c r="O50" s="3310"/>
      <c r="P50" s="3162"/>
      <c r="Q50" s="4433"/>
      <c r="R50" s="4163"/>
      <c r="S50" s="4162"/>
      <c r="T50" s="4113"/>
      <c r="U50" s="4113"/>
      <c r="V50" s="4113"/>
      <c r="W50" s="4113"/>
      <c r="X50" s="4113"/>
      <c r="Y50" s="4113"/>
      <c r="Z50" s="4113"/>
    </row>
    <row r="51" spans="1:26" ht="20.25" customHeight="1">
      <c r="A51" s="4432"/>
      <c r="B51" s="3254"/>
      <c r="C51" s="4209"/>
      <c r="D51" s="4431"/>
      <c r="E51" s="4208"/>
      <c r="F51" s="7135"/>
      <c r="G51" s="7135"/>
      <c r="H51" s="7135"/>
      <c r="I51" s="7135"/>
      <c r="J51" s="4324" t="s">
        <v>825</v>
      </c>
      <c r="K51" s="4336"/>
      <c r="L51" s="4421"/>
      <c r="M51" s="4420"/>
      <c r="N51" s="3278"/>
      <c r="O51" s="3310"/>
      <c r="P51" s="4430"/>
      <c r="Q51" s="4429"/>
      <c r="R51" s="4163"/>
      <c r="S51" s="4162"/>
      <c r="T51" s="4113"/>
      <c r="U51" s="4113"/>
      <c r="V51" s="4113"/>
      <c r="W51" s="4113"/>
      <c r="X51" s="4113"/>
      <c r="Y51" s="4113"/>
      <c r="Z51" s="4113"/>
    </row>
    <row r="52" spans="1:26" ht="14.25" customHeight="1">
      <c r="A52" s="4432"/>
      <c r="B52" s="3254"/>
      <c r="C52" s="4209"/>
      <c r="D52" s="4431"/>
      <c r="E52" s="4208"/>
      <c r="F52" s="7135"/>
      <c r="G52" s="7135"/>
      <c r="H52" s="7135"/>
      <c r="I52" s="7135"/>
      <c r="J52" s="4324" t="s">
        <v>1493</v>
      </c>
      <c r="K52" s="4336">
        <v>110.4</v>
      </c>
      <c r="L52" s="2945">
        <v>0</v>
      </c>
      <c r="M52" s="2945">
        <v>0</v>
      </c>
      <c r="N52" s="3278"/>
      <c r="O52" s="3310"/>
      <c r="P52" s="4430"/>
      <c r="Q52" s="4429"/>
      <c r="R52" s="4163"/>
      <c r="S52" s="4162"/>
      <c r="T52" s="4113"/>
      <c r="U52" s="4113"/>
      <c r="V52" s="4113"/>
      <c r="W52" s="4113"/>
      <c r="X52" s="4113"/>
      <c r="Y52" s="4113"/>
      <c r="Z52" s="4113"/>
    </row>
    <row r="53" spans="1:26" ht="20.25" customHeight="1">
      <c r="A53" s="4432"/>
      <c r="B53" s="3254"/>
      <c r="C53" s="4209"/>
      <c r="D53" s="4431"/>
      <c r="E53" s="4208"/>
      <c r="F53" s="7135"/>
      <c r="G53" s="7135"/>
      <c r="H53" s="7135"/>
      <c r="I53" s="7135"/>
      <c r="J53" s="4324" t="s">
        <v>135</v>
      </c>
      <c r="K53" s="2945">
        <v>0</v>
      </c>
      <c r="L53" s="2945">
        <v>0</v>
      </c>
      <c r="M53" s="2945">
        <v>0</v>
      </c>
      <c r="N53" s="3278"/>
      <c r="O53" s="3310"/>
      <c r="P53" s="4430"/>
      <c r="Q53" s="4429"/>
      <c r="R53" s="4163"/>
      <c r="S53" s="4162"/>
      <c r="T53" s="4113"/>
      <c r="U53" s="4113"/>
      <c r="V53" s="4113"/>
      <c r="W53" s="4113"/>
      <c r="X53" s="4113"/>
      <c r="Y53" s="4113"/>
      <c r="Z53" s="4113"/>
    </row>
    <row r="54" spans="1:26" ht="16.5" customHeight="1">
      <c r="A54" s="4432"/>
      <c r="B54" s="3254"/>
      <c r="C54" s="4209"/>
      <c r="D54" s="4431"/>
      <c r="E54" s="4208"/>
      <c r="F54" s="7135"/>
      <c r="G54" s="7135"/>
      <c r="H54" s="7135"/>
      <c r="I54" s="7135"/>
      <c r="J54" s="4324" t="s">
        <v>30</v>
      </c>
      <c r="K54" s="4336"/>
      <c r="L54" s="4421"/>
      <c r="M54" s="4420"/>
      <c r="N54" s="3278"/>
      <c r="O54" s="3310"/>
      <c r="P54" s="4430"/>
      <c r="Q54" s="4429"/>
      <c r="R54" s="4163"/>
      <c r="S54" s="4162"/>
      <c r="T54" s="4113"/>
      <c r="U54" s="4113"/>
      <c r="V54" s="4113"/>
      <c r="W54" s="4113"/>
      <c r="X54" s="4113"/>
      <c r="Y54" s="4113"/>
      <c r="Z54" s="4113"/>
    </row>
    <row r="55" spans="1:26" ht="18" customHeight="1">
      <c r="A55" s="4432"/>
      <c r="B55" s="3254"/>
      <c r="C55" s="4209"/>
      <c r="D55" s="4431"/>
      <c r="E55" s="4208"/>
      <c r="F55" s="7135"/>
      <c r="G55" s="7135"/>
      <c r="H55" s="7135"/>
      <c r="I55" s="7135"/>
      <c r="J55" s="4324" t="s">
        <v>1500</v>
      </c>
      <c r="K55" s="4336"/>
      <c r="L55" s="4421"/>
      <c r="M55" s="4420"/>
      <c r="N55" s="3278"/>
      <c r="O55" s="3310"/>
      <c r="P55" s="4430"/>
      <c r="Q55" s="4429"/>
      <c r="R55" s="4163"/>
      <c r="S55" s="4162"/>
      <c r="T55" s="4113"/>
      <c r="U55" s="4113"/>
      <c r="V55" s="4113"/>
      <c r="W55" s="4113"/>
      <c r="X55" s="4113"/>
      <c r="Y55" s="4113"/>
      <c r="Z55" s="4113"/>
    </row>
    <row r="56" spans="1:26" ht="14.25" customHeight="1" thickBot="1">
      <c r="A56" s="4173"/>
      <c r="B56" s="3550"/>
      <c r="C56" s="4418"/>
      <c r="D56" s="4257"/>
      <c r="E56" s="4178"/>
      <c r="F56" s="7136"/>
      <c r="G56" s="7136"/>
      <c r="H56" s="7136"/>
      <c r="I56" s="7136"/>
      <c r="J56" s="4428" t="s">
        <v>23</v>
      </c>
      <c r="K56" s="4415">
        <f>SUM(K50:K55)</f>
        <v>110.4</v>
      </c>
      <c r="L56" s="4415">
        <f>SUM(L50:L55)</f>
        <v>0</v>
      </c>
      <c r="M56" s="4415">
        <f>SUM(M50:M55)</f>
        <v>0</v>
      </c>
      <c r="N56" s="3909"/>
      <c r="O56" s="4413"/>
      <c r="P56" s="4412"/>
      <c r="Q56" s="4411"/>
      <c r="R56" s="4163"/>
      <c r="S56" s="4162"/>
      <c r="T56" s="4113"/>
      <c r="U56" s="4113"/>
      <c r="V56" s="4113"/>
      <c r="W56" s="4113"/>
      <c r="X56" s="4113"/>
      <c r="Y56" s="4113"/>
      <c r="Z56" s="4113"/>
    </row>
    <row r="57" spans="1:26" ht="39.75" hidden="1" customHeight="1">
      <c r="A57" s="7583" t="s">
        <v>27</v>
      </c>
      <c r="B57" s="7226" t="s">
        <v>27</v>
      </c>
      <c r="C57" s="4192" t="s">
        <v>94</v>
      </c>
      <c r="D57" s="4271" t="s">
        <v>29</v>
      </c>
      <c r="E57" s="4296"/>
      <c r="F57" s="7591"/>
      <c r="G57" s="7350" t="s">
        <v>130</v>
      </c>
      <c r="H57" s="7189" t="s">
        <v>34</v>
      </c>
      <c r="I57" s="7303" t="s">
        <v>252</v>
      </c>
      <c r="J57" s="4336" t="s">
        <v>110</v>
      </c>
      <c r="K57" s="4336"/>
      <c r="L57" s="4319"/>
      <c r="M57" s="4427"/>
      <c r="N57" s="4426"/>
      <c r="O57" s="3865"/>
      <c r="P57" s="4425"/>
      <c r="Q57" s="4424"/>
      <c r="R57" s="4163"/>
      <c r="S57" s="4162"/>
      <c r="T57" s="4113"/>
      <c r="U57" s="4113"/>
      <c r="V57" s="4113"/>
      <c r="W57" s="4113"/>
      <c r="X57" s="4113"/>
      <c r="Y57" s="4113"/>
      <c r="Z57" s="4113"/>
    </row>
    <row r="58" spans="1:26" ht="50.25" hidden="1" customHeight="1">
      <c r="A58" s="7135"/>
      <c r="B58" s="7135"/>
      <c r="C58" s="4186"/>
      <c r="D58" s="4423"/>
      <c r="E58" s="4208"/>
      <c r="F58" s="7135"/>
      <c r="G58" s="7135"/>
      <c r="H58" s="7135"/>
      <c r="I58" s="7135"/>
      <c r="J58" s="4336" t="s">
        <v>134</v>
      </c>
      <c r="K58" s="4336"/>
      <c r="L58" s="4421"/>
      <c r="M58" s="4420"/>
      <c r="N58" s="2943"/>
      <c r="O58" s="3310"/>
      <c r="P58" s="4360"/>
      <c r="Q58" s="4419"/>
      <c r="R58" s="4163"/>
      <c r="S58" s="4162"/>
      <c r="T58" s="4113"/>
      <c r="U58" s="4113"/>
      <c r="V58" s="4113"/>
      <c r="W58" s="4113"/>
      <c r="X58" s="4113"/>
      <c r="Y58" s="4113"/>
      <c r="Z58" s="4113"/>
    </row>
    <row r="59" spans="1:26" ht="42" hidden="1" customHeight="1">
      <c r="A59" s="7135"/>
      <c r="B59" s="7135"/>
      <c r="C59" s="4186"/>
      <c r="D59" s="4423"/>
      <c r="E59" s="4208"/>
      <c r="F59" s="7135"/>
      <c r="G59" s="7135"/>
      <c r="H59" s="7135"/>
      <c r="I59" s="7135"/>
      <c r="J59" s="4324" t="s">
        <v>825</v>
      </c>
      <c r="K59" s="4336"/>
      <c r="L59" s="4421"/>
      <c r="M59" s="4421"/>
      <c r="N59" s="3154"/>
      <c r="O59" s="3310"/>
      <c r="P59" s="4360"/>
      <c r="Q59" s="4419"/>
      <c r="R59" s="4163"/>
      <c r="S59" s="4162"/>
      <c r="T59" s="4113"/>
      <c r="U59" s="4113"/>
      <c r="V59" s="4113"/>
      <c r="W59" s="4113"/>
      <c r="X59" s="4113"/>
      <c r="Y59" s="4113"/>
      <c r="Z59" s="4113"/>
    </row>
    <row r="60" spans="1:26" ht="46.5" hidden="1" customHeight="1">
      <c r="A60" s="7135"/>
      <c r="B60" s="7135"/>
      <c r="C60" s="4186"/>
      <c r="D60" s="4423"/>
      <c r="E60" s="4208"/>
      <c r="F60" s="4422"/>
      <c r="G60" s="7135"/>
      <c r="H60" s="7135"/>
      <c r="I60" s="7135"/>
      <c r="J60" s="4324" t="s">
        <v>1493</v>
      </c>
      <c r="K60" s="4336"/>
      <c r="L60" s="4421"/>
      <c r="M60" s="4420"/>
      <c r="N60" s="3278"/>
      <c r="O60" s="3310"/>
      <c r="P60" s="4360"/>
      <c r="Q60" s="4419"/>
      <c r="R60" s="4163"/>
      <c r="S60" s="4162"/>
      <c r="T60" s="4113"/>
      <c r="U60" s="4113"/>
      <c r="V60" s="4113"/>
      <c r="W60" s="4113"/>
      <c r="X60" s="4113"/>
      <c r="Y60" s="4113"/>
      <c r="Z60" s="4113"/>
    </row>
    <row r="61" spans="1:26" ht="44.25" hidden="1" customHeight="1">
      <c r="A61" s="7135"/>
      <c r="B61" s="7135"/>
      <c r="C61" s="4186"/>
      <c r="D61" s="4423"/>
      <c r="E61" s="4208"/>
      <c r="F61" s="4422"/>
      <c r="G61" s="7135"/>
      <c r="H61" s="7135"/>
      <c r="I61" s="7135"/>
      <c r="J61" s="4324" t="s">
        <v>135</v>
      </c>
      <c r="K61" s="4336"/>
      <c r="L61" s="4421"/>
      <c r="M61" s="4420"/>
      <c r="N61" s="3278"/>
      <c r="O61" s="3310"/>
      <c r="P61" s="4360"/>
      <c r="Q61" s="4419"/>
      <c r="R61" s="4163"/>
      <c r="S61" s="4162"/>
      <c r="T61" s="4113"/>
      <c r="U61" s="4113"/>
      <c r="V61" s="4113"/>
      <c r="W61" s="4113"/>
      <c r="X61" s="4113"/>
      <c r="Y61" s="4113"/>
      <c r="Z61" s="4113"/>
    </row>
    <row r="62" spans="1:26" ht="85.5" hidden="1" customHeight="1">
      <c r="A62" s="7135"/>
      <c r="B62" s="7135"/>
      <c r="C62" s="4186"/>
      <c r="D62" s="4423"/>
      <c r="E62" s="4208"/>
      <c r="F62" s="4422"/>
      <c r="G62" s="7135"/>
      <c r="H62" s="7135"/>
      <c r="I62" s="7135"/>
      <c r="J62" s="4324" t="s">
        <v>30</v>
      </c>
      <c r="K62" s="4336"/>
      <c r="L62" s="4421"/>
      <c r="M62" s="4420"/>
      <c r="N62" s="3278"/>
      <c r="O62" s="3310"/>
      <c r="P62" s="4360"/>
      <c r="Q62" s="4419"/>
      <c r="R62" s="4163"/>
      <c r="S62" s="4162"/>
      <c r="T62" s="4113"/>
      <c r="U62" s="4113"/>
      <c r="V62" s="4113"/>
      <c r="W62" s="4113"/>
      <c r="X62" s="4113"/>
      <c r="Y62" s="4113"/>
      <c r="Z62" s="4113"/>
    </row>
    <row r="63" spans="1:26" ht="41.25" hidden="1" customHeight="1">
      <c r="A63" s="7135"/>
      <c r="B63" s="7135"/>
      <c r="C63" s="4186"/>
      <c r="D63" s="4423"/>
      <c r="E63" s="4208"/>
      <c r="F63" s="4422"/>
      <c r="G63" s="7135"/>
      <c r="H63" s="7135"/>
      <c r="I63" s="7135"/>
      <c r="J63" s="4324" t="s">
        <v>1500</v>
      </c>
      <c r="K63" s="4336"/>
      <c r="L63" s="4421"/>
      <c r="M63" s="4420"/>
      <c r="N63" s="3278"/>
      <c r="O63" s="3310"/>
      <c r="P63" s="4360"/>
      <c r="Q63" s="4419"/>
      <c r="R63" s="4163"/>
      <c r="S63" s="4162"/>
      <c r="T63" s="4113"/>
      <c r="U63" s="4113"/>
      <c r="V63" s="4113"/>
      <c r="W63" s="4113"/>
      <c r="X63" s="4113"/>
      <c r="Y63" s="4113"/>
      <c r="Z63" s="4113"/>
    </row>
    <row r="64" spans="1:26" ht="60" hidden="1" customHeight="1">
      <c r="A64" s="7136"/>
      <c r="B64" s="7136"/>
      <c r="C64" s="4418"/>
      <c r="D64" s="4179"/>
      <c r="E64" s="4178"/>
      <c r="F64" s="4417"/>
      <c r="G64" s="7136"/>
      <c r="H64" s="7136"/>
      <c r="I64" s="7136"/>
      <c r="J64" s="4416" t="s">
        <v>23</v>
      </c>
      <c r="K64" s="4416"/>
      <c r="L64" s="4415"/>
      <c r="M64" s="4414"/>
      <c r="N64" s="3909"/>
      <c r="O64" s="4413"/>
      <c r="P64" s="4412"/>
      <c r="Q64" s="4411"/>
      <c r="R64" s="4163"/>
      <c r="S64" s="4162"/>
      <c r="T64" s="4113"/>
      <c r="U64" s="4113"/>
      <c r="V64" s="4113"/>
      <c r="W64" s="4113"/>
      <c r="X64" s="4113"/>
      <c r="Y64" s="4113"/>
      <c r="Z64" s="4113"/>
    </row>
    <row r="65" spans="1:26" ht="12.75" customHeight="1">
      <c r="A65" s="7589" t="s">
        <v>27</v>
      </c>
      <c r="B65" s="7226" t="s">
        <v>27</v>
      </c>
      <c r="C65" s="4192" t="s">
        <v>92</v>
      </c>
      <c r="D65" s="4410"/>
      <c r="E65" s="7588"/>
      <c r="F65" s="7604" t="s">
        <v>1499</v>
      </c>
      <c r="G65" s="7350" t="s">
        <v>125</v>
      </c>
      <c r="H65" s="7189" t="s">
        <v>34</v>
      </c>
      <c r="I65" s="7303" t="s">
        <v>252</v>
      </c>
      <c r="J65" s="4359" t="s">
        <v>1493</v>
      </c>
      <c r="K65" s="4394">
        <f>K69</f>
        <v>2173</v>
      </c>
      <c r="L65" s="4394">
        <f>L69</f>
        <v>2274.6</v>
      </c>
      <c r="M65" s="4394">
        <f>M69</f>
        <v>2274.6</v>
      </c>
      <c r="N65" s="3146"/>
      <c r="O65" s="3163"/>
      <c r="P65" s="2973"/>
      <c r="Q65" s="3671"/>
      <c r="R65" s="4163"/>
      <c r="S65" s="4162"/>
      <c r="T65" s="4113"/>
      <c r="U65" s="4113"/>
      <c r="V65" s="4113"/>
      <c r="W65" s="4113"/>
      <c r="X65" s="4113"/>
      <c r="Y65" s="4113"/>
      <c r="Z65" s="4113"/>
    </row>
    <row r="66" spans="1:26" ht="12.75" customHeight="1">
      <c r="A66" s="7132"/>
      <c r="B66" s="7135"/>
      <c r="C66" s="4186"/>
      <c r="D66" s="4185"/>
      <c r="E66" s="7135"/>
      <c r="F66" s="7135"/>
      <c r="G66" s="7135"/>
      <c r="H66" s="7135"/>
      <c r="I66" s="7135"/>
      <c r="J66" s="4391" t="s">
        <v>110</v>
      </c>
      <c r="K66" s="4391"/>
      <c r="L66" s="4409"/>
      <c r="M66" s="4409"/>
      <c r="N66" s="3278"/>
      <c r="O66" s="2952"/>
      <c r="P66" s="3111"/>
      <c r="Q66" s="3634"/>
      <c r="R66" s="4163"/>
      <c r="S66" s="4162"/>
      <c r="T66" s="4113"/>
      <c r="U66" s="4113"/>
      <c r="V66" s="4113"/>
      <c r="W66" s="4113"/>
      <c r="X66" s="4113"/>
      <c r="Y66" s="4113"/>
      <c r="Z66" s="4113"/>
    </row>
    <row r="67" spans="1:26" ht="12.75" customHeight="1">
      <c r="A67" s="7132"/>
      <c r="B67" s="7135"/>
      <c r="C67" s="4186"/>
      <c r="D67" s="4185"/>
      <c r="E67" s="7135"/>
      <c r="F67" s="7135"/>
      <c r="G67" s="7135"/>
      <c r="H67" s="7135"/>
      <c r="I67" s="7135"/>
      <c r="J67" s="4352" t="s">
        <v>135</v>
      </c>
      <c r="K67" s="4352"/>
      <c r="L67" s="4351">
        <f>L70</f>
        <v>0</v>
      </c>
      <c r="M67" s="4351">
        <f>M70</f>
        <v>0</v>
      </c>
      <c r="N67" s="3854"/>
      <c r="O67" s="2941"/>
      <c r="P67" s="3159"/>
      <c r="Q67" s="4408"/>
      <c r="R67" s="4163"/>
      <c r="S67" s="4162"/>
      <c r="T67" s="4113"/>
      <c r="U67" s="4113"/>
      <c r="V67" s="4113"/>
      <c r="W67" s="4113"/>
      <c r="X67" s="4113"/>
      <c r="Y67" s="4113"/>
      <c r="Z67" s="4113"/>
    </row>
    <row r="68" spans="1:26" ht="12.75" customHeight="1" thickBot="1">
      <c r="A68" s="7132"/>
      <c r="B68" s="7135"/>
      <c r="C68" s="4186"/>
      <c r="D68" s="4407"/>
      <c r="E68" s="7135"/>
      <c r="F68" s="7136"/>
      <c r="G68" s="7135"/>
      <c r="H68" s="7135"/>
      <c r="I68" s="7135"/>
      <c r="J68" s="3099" t="s">
        <v>23</v>
      </c>
      <c r="K68" s="4347">
        <f>K65+K67+K66</f>
        <v>2173</v>
      </c>
      <c r="L68" s="4347">
        <f>L65+L67+L66</f>
        <v>2274.6</v>
      </c>
      <c r="M68" s="4347">
        <f>M65+M67+M66</f>
        <v>2274.6</v>
      </c>
      <c r="N68" s="3160"/>
      <c r="O68" s="3574"/>
      <c r="P68" s="4406"/>
      <c r="Q68" s="4405"/>
      <c r="R68" s="4163"/>
      <c r="S68" s="4162"/>
      <c r="T68" s="4113"/>
      <c r="U68" s="4113"/>
      <c r="V68" s="4113"/>
      <c r="W68" s="4113"/>
      <c r="X68" s="4113"/>
      <c r="Y68" s="4113"/>
      <c r="Z68" s="4113"/>
    </row>
    <row r="69" spans="1:26" ht="18" customHeight="1">
      <c r="A69" s="4236" t="s">
        <v>27</v>
      </c>
      <c r="B69" s="3553" t="s">
        <v>27</v>
      </c>
      <c r="C69" s="4192" t="s">
        <v>92</v>
      </c>
      <c r="D69" s="3078" t="s">
        <v>27</v>
      </c>
      <c r="E69" s="7135"/>
      <c r="F69" s="7591" t="s">
        <v>1499</v>
      </c>
      <c r="G69" s="7135"/>
      <c r="H69" s="7135"/>
      <c r="I69" s="7135"/>
      <c r="J69" s="4308" t="s">
        <v>1493</v>
      </c>
      <c r="K69" s="4308">
        <v>2173</v>
      </c>
      <c r="L69" s="2929">
        <v>2274.6</v>
      </c>
      <c r="M69" s="2929">
        <v>2274.6</v>
      </c>
      <c r="N69" s="4402"/>
      <c r="O69" s="4396"/>
      <c r="P69" s="4401"/>
      <c r="Q69" s="4400"/>
      <c r="R69" s="4163"/>
      <c r="S69" s="4162"/>
      <c r="T69" s="4113"/>
      <c r="U69" s="4113"/>
      <c r="V69" s="4113"/>
      <c r="W69" s="4113"/>
      <c r="X69" s="4113"/>
      <c r="Y69" s="4113"/>
      <c r="Z69" s="4113"/>
    </row>
    <row r="70" spans="1:26" ht="19.5" customHeight="1" thickBot="1">
      <c r="A70" s="4404"/>
      <c r="B70" s="3254"/>
      <c r="C70" s="4186"/>
      <c r="D70" s="3794"/>
      <c r="E70" s="7135"/>
      <c r="F70" s="7135"/>
      <c r="G70" s="7135"/>
      <c r="H70" s="7135"/>
      <c r="I70" s="7135"/>
      <c r="J70" s="4403" t="s">
        <v>135</v>
      </c>
      <c r="K70" s="4403"/>
      <c r="L70" s="3034">
        <v>0</v>
      </c>
      <c r="M70" s="2922"/>
      <c r="N70" s="4402"/>
      <c r="O70" s="4396"/>
      <c r="P70" s="4401"/>
      <c r="Q70" s="4400"/>
      <c r="R70" s="4163"/>
      <c r="S70" s="4162"/>
      <c r="T70" s="4113"/>
      <c r="U70" s="4113"/>
      <c r="V70" s="4113"/>
      <c r="W70" s="4113"/>
      <c r="X70" s="4113"/>
      <c r="Y70" s="4113"/>
      <c r="Z70" s="4113"/>
    </row>
    <row r="71" spans="1:26" ht="15.75" customHeight="1" thickBot="1">
      <c r="A71" s="4399"/>
      <c r="B71" s="3550"/>
      <c r="C71" s="4398"/>
      <c r="D71" s="4397"/>
      <c r="E71" s="7136"/>
      <c r="F71" s="7136"/>
      <c r="G71" s="7136"/>
      <c r="H71" s="7136"/>
      <c r="I71" s="7136"/>
      <c r="J71" s="4177" t="s">
        <v>23</v>
      </c>
      <c r="K71" s="4176">
        <f>SUM(K69:K70)</f>
        <v>2173</v>
      </c>
      <c r="L71" s="4176">
        <f>SUM(L69:L70)</f>
        <v>2274.6</v>
      </c>
      <c r="M71" s="4176">
        <f>SUM(M69:M70)</f>
        <v>2274.6</v>
      </c>
      <c r="N71" s="2981"/>
      <c r="O71" s="4396"/>
      <c r="P71" s="4395"/>
      <c r="Q71" s="4344"/>
      <c r="R71" s="4163"/>
      <c r="S71" s="4162"/>
      <c r="T71" s="4113"/>
      <c r="U71" s="4113"/>
      <c r="V71" s="4113"/>
      <c r="W71" s="4113"/>
      <c r="X71" s="4113"/>
      <c r="Y71" s="4113"/>
      <c r="Z71" s="4113"/>
    </row>
    <row r="72" spans="1:26" ht="20.25" customHeight="1">
      <c r="A72" s="7589" t="s">
        <v>27</v>
      </c>
      <c r="B72" s="7226" t="s">
        <v>27</v>
      </c>
      <c r="C72" s="7584" t="s">
        <v>87</v>
      </c>
      <c r="D72" s="7273" t="s">
        <v>1498</v>
      </c>
      <c r="E72" s="7209"/>
      <c r="F72" s="7269"/>
      <c r="G72" s="7350" t="s">
        <v>117</v>
      </c>
      <c r="H72" s="7189" t="s">
        <v>34</v>
      </c>
      <c r="I72" s="7303" t="s">
        <v>252</v>
      </c>
      <c r="J72" s="4359" t="s">
        <v>110</v>
      </c>
      <c r="K72" s="4394">
        <f t="shared" ref="K72:M73" si="1">K77</f>
        <v>0</v>
      </c>
      <c r="L72" s="4394">
        <f t="shared" si="1"/>
        <v>22.9</v>
      </c>
      <c r="M72" s="4394">
        <f t="shared" si="1"/>
        <v>21.4</v>
      </c>
      <c r="N72" s="7375" t="s">
        <v>1497</v>
      </c>
      <c r="O72" s="7635" t="s">
        <v>65</v>
      </c>
      <c r="P72" s="7592">
        <v>22</v>
      </c>
      <c r="Q72" s="7175">
        <v>47.6</v>
      </c>
      <c r="R72" s="4163"/>
      <c r="S72" s="4162"/>
      <c r="T72" s="2846"/>
      <c r="U72" s="3675"/>
      <c r="V72" s="4113"/>
      <c r="W72" s="4113"/>
      <c r="X72" s="4113"/>
      <c r="Y72" s="4113"/>
      <c r="Z72" s="4113"/>
    </row>
    <row r="73" spans="1:26" ht="12.75" customHeight="1">
      <c r="A73" s="7132"/>
      <c r="B73" s="7135"/>
      <c r="C73" s="7135"/>
      <c r="D73" s="7132"/>
      <c r="E73" s="7587"/>
      <c r="F73" s="7270"/>
      <c r="G73" s="7135"/>
      <c r="H73" s="7135"/>
      <c r="I73" s="7135"/>
      <c r="J73" s="4352" t="s">
        <v>135</v>
      </c>
      <c r="K73" s="4351">
        <f t="shared" si="1"/>
        <v>540.4</v>
      </c>
      <c r="L73" s="4351">
        <f t="shared" si="1"/>
        <v>542.5</v>
      </c>
      <c r="M73" s="4351">
        <f t="shared" si="1"/>
        <v>542.5</v>
      </c>
      <c r="N73" s="7376"/>
      <c r="O73" s="7636"/>
      <c r="P73" s="7205"/>
      <c r="Q73" s="7187"/>
      <c r="R73" s="4163"/>
      <c r="S73" s="4162"/>
      <c r="T73" s="2846"/>
      <c r="U73" s="3675"/>
      <c r="V73" s="2957"/>
      <c r="W73" s="4113"/>
      <c r="X73" s="4113"/>
      <c r="Y73" s="4113"/>
      <c r="Z73" s="4113"/>
    </row>
    <row r="74" spans="1:26" ht="19.5" customHeight="1">
      <c r="A74" s="7132"/>
      <c r="B74" s="7135"/>
      <c r="C74" s="7135"/>
      <c r="D74" s="7132"/>
      <c r="E74" s="7587"/>
      <c r="F74" s="7270"/>
      <c r="G74" s="7135"/>
      <c r="H74" s="7135"/>
      <c r="I74" s="7135"/>
      <c r="J74" s="4352" t="s">
        <v>30</v>
      </c>
      <c r="K74" s="4352"/>
      <c r="L74" s="4393"/>
      <c r="M74" s="4392"/>
      <c r="N74" s="4384"/>
      <c r="O74" s="4188"/>
      <c r="P74" s="4349"/>
      <c r="Q74" s="3231"/>
      <c r="R74" s="4163"/>
      <c r="S74" s="4162"/>
      <c r="T74" s="2846"/>
      <c r="U74" s="4387"/>
      <c r="V74" s="4113"/>
      <c r="W74" s="4113"/>
      <c r="X74" s="4113"/>
      <c r="Y74" s="4113"/>
      <c r="Z74" s="4113"/>
    </row>
    <row r="75" spans="1:26" ht="12.75" customHeight="1">
      <c r="A75" s="7132"/>
      <c r="B75" s="7135"/>
      <c r="C75" s="7135"/>
      <c r="D75" s="7132"/>
      <c r="E75" s="7587"/>
      <c r="F75" s="7270"/>
      <c r="G75" s="7135"/>
      <c r="H75" s="7135"/>
      <c r="I75" s="7135"/>
      <c r="J75" s="4391" t="s">
        <v>1493</v>
      </c>
      <c r="K75" s="4391"/>
      <c r="L75" s="4390">
        <f>L80</f>
        <v>0</v>
      </c>
      <c r="M75" s="4389"/>
      <c r="N75" s="3278"/>
      <c r="O75" s="4188"/>
      <c r="P75" s="4388"/>
      <c r="Q75" s="3428"/>
      <c r="R75" s="4163"/>
      <c r="S75" s="4162"/>
      <c r="T75" s="2846"/>
      <c r="U75" s="4387"/>
      <c r="V75" s="4113"/>
      <c r="W75" s="4113"/>
      <c r="X75" s="4113"/>
      <c r="Y75" s="4113"/>
      <c r="Z75" s="4113"/>
    </row>
    <row r="76" spans="1:26" ht="13.5" customHeight="1" thickBot="1">
      <c r="A76" s="7133"/>
      <c r="B76" s="7136"/>
      <c r="C76" s="7136"/>
      <c r="D76" s="7133"/>
      <c r="E76" s="7171"/>
      <c r="F76" s="7271"/>
      <c r="G76" s="7136"/>
      <c r="H76" s="7136"/>
      <c r="I76" s="7136"/>
      <c r="J76" s="3099" t="s">
        <v>23</v>
      </c>
      <c r="K76" s="4347">
        <f>K72+K73+K74+K75</f>
        <v>540.4</v>
      </c>
      <c r="L76" s="4347">
        <f>L72+L73+L74+L75</f>
        <v>565.4</v>
      </c>
      <c r="M76" s="4347">
        <f>M72+M73+M74+M75</f>
        <v>563.9</v>
      </c>
      <c r="N76" s="4374"/>
      <c r="O76" s="4304"/>
      <c r="P76" s="4372"/>
      <c r="Q76" s="3454"/>
      <c r="R76" s="4163"/>
      <c r="S76" s="4162"/>
      <c r="T76" s="4386"/>
      <c r="U76" s="2885"/>
      <c r="V76" s="4113"/>
      <c r="W76" s="4113"/>
      <c r="X76" s="4113"/>
      <c r="Y76" s="4113"/>
      <c r="Z76" s="4113"/>
    </row>
    <row r="77" spans="1:26" ht="26.25" customHeight="1">
      <c r="A77" s="7583" t="s">
        <v>27</v>
      </c>
      <c r="B77" s="7226" t="s">
        <v>27</v>
      </c>
      <c r="C77" s="7584" t="s">
        <v>87</v>
      </c>
      <c r="D77" s="7581" t="s">
        <v>29</v>
      </c>
      <c r="E77" s="7582"/>
      <c r="F77" s="4385" t="s">
        <v>1496</v>
      </c>
      <c r="G77" s="7621" t="s">
        <v>117</v>
      </c>
      <c r="H77" s="7189" t="s">
        <v>34</v>
      </c>
      <c r="I77" s="7304" t="s">
        <v>252</v>
      </c>
      <c r="J77" s="4266" t="s">
        <v>110</v>
      </c>
      <c r="K77" s="4318">
        <v>0</v>
      </c>
      <c r="L77" s="2929">
        <v>22.9</v>
      </c>
      <c r="M77" s="4318">
        <v>21.4</v>
      </c>
      <c r="N77" s="3585" t="s">
        <v>1495</v>
      </c>
      <c r="O77" s="4198" t="s">
        <v>407</v>
      </c>
      <c r="P77" s="4357">
        <v>3550</v>
      </c>
      <c r="Q77" s="3448">
        <v>3637</v>
      </c>
      <c r="R77" s="4187"/>
      <c r="S77" s="4259"/>
      <c r="T77" s="2957"/>
      <c r="U77" s="2957"/>
      <c r="V77" s="4113"/>
      <c r="W77" s="4113"/>
      <c r="X77" s="4113"/>
      <c r="Y77" s="4113"/>
      <c r="Z77" s="4113"/>
    </row>
    <row r="78" spans="1:26" ht="12.75" customHeight="1">
      <c r="A78" s="7135"/>
      <c r="B78" s="7135"/>
      <c r="C78" s="7135"/>
      <c r="D78" s="7135"/>
      <c r="E78" s="7135"/>
      <c r="F78" s="4380"/>
      <c r="G78" s="7132"/>
      <c r="H78" s="7135"/>
      <c r="I78" s="7132"/>
      <c r="J78" s="4383" t="s">
        <v>135</v>
      </c>
      <c r="K78" s="3575">
        <v>540.4</v>
      </c>
      <c r="L78" s="4382">
        <v>542.5</v>
      </c>
      <c r="M78" s="4382">
        <v>542.5</v>
      </c>
      <c r="N78" s="4384" t="s">
        <v>1494</v>
      </c>
      <c r="O78" s="4188" t="s">
        <v>37</v>
      </c>
      <c r="P78" s="4349">
        <v>123</v>
      </c>
      <c r="Q78" s="3231">
        <v>127</v>
      </c>
      <c r="R78" s="4163"/>
      <c r="S78" s="4259"/>
      <c r="T78" s="2957"/>
      <c r="U78" s="2957"/>
      <c r="V78" s="4113"/>
      <c r="W78" s="4113"/>
      <c r="X78" s="4113"/>
      <c r="Y78" s="4113"/>
      <c r="Z78" s="4113"/>
    </row>
    <row r="79" spans="1:26" ht="12.75" customHeight="1">
      <c r="A79" s="7135"/>
      <c r="B79" s="7135"/>
      <c r="C79" s="7135"/>
      <c r="D79" s="7135"/>
      <c r="E79" s="7135"/>
      <c r="F79" s="4380"/>
      <c r="G79" s="7132"/>
      <c r="H79" s="7135"/>
      <c r="I79" s="7132"/>
      <c r="J79" s="4383" t="s">
        <v>30</v>
      </c>
      <c r="K79" s="3575"/>
      <c r="L79" s="4382"/>
      <c r="M79" s="4381"/>
      <c r="N79" s="4378"/>
      <c r="O79" s="4377"/>
      <c r="P79" s="4349"/>
      <c r="Q79" s="3231"/>
      <c r="R79" s="4163"/>
      <c r="S79" s="4162"/>
      <c r="T79" s="4113"/>
      <c r="U79" s="4113"/>
      <c r="V79" s="4113"/>
      <c r="W79" s="4113"/>
      <c r="X79" s="4113"/>
      <c r="Y79" s="4113"/>
      <c r="Z79" s="4113"/>
    </row>
    <row r="80" spans="1:26" ht="12.75" customHeight="1">
      <c r="A80" s="7135"/>
      <c r="B80" s="7135"/>
      <c r="C80" s="7135"/>
      <c r="D80" s="7135"/>
      <c r="E80" s="7135"/>
      <c r="F80" s="4380"/>
      <c r="G80" s="7132"/>
      <c r="H80" s="7135"/>
      <c r="I80" s="7132"/>
      <c r="J80" s="4379" t="s">
        <v>1493</v>
      </c>
      <c r="K80" s="3893"/>
      <c r="L80" s="4332"/>
      <c r="M80" s="4338"/>
      <c r="N80" s="4378"/>
      <c r="O80" s="4377"/>
      <c r="P80" s="4349"/>
      <c r="Q80" s="3231"/>
      <c r="R80" s="4163"/>
      <c r="S80" s="4162"/>
      <c r="T80" s="4113"/>
      <c r="U80" s="4113"/>
      <c r="V80" s="4113"/>
      <c r="W80" s="4113"/>
      <c r="X80" s="4113"/>
      <c r="Y80" s="4113"/>
      <c r="Z80" s="4113"/>
    </row>
    <row r="81" spans="1:26" ht="12.75" customHeight="1" thickBot="1">
      <c r="A81" s="7136"/>
      <c r="B81" s="7136"/>
      <c r="C81" s="7136"/>
      <c r="D81" s="7136"/>
      <c r="E81" s="7136"/>
      <c r="F81" s="4376"/>
      <c r="G81" s="7133"/>
      <c r="H81" s="7136"/>
      <c r="I81" s="7132"/>
      <c r="J81" s="4375" t="s">
        <v>23</v>
      </c>
      <c r="K81" s="4312">
        <f>SUM(K77:K80)</f>
        <v>540.4</v>
      </c>
      <c r="L81" s="4312">
        <f>SUM(L77:L80)</f>
        <v>565.4</v>
      </c>
      <c r="M81" s="4312">
        <f>SUM(M77:M80)</f>
        <v>563.9</v>
      </c>
      <c r="N81" s="4374"/>
      <c r="O81" s="4373"/>
      <c r="P81" s="4372"/>
      <c r="Q81" s="3454"/>
      <c r="R81" s="4163"/>
      <c r="S81" s="4162"/>
      <c r="T81" s="4113"/>
      <c r="U81" s="4113"/>
      <c r="V81" s="4113"/>
      <c r="W81" s="4113"/>
      <c r="X81" s="4113"/>
      <c r="Y81" s="4113"/>
      <c r="Z81" s="4113"/>
    </row>
    <row r="82" spans="1:26" ht="19.5" customHeight="1" thickBot="1">
      <c r="A82" s="4226" t="s">
        <v>27</v>
      </c>
      <c r="B82" s="3498" t="s">
        <v>27</v>
      </c>
      <c r="C82" s="7605" t="s">
        <v>28</v>
      </c>
      <c r="D82" s="7213"/>
      <c r="E82" s="7213"/>
      <c r="F82" s="7213"/>
      <c r="G82" s="7213"/>
      <c r="H82" s="7213"/>
      <c r="I82" s="7213"/>
      <c r="J82" s="4172" t="s">
        <v>23</v>
      </c>
      <c r="K82" s="4171">
        <f>K24+K33+K49+K68+K76</f>
        <v>3129</v>
      </c>
      <c r="L82" s="4171">
        <f>L24+L33+L49+L68+L76</f>
        <v>2945.8</v>
      </c>
      <c r="M82" s="4171">
        <f>M24+M33+M49+M68+M76</f>
        <v>2944.3</v>
      </c>
      <c r="N82" s="4371"/>
      <c r="O82" s="4370"/>
      <c r="P82" s="4369"/>
      <c r="Q82" s="4368"/>
      <c r="R82" s="4163"/>
      <c r="S82" s="4162"/>
      <c r="T82" s="4113"/>
      <c r="U82" s="4113"/>
      <c r="V82" s="4113"/>
      <c r="W82" s="4113"/>
      <c r="X82" s="4113"/>
      <c r="Y82" s="4113"/>
      <c r="Z82" s="4113"/>
    </row>
    <row r="83" spans="1:26" ht="17.25" customHeight="1" thickBot="1">
      <c r="A83" s="7583" t="s">
        <v>27</v>
      </c>
      <c r="B83" s="7226" t="s">
        <v>29</v>
      </c>
      <c r="C83" s="4235" t="s">
        <v>1492</v>
      </c>
      <c r="D83" s="4234"/>
      <c r="E83" s="4367"/>
      <c r="F83" s="4230"/>
      <c r="G83" s="4233"/>
      <c r="H83" s="4232"/>
      <c r="I83" s="4231"/>
      <c r="J83" s="4230"/>
      <c r="K83" s="4230"/>
      <c r="L83" s="4230"/>
      <c r="M83" s="4230"/>
      <c r="N83" s="4233"/>
      <c r="O83" s="4366"/>
      <c r="P83" s="4365"/>
      <c r="Q83" s="4233"/>
      <c r="R83" s="4163"/>
      <c r="S83" s="4162"/>
      <c r="T83" s="4113"/>
      <c r="U83" s="4113"/>
      <c r="V83" s="4113"/>
      <c r="W83" s="4113"/>
      <c r="X83" s="4113"/>
      <c r="Y83" s="4113"/>
      <c r="Z83" s="4113"/>
    </row>
    <row r="84" spans="1:26" ht="39" customHeight="1">
      <c r="A84" s="7135"/>
      <c r="B84" s="7135"/>
      <c r="C84" s="7597"/>
      <c r="D84" s="7209"/>
      <c r="E84" s="7209"/>
      <c r="F84" s="7209"/>
      <c r="G84" s="7209"/>
      <c r="H84" s="7209"/>
      <c r="I84" s="7209"/>
      <c r="J84" s="7209"/>
      <c r="K84" s="7209"/>
      <c r="L84" s="7209"/>
      <c r="M84" s="7269"/>
      <c r="N84" s="4340" t="s">
        <v>1491</v>
      </c>
      <c r="O84" s="4364" t="s">
        <v>1490</v>
      </c>
      <c r="P84" s="4363">
        <v>1</v>
      </c>
      <c r="Q84" s="3162">
        <v>1</v>
      </c>
      <c r="R84" s="4163"/>
      <c r="S84" s="4162"/>
      <c r="T84" s="4113"/>
      <c r="U84" s="4113"/>
      <c r="V84" s="4113"/>
      <c r="W84" s="4113"/>
      <c r="X84" s="4113"/>
      <c r="Y84" s="4113"/>
      <c r="Z84" s="4113"/>
    </row>
    <row r="85" spans="1:26" ht="27" customHeight="1" thickBot="1">
      <c r="A85" s="7136"/>
      <c r="B85" s="7136"/>
      <c r="C85" s="7133"/>
      <c r="D85" s="7171"/>
      <c r="E85" s="7171"/>
      <c r="F85" s="7171"/>
      <c r="G85" s="7171"/>
      <c r="H85" s="7171"/>
      <c r="I85" s="7171"/>
      <c r="J85" s="7171"/>
      <c r="K85" s="7171"/>
      <c r="L85" s="7171"/>
      <c r="M85" s="7271"/>
      <c r="N85" s="4362" t="s">
        <v>1489</v>
      </c>
      <c r="O85" s="4205"/>
      <c r="P85" s="4361"/>
      <c r="Q85" s="4360"/>
      <c r="R85" s="4163"/>
      <c r="S85" s="4162"/>
      <c r="T85" s="4113"/>
      <c r="U85" s="4113"/>
      <c r="V85" s="4113"/>
      <c r="W85" s="4113"/>
      <c r="X85" s="4113"/>
      <c r="Y85" s="4113"/>
      <c r="Z85" s="4113"/>
    </row>
    <row r="86" spans="1:26" ht="12.75" customHeight="1">
      <c r="A86" s="7583" t="s">
        <v>27</v>
      </c>
      <c r="B86" s="7226" t="s">
        <v>29</v>
      </c>
      <c r="C86" s="4192" t="s">
        <v>27</v>
      </c>
      <c r="D86" s="7620" t="s">
        <v>1488</v>
      </c>
      <c r="E86" s="7209"/>
      <c r="F86" s="7269"/>
      <c r="G86" s="7350" t="s">
        <v>632</v>
      </c>
      <c r="H86" s="7189" t="s">
        <v>34</v>
      </c>
      <c r="I86" s="7303" t="s">
        <v>51</v>
      </c>
      <c r="J86" s="4359" t="s">
        <v>110</v>
      </c>
      <c r="K86" s="4358">
        <f>K91+K94+K97+K100+K104+K107+K109+K113+K116+K119+K121+K123+K125+K128+K131+K134+K136+K138+K140+K142+K144+K146+K149+K151+K153+K156</f>
        <v>188.8</v>
      </c>
      <c r="L86" s="4358">
        <f>L91+L94+L97+L100+L104+L107+L109+L113+L116+L119+L121+L123+L125+L128+L131+L134+L136+L138+L140+L142+L144+L146+L149+L151+L153+L156</f>
        <v>330.2</v>
      </c>
      <c r="M86" s="4358">
        <f>M91+M94+M97+M100+M104+M107+M109+M113+M116+M119+M121+M123+M125+M128+M131+M134+M136+M138+M140+M142+M144+M146+M149+M151+M153+M156</f>
        <v>318.47999999999996</v>
      </c>
      <c r="N86" s="4340"/>
      <c r="O86" s="4317"/>
      <c r="P86" s="4357"/>
      <c r="Q86" s="2911"/>
      <c r="R86" s="4163"/>
      <c r="S86" s="4162"/>
      <c r="T86" s="4113"/>
      <c r="U86" s="4113"/>
      <c r="V86" s="4113"/>
      <c r="W86" s="4113"/>
      <c r="X86" s="4113"/>
      <c r="Y86" s="4113"/>
      <c r="Z86" s="4113"/>
    </row>
    <row r="87" spans="1:26" ht="15" customHeight="1">
      <c r="A87" s="7135"/>
      <c r="B87" s="7135"/>
      <c r="C87" s="4186"/>
      <c r="D87" s="7132"/>
      <c r="E87" s="7587"/>
      <c r="F87" s="7270"/>
      <c r="G87" s="7135"/>
      <c r="H87" s="7135"/>
      <c r="I87" s="7135"/>
      <c r="J87" s="4352" t="s">
        <v>135</v>
      </c>
      <c r="K87" s="4351">
        <f>K155</f>
        <v>0</v>
      </c>
      <c r="L87" s="4351">
        <f>L155</f>
        <v>156.30000000000001</v>
      </c>
      <c r="M87" s="4351">
        <f>M155</f>
        <v>154.1</v>
      </c>
      <c r="N87" s="4356"/>
      <c r="O87" s="4355"/>
      <c r="P87" s="4354"/>
      <c r="Q87" s="4353"/>
      <c r="R87" s="4163"/>
      <c r="S87" s="4259"/>
      <c r="T87" s="2957"/>
      <c r="U87" s="4113"/>
      <c r="V87" s="4113"/>
      <c r="W87" s="4113"/>
      <c r="X87" s="4113"/>
      <c r="Y87" s="4113"/>
      <c r="Z87" s="4113"/>
    </row>
    <row r="88" spans="1:26" ht="19.5" customHeight="1">
      <c r="A88" s="7135"/>
      <c r="B88" s="7135"/>
      <c r="C88" s="4186"/>
      <c r="D88" s="7132"/>
      <c r="E88" s="7587"/>
      <c r="F88" s="7270"/>
      <c r="G88" s="7135"/>
      <c r="H88" s="7135"/>
      <c r="I88" s="7135"/>
      <c r="J88" s="4352" t="s">
        <v>159</v>
      </c>
      <c r="K88" s="4351">
        <f>K147</f>
        <v>0</v>
      </c>
      <c r="L88" s="4351">
        <f>L147</f>
        <v>36.1</v>
      </c>
      <c r="M88" s="4351">
        <f>M147</f>
        <v>36</v>
      </c>
      <c r="N88" s="4356"/>
      <c r="O88" s="4355"/>
      <c r="P88" s="4354"/>
      <c r="Q88" s="4353"/>
      <c r="R88" s="4163"/>
      <c r="S88" s="4162"/>
      <c r="T88" s="4113"/>
      <c r="U88" s="4113"/>
      <c r="V88" s="4113"/>
      <c r="W88" s="4113"/>
      <c r="X88" s="4113"/>
      <c r="Y88" s="4113"/>
      <c r="Z88" s="4113"/>
    </row>
    <row r="89" spans="1:26" ht="12.75" customHeight="1">
      <c r="A89" s="7135"/>
      <c r="B89" s="7135"/>
      <c r="C89" s="4186"/>
      <c r="D89" s="7132"/>
      <c r="E89" s="7587"/>
      <c r="F89" s="7270"/>
      <c r="G89" s="7135"/>
      <c r="H89" s="7135"/>
      <c r="I89" s="7135"/>
      <c r="J89" s="4352"/>
      <c r="K89" s="4352"/>
      <c r="L89" s="4351"/>
      <c r="M89" s="4350"/>
      <c r="N89" s="3639"/>
      <c r="O89" s="4189"/>
      <c r="P89" s="4349"/>
      <c r="Q89" s="2934"/>
      <c r="R89" s="4163"/>
      <c r="S89" s="4162"/>
      <c r="T89" s="4113"/>
      <c r="U89" s="4113"/>
      <c r="V89" s="4113"/>
      <c r="W89" s="4113"/>
      <c r="X89" s="4113"/>
      <c r="Y89" s="4113"/>
      <c r="Z89" s="4113"/>
    </row>
    <row r="90" spans="1:26" ht="12.75" customHeight="1" thickBot="1">
      <c r="A90" s="7136"/>
      <c r="B90" s="7136"/>
      <c r="C90" s="4180"/>
      <c r="D90" s="7133"/>
      <c r="E90" s="7171"/>
      <c r="F90" s="7271"/>
      <c r="G90" s="7136"/>
      <c r="H90" s="7136"/>
      <c r="I90" s="7136"/>
      <c r="J90" s="4348" t="s">
        <v>23</v>
      </c>
      <c r="K90" s="4347">
        <f>K86+K87+K88+K89</f>
        <v>188.8</v>
      </c>
      <c r="L90" s="4347">
        <f>L86+L87+L88+L89</f>
        <v>522.6</v>
      </c>
      <c r="M90" s="4347">
        <f>M86+M87+M88+M89</f>
        <v>508.57999999999993</v>
      </c>
      <c r="N90" s="3801"/>
      <c r="O90" s="4346"/>
      <c r="P90" s="4345"/>
      <c r="Q90" s="4344"/>
      <c r="R90" s="4163"/>
      <c r="S90" s="4162"/>
      <c r="T90" s="4113"/>
      <c r="U90" s="4113"/>
      <c r="V90" s="4113"/>
      <c r="W90" s="4113"/>
      <c r="X90" s="4113"/>
      <c r="Y90" s="4113"/>
      <c r="Z90" s="4113"/>
    </row>
    <row r="91" spans="1:26" ht="26.25" customHeight="1">
      <c r="A91" s="7583" t="s">
        <v>27</v>
      </c>
      <c r="B91" s="7226" t="s">
        <v>29</v>
      </c>
      <c r="C91" s="7584" t="s">
        <v>27</v>
      </c>
      <c r="D91" s="7581" t="s">
        <v>27</v>
      </c>
      <c r="E91" s="7582"/>
      <c r="F91" s="7138" t="s">
        <v>1487</v>
      </c>
      <c r="G91" s="7350" t="s">
        <v>632</v>
      </c>
      <c r="H91" s="7189" t="s">
        <v>34</v>
      </c>
      <c r="I91" s="3710" t="s">
        <v>51</v>
      </c>
      <c r="J91" s="4308" t="s">
        <v>110</v>
      </c>
      <c r="K91" s="3897">
        <v>1.5</v>
      </c>
      <c r="L91" s="2929">
        <v>1.5</v>
      </c>
      <c r="M91" s="2929">
        <v>1.5</v>
      </c>
      <c r="N91" s="4340" t="s">
        <v>1486</v>
      </c>
      <c r="O91" s="4317" t="s">
        <v>37</v>
      </c>
      <c r="P91" s="4266">
        <v>3800</v>
      </c>
      <c r="Q91" s="3897">
        <v>3771</v>
      </c>
      <c r="R91" s="7627" t="s">
        <v>1485</v>
      </c>
      <c r="S91" s="7628"/>
      <c r="T91" s="4113"/>
      <c r="U91" s="4113"/>
      <c r="V91" s="4113"/>
      <c r="W91" s="4113"/>
      <c r="X91" s="4113"/>
      <c r="Y91" s="4113"/>
      <c r="Z91" s="4113"/>
    </row>
    <row r="92" spans="1:26" ht="12.75" customHeight="1" thickBot="1">
      <c r="A92" s="7135"/>
      <c r="B92" s="7135"/>
      <c r="C92" s="7135"/>
      <c r="D92" s="7135"/>
      <c r="E92" s="7135"/>
      <c r="F92" s="7135"/>
      <c r="G92" s="7135"/>
      <c r="H92" s="7135"/>
      <c r="I92" s="3676"/>
      <c r="J92" s="4324" t="s">
        <v>135</v>
      </c>
      <c r="K92" s="4323"/>
      <c r="L92" s="4322"/>
      <c r="M92" s="4325"/>
      <c r="N92" s="4300"/>
      <c r="O92" s="4343"/>
      <c r="P92" s="4342"/>
      <c r="Q92" s="4341"/>
      <c r="R92" s="4163"/>
      <c r="S92" s="4162"/>
      <c r="T92" s="4113"/>
      <c r="U92" s="4113"/>
      <c r="V92" s="4113"/>
      <c r="W92" s="4113"/>
      <c r="X92" s="4113"/>
      <c r="Y92" s="4113"/>
      <c r="Z92" s="4113"/>
    </row>
    <row r="93" spans="1:26" ht="20.25" customHeight="1" thickBot="1">
      <c r="A93" s="7136"/>
      <c r="B93" s="7136"/>
      <c r="C93" s="7136"/>
      <c r="D93" s="7136"/>
      <c r="E93" s="7136"/>
      <c r="F93" s="7136"/>
      <c r="G93" s="7136"/>
      <c r="H93" s="7135"/>
      <c r="I93" s="3705"/>
      <c r="J93" s="4313" t="s">
        <v>23</v>
      </c>
      <c r="K93" s="4176">
        <f>SUM(K91:K92)</f>
        <v>1.5</v>
      </c>
      <c r="L93" s="4176">
        <f>SUM(L91:L92)</f>
        <v>1.5</v>
      </c>
      <c r="M93" s="4176">
        <f>SUM(M91:M92)</f>
        <v>1.5</v>
      </c>
      <c r="N93" s="3630"/>
      <c r="O93" s="4327"/>
      <c r="P93" s="4326"/>
      <c r="Q93" s="4302"/>
      <c r="R93" s="4163"/>
      <c r="S93" s="4162"/>
      <c r="T93" s="4113"/>
      <c r="U93" s="4113"/>
      <c r="V93" s="4113"/>
      <c r="W93" s="4113"/>
      <c r="X93" s="4113"/>
      <c r="Y93" s="4113"/>
      <c r="Z93" s="4113"/>
    </row>
    <row r="94" spans="1:26" ht="12.75" customHeight="1">
      <c r="A94" s="7583" t="s">
        <v>27</v>
      </c>
      <c r="B94" s="7226" t="s">
        <v>29</v>
      </c>
      <c r="C94" s="7584" t="s">
        <v>27</v>
      </c>
      <c r="D94" s="7581" t="s">
        <v>29</v>
      </c>
      <c r="E94" s="7582"/>
      <c r="F94" s="7138" t="s">
        <v>1484</v>
      </c>
      <c r="G94" s="7350" t="s">
        <v>632</v>
      </c>
      <c r="H94" s="7135"/>
      <c r="I94" s="7303" t="s">
        <v>51</v>
      </c>
      <c r="J94" s="4308" t="s">
        <v>110</v>
      </c>
      <c r="K94" s="4318">
        <v>20</v>
      </c>
      <c r="L94" s="4319">
        <v>20</v>
      </c>
      <c r="M94" s="4319">
        <v>20</v>
      </c>
      <c r="N94" s="4340" t="s">
        <v>1483</v>
      </c>
      <c r="O94" s="4267" t="s">
        <v>37</v>
      </c>
      <c r="P94" s="4266">
        <v>5500</v>
      </c>
      <c r="Q94" s="3897">
        <v>6322</v>
      </c>
      <c r="R94" s="4187"/>
      <c r="S94" s="4162"/>
      <c r="T94" s="4113"/>
      <c r="U94" s="4113"/>
      <c r="V94" s="4113"/>
      <c r="W94" s="4113"/>
      <c r="X94" s="4113"/>
      <c r="Y94" s="4113"/>
      <c r="Z94" s="4113"/>
    </row>
    <row r="95" spans="1:26" ht="12.75" customHeight="1" thickBot="1">
      <c r="A95" s="7135"/>
      <c r="B95" s="7135"/>
      <c r="C95" s="7135"/>
      <c r="D95" s="7135"/>
      <c r="E95" s="7135"/>
      <c r="F95" s="7135"/>
      <c r="G95" s="7135"/>
      <c r="H95" s="7135"/>
      <c r="I95" s="7135"/>
      <c r="J95" s="4324" t="s">
        <v>135</v>
      </c>
      <c r="K95" s="4323"/>
      <c r="L95" s="4322"/>
      <c r="M95" s="4325"/>
      <c r="N95" s="4300"/>
      <c r="O95" s="4321"/>
      <c r="P95" s="4298"/>
      <c r="Q95" s="4297"/>
      <c r="R95" s="4163"/>
      <c r="S95" s="4162"/>
      <c r="T95" s="4113"/>
      <c r="U95" s="4113"/>
      <c r="V95" s="4113"/>
      <c r="W95" s="4113"/>
      <c r="X95" s="4113"/>
      <c r="Y95" s="4113"/>
      <c r="Z95" s="4113"/>
    </row>
    <row r="96" spans="1:26" ht="12.75" customHeight="1" thickBot="1">
      <c r="A96" s="7136"/>
      <c r="B96" s="7136"/>
      <c r="C96" s="7136"/>
      <c r="D96" s="7136"/>
      <c r="E96" s="7136"/>
      <c r="F96" s="7136"/>
      <c r="G96" s="7136"/>
      <c r="H96" s="7136"/>
      <c r="I96" s="7136"/>
      <c r="J96" s="4313" t="s">
        <v>23</v>
      </c>
      <c r="K96" s="4176">
        <f>SUM(K94:K95)</f>
        <v>20</v>
      </c>
      <c r="L96" s="4176">
        <f>SUM(L94:L95)</f>
        <v>20</v>
      </c>
      <c r="M96" s="4176">
        <f>SUM(M94:M95)</f>
        <v>20</v>
      </c>
      <c r="N96" s="3630"/>
      <c r="O96" s="4316"/>
      <c r="P96" s="4310"/>
      <c r="Q96" s="4339"/>
      <c r="R96" s="4163"/>
      <c r="S96" s="4162"/>
      <c r="T96" s="4113"/>
      <c r="U96" s="4113"/>
      <c r="V96" s="4113"/>
      <c r="W96" s="4113"/>
      <c r="X96" s="4113"/>
      <c r="Y96" s="4113"/>
      <c r="Z96" s="4113"/>
    </row>
    <row r="97" spans="1:26" ht="26.25" customHeight="1">
      <c r="A97" s="7583" t="s">
        <v>27</v>
      </c>
      <c r="B97" s="7226" t="s">
        <v>29</v>
      </c>
      <c r="C97" s="7584" t="s">
        <v>27</v>
      </c>
      <c r="D97" s="7581" t="s">
        <v>94</v>
      </c>
      <c r="E97" s="7582"/>
      <c r="F97" s="7138" t="s">
        <v>1482</v>
      </c>
      <c r="G97" s="7350" t="s">
        <v>632</v>
      </c>
      <c r="H97" s="7189" t="s">
        <v>34</v>
      </c>
      <c r="I97" s="7303" t="s">
        <v>51</v>
      </c>
      <c r="J97" s="4308" t="s">
        <v>110</v>
      </c>
      <c r="K97" s="4319">
        <v>0</v>
      </c>
      <c r="L97" s="4319">
        <v>0</v>
      </c>
      <c r="M97" s="4319">
        <v>0</v>
      </c>
      <c r="N97" s="4340" t="s">
        <v>1482</v>
      </c>
      <c r="O97" s="4317"/>
      <c r="P97" s="4266">
        <v>0</v>
      </c>
      <c r="Q97" s="3897">
        <v>0</v>
      </c>
      <c r="R97" s="4163"/>
      <c r="S97" s="4162"/>
      <c r="T97" s="4113"/>
      <c r="U97" s="4113"/>
      <c r="V97" s="4113"/>
      <c r="W97" s="4113"/>
      <c r="X97" s="4113"/>
      <c r="Y97" s="4113"/>
      <c r="Z97" s="4113"/>
    </row>
    <row r="98" spans="1:26" ht="12.75" customHeight="1" thickBot="1">
      <c r="A98" s="7135"/>
      <c r="B98" s="7135"/>
      <c r="C98" s="7135"/>
      <c r="D98" s="7135"/>
      <c r="E98" s="7135"/>
      <c r="F98" s="7135"/>
      <c r="G98" s="7135"/>
      <c r="H98" s="7135"/>
      <c r="I98" s="7135"/>
      <c r="J98" s="4324" t="s">
        <v>135</v>
      </c>
      <c r="K98" s="4323"/>
      <c r="L98" s="4322">
        <v>0</v>
      </c>
      <c r="M98" s="4325"/>
      <c r="N98" s="4300"/>
      <c r="O98" s="4321"/>
      <c r="P98" s="4298"/>
      <c r="Q98" s="4297"/>
      <c r="R98" s="4163"/>
      <c r="S98" s="4162"/>
      <c r="T98" s="4113"/>
      <c r="U98" s="4113"/>
      <c r="V98" s="4113"/>
      <c r="W98" s="4113"/>
      <c r="X98" s="4113"/>
      <c r="Y98" s="4113"/>
      <c r="Z98" s="4113"/>
    </row>
    <row r="99" spans="1:26" ht="12.75" customHeight="1" thickBot="1">
      <c r="A99" s="7136"/>
      <c r="B99" s="7136"/>
      <c r="C99" s="7136"/>
      <c r="D99" s="7136"/>
      <c r="E99" s="7136"/>
      <c r="F99" s="7136"/>
      <c r="G99" s="7136"/>
      <c r="H99" s="7135"/>
      <c r="I99" s="7136"/>
      <c r="J99" s="4313" t="s">
        <v>23</v>
      </c>
      <c r="K99" s="4176">
        <f>SUM(K97:K98)</f>
        <v>0</v>
      </c>
      <c r="L99" s="4176">
        <f>SUM(L97:L98)</f>
        <v>0</v>
      </c>
      <c r="M99" s="4176">
        <f>SUM(M97:M98)</f>
        <v>0</v>
      </c>
      <c r="N99" s="3630"/>
      <c r="O99" s="4316"/>
      <c r="P99" s="4310"/>
      <c r="Q99" s="4339"/>
      <c r="R99" s="4163"/>
      <c r="S99" s="4162"/>
      <c r="T99" s="4113"/>
      <c r="U99" s="4113"/>
      <c r="V99" s="4113"/>
      <c r="W99" s="4113"/>
      <c r="X99" s="4113"/>
      <c r="Y99" s="4113"/>
      <c r="Z99" s="4113"/>
    </row>
    <row r="100" spans="1:26" ht="12.75" customHeight="1">
      <c r="A100" s="7583" t="s">
        <v>27</v>
      </c>
      <c r="B100" s="7226" t="s">
        <v>29</v>
      </c>
      <c r="C100" s="7584" t="s">
        <v>27</v>
      </c>
      <c r="D100" s="7581" t="s">
        <v>92</v>
      </c>
      <c r="E100" s="7582"/>
      <c r="F100" s="7138" t="s">
        <v>1481</v>
      </c>
      <c r="G100" s="7350" t="s">
        <v>632</v>
      </c>
      <c r="H100" s="7135"/>
      <c r="I100" s="7303" t="s">
        <v>51</v>
      </c>
      <c r="J100" s="4308" t="s">
        <v>110</v>
      </c>
      <c r="K100" s="4318">
        <v>20</v>
      </c>
      <c r="L100" s="2929">
        <v>19.899999999999999</v>
      </c>
      <c r="M100" s="2929">
        <v>19.899999999999999</v>
      </c>
      <c r="N100" s="3585" t="s">
        <v>1480</v>
      </c>
      <c r="O100" s="4317" t="s">
        <v>37</v>
      </c>
      <c r="P100" s="4266">
        <v>2000</v>
      </c>
      <c r="Q100" s="3156">
        <v>2144</v>
      </c>
      <c r="R100" s="7162" t="s">
        <v>1479</v>
      </c>
      <c r="S100" s="7238" t="s">
        <v>1478</v>
      </c>
      <c r="T100" s="2957"/>
      <c r="U100" s="4113"/>
      <c r="V100" s="4113"/>
      <c r="W100" s="4113"/>
      <c r="X100" s="4113"/>
      <c r="Y100" s="4113"/>
      <c r="Z100" s="4113"/>
    </row>
    <row r="101" spans="1:26" ht="12.75" customHeight="1">
      <c r="A101" s="7135"/>
      <c r="B101" s="7135"/>
      <c r="C101" s="7135"/>
      <c r="D101" s="7135"/>
      <c r="E101" s="7135"/>
      <c r="F101" s="7135"/>
      <c r="G101" s="7135"/>
      <c r="H101" s="7135"/>
      <c r="I101" s="7135"/>
      <c r="J101" s="4336" t="s">
        <v>159</v>
      </c>
      <c r="K101" s="3893"/>
      <c r="L101" s="4332"/>
      <c r="M101" s="4338"/>
      <c r="N101" s="4300"/>
      <c r="O101" s="4321"/>
      <c r="P101" s="4298"/>
      <c r="Q101" s="4320"/>
      <c r="R101" s="7165"/>
      <c r="S101" s="7415"/>
      <c r="T101" s="4113"/>
      <c r="U101" s="4113"/>
      <c r="V101" s="4113"/>
      <c r="W101" s="4113"/>
      <c r="X101" s="4113"/>
      <c r="Y101" s="4113"/>
      <c r="Z101" s="4113"/>
    </row>
    <row r="102" spans="1:26" ht="12.75" customHeight="1" thickBot="1">
      <c r="A102" s="7135"/>
      <c r="B102" s="7135"/>
      <c r="C102" s="7135"/>
      <c r="D102" s="7135"/>
      <c r="E102" s="7135"/>
      <c r="F102" s="7135"/>
      <c r="G102" s="7135"/>
      <c r="H102" s="7135"/>
      <c r="I102" s="7135"/>
      <c r="J102" s="4324" t="s">
        <v>135</v>
      </c>
      <c r="K102" s="4323"/>
      <c r="L102" s="4322"/>
      <c r="M102" s="4325"/>
      <c r="N102" s="4300"/>
      <c r="O102" s="4321"/>
      <c r="P102" s="4298"/>
      <c r="Q102" s="4320"/>
      <c r="R102" s="7165"/>
      <c r="S102" s="7415"/>
      <c r="T102" s="4113"/>
      <c r="U102" s="4113"/>
      <c r="V102" s="4113"/>
      <c r="W102" s="4113"/>
      <c r="X102" s="4113"/>
      <c r="Y102" s="4113"/>
      <c r="Z102" s="4113"/>
    </row>
    <row r="103" spans="1:26" ht="52.5" customHeight="1" thickBot="1">
      <c r="A103" s="7136"/>
      <c r="B103" s="7136"/>
      <c r="C103" s="7136"/>
      <c r="D103" s="7136"/>
      <c r="E103" s="7136"/>
      <c r="F103" s="7136"/>
      <c r="G103" s="7136"/>
      <c r="H103" s="7136"/>
      <c r="I103" s="7136"/>
      <c r="J103" s="4313" t="s">
        <v>23</v>
      </c>
      <c r="K103" s="4176">
        <f>SUM(K100:K102)</f>
        <v>20</v>
      </c>
      <c r="L103" s="4176">
        <f>SUM(L100:L102)</f>
        <v>19.899999999999999</v>
      </c>
      <c r="M103" s="4176">
        <f>SUM(M100:M102)</f>
        <v>19.899999999999999</v>
      </c>
      <c r="N103" s="3630"/>
      <c r="O103" s="4316"/>
      <c r="P103" s="4310"/>
      <c r="Q103" s="4309"/>
      <c r="R103" s="7163"/>
      <c r="S103" s="7422"/>
      <c r="T103" s="4113"/>
      <c r="U103" s="4113"/>
      <c r="V103" s="4113"/>
      <c r="W103" s="4113"/>
      <c r="X103" s="4113"/>
      <c r="Y103" s="4113"/>
      <c r="Z103" s="4113"/>
    </row>
    <row r="104" spans="1:26" ht="28.5" customHeight="1">
      <c r="A104" s="7583" t="s">
        <v>27</v>
      </c>
      <c r="B104" s="7226" t="s">
        <v>29</v>
      </c>
      <c r="C104" s="7584" t="s">
        <v>27</v>
      </c>
      <c r="D104" s="7581" t="s">
        <v>87</v>
      </c>
      <c r="E104" s="7582"/>
      <c r="F104" s="7138" t="s">
        <v>1477</v>
      </c>
      <c r="G104" s="7350" t="s">
        <v>632</v>
      </c>
      <c r="H104" s="7189" t="s">
        <v>34</v>
      </c>
      <c r="I104" s="7303" t="s">
        <v>51</v>
      </c>
      <c r="J104" s="4308" t="s">
        <v>110</v>
      </c>
      <c r="K104" s="4318">
        <v>3</v>
      </c>
      <c r="L104" s="2929">
        <v>5</v>
      </c>
      <c r="M104" s="4318">
        <v>4.7</v>
      </c>
      <c r="N104" s="3585" t="s">
        <v>1476</v>
      </c>
      <c r="O104" s="4317" t="s">
        <v>407</v>
      </c>
      <c r="P104" s="4337">
        <v>500</v>
      </c>
      <c r="Q104" s="3717">
        <v>521</v>
      </c>
      <c r="R104" s="4202"/>
      <c r="S104" s="4162"/>
      <c r="T104" s="4113"/>
      <c r="U104" s="4113"/>
      <c r="V104" s="4113"/>
      <c r="W104" s="4113"/>
      <c r="X104" s="4113"/>
      <c r="Y104" s="4113"/>
      <c r="Z104" s="4113"/>
    </row>
    <row r="105" spans="1:26" ht="12.75" customHeight="1" thickBot="1">
      <c r="A105" s="7135"/>
      <c r="B105" s="7135"/>
      <c r="C105" s="7135"/>
      <c r="D105" s="7135"/>
      <c r="E105" s="7135"/>
      <c r="F105" s="7135"/>
      <c r="G105" s="7135"/>
      <c r="H105" s="7135"/>
      <c r="I105" s="7135"/>
      <c r="J105" s="4324" t="s">
        <v>135</v>
      </c>
      <c r="K105" s="4323"/>
      <c r="L105" s="4322"/>
      <c r="M105" s="4325"/>
      <c r="N105" s="4300"/>
      <c r="O105" s="4321"/>
      <c r="P105" s="4298"/>
      <c r="Q105" s="4320"/>
      <c r="R105" s="4163"/>
      <c r="S105" s="4162"/>
      <c r="T105" s="4113"/>
      <c r="U105" s="4113"/>
      <c r="V105" s="4113"/>
      <c r="W105" s="4113"/>
      <c r="X105" s="4113"/>
      <c r="Y105" s="4113"/>
      <c r="Z105" s="4113"/>
    </row>
    <row r="106" spans="1:26" ht="33.75" customHeight="1" thickBot="1">
      <c r="A106" s="7136"/>
      <c r="B106" s="7136"/>
      <c r="C106" s="7136"/>
      <c r="D106" s="7136"/>
      <c r="E106" s="7136"/>
      <c r="F106" s="7136"/>
      <c r="G106" s="7136"/>
      <c r="H106" s="7135"/>
      <c r="I106" s="7136"/>
      <c r="J106" s="4313" t="s">
        <v>23</v>
      </c>
      <c r="K106" s="4176">
        <f>SUM(K104:K105)</f>
        <v>3</v>
      </c>
      <c r="L106" s="4176">
        <f>SUM(L104:L105)</f>
        <v>5</v>
      </c>
      <c r="M106" s="4176">
        <f>SUM(M104:M105)</f>
        <v>4.7</v>
      </c>
      <c r="N106" s="3630"/>
      <c r="O106" s="4316"/>
      <c r="P106" s="4310"/>
      <c r="Q106" s="4309"/>
      <c r="R106" s="4163"/>
      <c r="S106" s="4162"/>
      <c r="T106" s="4113"/>
      <c r="U106" s="4113"/>
      <c r="V106" s="4113"/>
      <c r="W106" s="4113"/>
      <c r="X106" s="4113"/>
      <c r="Y106" s="4113"/>
      <c r="Z106" s="4113"/>
    </row>
    <row r="107" spans="1:26" ht="12.75" customHeight="1" thickBot="1">
      <c r="A107" s="7583" t="s">
        <v>27</v>
      </c>
      <c r="B107" s="7226" t="s">
        <v>29</v>
      </c>
      <c r="C107" s="7584" t="s">
        <v>27</v>
      </c>
      <c r="D107" s="7581" t="s">
        <v>82</v>
      </c>
      <c r="E107" s="7582"/>
      <c r="F107" s="7138" t="s">
        <v>1475</v>
      </c>
      <c r="G107" s="7350" t="s">
        <v>632</v>
      </c>
      <c r="H107" s="7135"/>
      <c r="I107" s="7303" t="s">
        <v>51</v>
      </c>
      <c r="J107" s="4308" t="s">
        <v>110</v>
      </c>
      <c r="K107" s="4277">
        <v>5</v>
      </c>
      <c r="L107" s="4293">
        <v>5</v>
      </c>
      <c r="M107" s="4293">
        <v>5</v>
      </c>
      <c r="N107" s="3585" t="s">
        <v>1474</v>
      </c>
      <c r="O107" s="4317" t="s">
        <v>37</v>
      </c>
      <c r="P107" s="4266">
        <v>1</v>
      </c>
      <c r="Q107" s="3156">
        <v>1</v>
      </c>
      <c r="R107" s="4163"/>
      <c r="S107" s="4162"/>
      <c r="T107" s="4113"/>
      <c r="U107" s="4113"/>
      <c r="V107" s="4113"/>
      <c r="W107" s="4113"/>
      <c r="X107" s="4113"/>
      <c r="Y107" s="4113"/>
      <c r="Z107" s="4113"/>
    </row>
    <row r="108" spans="1:26" ht="30" customHeight="1" thickBot="1">
      <c r="A108" s="7136"/>
      <c r="B108" s="7136"/>
      <c r="C108" s="7136"/>
      <c r="D108" s="7136"/>
      <c r="E108" s="7136"/>
      <c r="F108" s="7136"/>
      <c r="G108" s="7136"/>
      <c r="H108" s="7136"/>
      <c r="I108" s="7136"/>
      <c r="J108" s="4313" t="s">
        <v>23</v>
      </c>
      <c r="K108" s="4176">
        <f>SUM(K107)</f>
        <v>5</v>
      </c>
      <c r="L108" s="4176">
        <f>SUM(L107)</f>
        <v>5</v>
      </c>
      <c r="M108" s="4176">
        <f>SUM(M107)</f>
        <v>5</v>
      </c>
      <c r="N108" s="3630"/>
      <c r="O108" s="4316"/>
      <c r="P108" s="4310"/>
      <c r="Q108" s="4309"/>
      <c r="R108" s="4163"/>
      <c r="S108" s="4162"/>
      <c r="T108" s="4113"/>
      <c r="U108" s="4113"/>
      <c r="V108" s="4113"/>
      <c r="W108" s="4113"/>
      <c r="X108" s="4113"/>
      <c r="Y108" s="4113"/>
      <c r="Z108" s="4113"/>
    </row>
    <row r="109" spans="1:26" ht="30" customHeight="1">
      <c r="A109" s="7583" t="s">
        <v>27</v>
      </c>
      <c r="B109" s="7226" t="s">
        <v>29</v>
      </c>
      <c r="C109" s="7584" t="s">
        <v>27</v>
      </c>
      <c r="D109" s="7581" t="s">
        <v>79</v>
      </c>
      <c r="E109" s="7582"/>
      <c r="F109" s="7138" t="s">
        <v>1473</v>
      </c>
      <c r="G109" s="7350" t="s">
        <v>632</v>
      </c>
      <c r="H109" s="7189" t="s">
        <v>34</v>
      </c>
      <c r="I109" s="7303" t="s">
        <v>51</v>
      </c>
      <c r="J109" s="4308" t="s">
        <v>110</v>
      </c>
      <c r="K109" s="4318">
        <v>20</v>
      </c>
      <c r="L109" s="2929">
        <v>16.100000000000001</v>
      </c>
      <c r="M109" s="2929">
        <v>16</v>
      </c>
      <c r="N109" s="7586" t="s">
        <v>1472</v>
      </c>
      <c r="O109" s="4317" t="s">
        <v>65</v>
      </c>
      <c r="P109" s="4266">
        <v>80</v>
      </c>
      <c r="Q109" s="3156">
        <v>100</v>
      </c>
      <c r="R109" s="4187"/>
      <c r="S109" s="4162"/>
      <c r="T109" s="4113"/>
      <c r="U109" s="4113"/>
      <c r="V109" s="4113"/>
      <c r="W109" s="4113"/>
      <c r="X109" s="4113"/>
      <c r="Y109" s="4113"/>
      <c r="Z109" s="4113"/>
    </row>
    <row r="110" spans="1:26" ht="12.75" customHeight="1">
      <c r="A110" s="7135"/>
      <c r="B110" s="7135"/>
      <c r="C110" s="7135"/>
      <c r="D110" s="7135"/>
      <c r="E110" s="7135"/>
      <c r="F110" s="7135"/>
      <c r="G110" s="7135"/>
      <c r="H110" s="7135"/>
      <c r="I110" s="7135"/>
      <c r="J110" s="4336" t="s">
        <v>159</v>
      </c>
      <c r="K110" s="3893"/>
      <c r="L110" s="4332"/>
      <c r="M110" s="4335"/>
      <c r="N110" s="7376"/>
      <c r="O110" s="4321"/>
      <c r="P110" s="4298"/>
      <c r="Q110" s="4320"/>
      <c r="R110" s="4163"/>
      <c r="S110" s="4162"/>
      <c r="T110" s="4113"/>
      <c r="U110" s="4113"/>
      <c r="V110" s="4113"/>
      <c r="W110" s="4113"/>
      <c r="X110" s="4113"/>
      <c r="Y110" s="4113"/>
      <c r="Z110" s="4113"/>
    </row>
    <row r="111" spans="1:26" ht="12.75" customHeight="1" thickBot="1">
      <c r="A111" s="7135"/>
      <c r="B111" s="7135"/>
      <c r="C111" s="7135"/>
      <c r="D111" s="7135"/>
      <c r="E111" s="7135"/>
      <c r="F111" s="7135"/>
      <c r="G111" s="7135"/>
      <c r="H111" s="7135"/>
      <c r="I111" s="7135"/>
      <c r="J111" s="4324" t="s">
        <v>135</v>
      </c>
      <c r="K111" s="4323"/>
      <c r="L111" s="4322"/>
      <c r="M111" s="4325"/>
      <c r="N111" s="4300"/>
      <c r="O111" s="4321"/>
      <c r="P111" s="4298"/>
      <c r="Q111" s="4320"/>
      <c r="R111" s="4163"/>
      <c r="S111" s="4162"/>
      <c r="T111" s="4113"/>
      <c r="U111" s="4113"/>
      <c r="V111" s="4113"/>
      <c r="W111" s="4113"/>
      <c r="X111" s="4113"/>
      <c r="Y111" s="4113"/>
      <c r="Z111" s="4113"/>
    </row>
    <row r="112" spans="1:26" ht="12.75" customHeight="1" thickBot="1">
      <c r="A112" s="7136"/>
      <c r="B112" s="7136"/>
      <c r="C112" s="7136"/>
      <c r="D112" s="7136"/>
      <c r="E112" s="7136"/>
      <c r="F112" s="7136"/>
      <c r="G112" s="7136"/>
      <c r="H112" s="7135"/>
      <c r="I112" s="7136"/>
      <c r="J112" s="4313" t="s">
        <v>23</v>
      </c>
      <c r="K112" s="4176">
        <f>SUM(K109:K111)</f>
        <v>20</v>
      </c>
      <c r="L112" s="4176">
        <f>SUM(L109:L111)</f>
        <v>16.100000000000001</v>
      </c>
      <c r="M112" s="4176">
        <f>SUM(M109:M111)</f>
        <v>16</v>
      </c>
      <c r="N112" s="3630"/>
      <c r="O112" s="4316"/>
      <c r="P112" s="4310"/>
      <c r="Q112" s="4309"/>
      <c r="R112" s="4163"/>
      <c r="S112" s="4162"/>
      <c r="T112" s="4113"/>
      <c r="U112" s="4113"/>
      <c r="V112" s="4113"/>
      <c r="W112" s="4113"/>
      <c r="X112" s="4113"/>
      <c r="Y112" s="4113"/>
      <c r="Z112" s="4113"/>
    </row>
    <row r="113" spans="1:26" ht="12.75" customHeight="1">
      <c r="A113" s="7583" t="s">
        <v>27</v>
      </c>
      <c r="B113" s="7226" t="s">
        <v>29</v>
      </c>
      <c r="C113" s="7584" t="s">
        <v>27</v>
      </c>
      <c r="D113" s="7581" t="s">
        <v>74</v>
      </c>
      <c r="E113" s="7582"/>
      <c r="F113" s="7138" t="s">
        <v>1471</v>
      </c>
      <c r="G113" s="7350" t="s">
        <v>632</v>
      </c>
      <c r="H113" s="7135"/>
      <c r="I113" s="7303" t="s">
        <v>51</v>
      </c>
      <c r="J113" s="4308" t="s">
        <v>110</v>
      </c>
      <c r="K113" s="4277">
        <v>16</v>
      </c>
      <c r="L113" s="4334">
        <v>14.2</v>
      </c>
      <c r="M113" s="4333">
        <v>12.5</v>
      </c>
      <c r="N113" s="3585" t="s">
        <v>1470</v>
      </c>
      <c r="O113" s="4317" t="s">
        <v>37</v>
      </c>
      <c r="P113" s="4266">
        <v>45</v>
      </c>
      <c r="Q113" s="3156">
        <v>48</v>
      </c>
      <c r="R113" s="4163"/>
      <c r="S113" s="4162"/>
      <c r="T113" s="2957"/>
      <c r="U113" s="4113"/>
      <c r="V113" s="4113"/>
      <c r="W113" s="4113"/>
      <c r="X113" s="4113"/>
      <c r="Y113" s="4113"/>
      <c r="Z113" s="4113"/>
    </row>
    <row r="114" spans="1:26" ht="12.75" customHeight="1">
      <c r="A114" s="7135"/>
      <c r="B114" s="7135"/>
      <c r="C114" s="7135"/>
      <c r="D114" s="7135"/>
      <c r="E114" s="7135"/>
      <c r="F114" s="7135"/>
      <c r="G114" s="7135"/>
      <c r="H114" s="7135"/>
      <c r="I114" s="7135"/>
      <c r="J114" s="4324" t="s">
        <v>135</v>
      </c>
      <c r="K114" s="3575"/>
      <c r="L114" s="4332"/>
      <c r="M114" s="4325"/>
      <c r="N114" s="4300"/>
      <c r="O114" s="4321"/>
      <c r="P114" s="4298"/>
      <c r="Q114" s="4320"/>
      <c r="R114" s="4163"/>
      <c r="S114" s="4162"/>
      <c r="T114" s="2957"/>
      <c r="U114" s="4113"/>
      <c r="V114" s="4113"/>
      <c r="W114" s="4113"/>
      <c r="X114" s="4113"/>
      <c r="Y114" s="4113"/>
      <c r="Z114" s="4113"/>
    </row>
    <row r="115" spans="1:26" ht="12.75" customHeight="1" thickBot="1">
      <c r="A115" s="7136"/>
      <c r="B115" s="7136"/>
      <c r="C115" s="7136"/>
      <c r="D115" s="7136"/>
      <c r="E115" s="7136"/>
      <c r="F115" s="7136"/>
      <c r="G115" s="7136"/>
      <c r="H115" s="7136"/>
      <c r="I115" s="7136"/>
      <c r="J115" s="4313" t="s">
        <v>23</v>
      </c>
      <c r="K115" s="4331">
        <f>SUM(K113:K114)</f>
        <v>16</v>
      </c>
      <c r="L115" s="4331">
        <f>SUM(L113:L114)</f>
        <v>14.2</v>
      </c>
      <c r="M115" s="4331">
        <f>SUM(M113:M114)</f>
        <v>12.5</v>
      </c>
      <c r="N115" s="3630"/>
      <c r="O115" s="4316"/>
      <c r="P115" s="4310"/>
      <c r="Q115" s="4309"/>
      <c r="R115" s="4163"/>
      <c r="S115" s="4162"/>
      <c r="T115" s="2957"/>
      <c r="U115" s="4113"/>
      <c r="V115" s="4113"/>
      <c r="W115" s="4113"/>
      <c r="X115" s="4113"/>
      <c r="Y115" s="4113"/>
      <c r="Z115" s="4113"/>
    </row>
    <row r="116" spans="1:26" ht="25.5" customHeight="1">
      <c r="A116" s="7583" t="s">
        <v>27</v>
      </c>
      <c r="B116" s="7226" t="s">
        <v>29</v>
      </c>
      <c r="C116" s="7584" t="s">
        <v>27</v>
      </c>
      <c r="D116" s="7581" t="s">
        <v>71</v>
      </c>
      <c r="E116" s="7582"/>
      <c r="F116" s="7138" t="s">
        <v>1469</v>
      </c>
      <c r="G116" s="7350" t="s">
        <v>632</v>
      </c>
      <c r="H116" s="7189" t="s">
        <v>34</v>
      </c>
      <c r="I116" s="7303" t="s">
        <v>51</v>
      </c>
      <c r="J116" s="4308" t="s">
        <v>110</v>
      </c>
      <c r="K116" s="4318">
        <v>10</v>
      </c>
      <c r="L116" s="3068">
        <v>7.4</v>
      </c>
      <c r="M116" s="2929">
        <v>7.4</v>
      </c>
      <c r="N116" s="3585" t="s">
        <v>1468</v>
      </c>
      <c r="O116" s="4317" t="s">
        <v>37</v>
      </c>
      <c r="P116" s="4266">
        <v>45</v>
      </c>
      <c r="Q116" s="3156">
        <v>20</v>
      </c>
      <c r="R116" s="7623" t="s">
        <v>1467</v>
      </c>
      <c r="S116" s="7624"/>
      <c r="T116" s="2957"/>
      <c r="U116" s="4113"/>
      <c r="V116" s="4113"/>
      <c r="W116" s="4113"/>
      <c r="X116" s="4113"/>
      <c r="Y116" s="4113"/>
      <c r="Z116" s="4113"/>
    </row>
    <row r="117" spans="1:26" ht="12.75" customHeight="1" thickBot="1">
      <c r="A117" s="7135"/>
      <c r="B117" s="7135"/>
      <c r="C117" s="7135"/>
      <c r="D117" s="7135"/>
      <c r="E117" s="7135"/>
      <c r="F117" s="7135"/>
      <c r="G117" s="7135"/>
      <c r="H117" s="7135"/>
      <c r="I117" s="7135"/>
      <c r="J117" s="4324" t="s">
        <v>135</v>
      </c>
      <c r="K117" s="4323"/>
      <c r="L117" s="4322"/>
      <c r="M117" s="4325"/>
      <c r="N117" s="4300"/>
      <c r="O117" s="4321"/>
      <c r="P117" s="4298"/>
      <c r="Q117" s="4320"/>
      <c r="R117" s="4163"/>
      <c r="S117" s="4162"/>
      <c r="T117" s="2957"/>
      <c r="U117" s="4113"/>
      <c r="V117" s="4113"/>
      <c r="W117" s="4113"/>
      <c r="X117" s="4113"/>
      <c r="Y117" s="4113"/>
      <c r="Z117" s="4113"/>
    </row>
    <row r="118" spans="1:26" ht="12.75" customHeight="1" thickBot="1">
      <c r="A118" s="7136"/>
      <c r="B118" s="7136"/>
      <c r="C118" s="7136"/>
      <c r="D118" s="7136"/>
      <c r="E118" s="7136"/>
      <c r="F118" s="7136"/>
      <c r="G118" s="7136"/>
      <c r="H118" s="7135"/>
      <c r="I118" s="7136"/>
      <c r="J118" s="4313" t="s">
        <v>23</v>
      </c>
      <c r="K118" s="2903">
        <f>SUM(K116:K117)</f>
        <v>10</v>
      </c>
      <c r="L118" s="2903">
        <f>SUM(L116:L117)</f>
        <v>7.4</v>
      </c>
      <c r="M118" s="2903">
        <f>SUM(M116:M117)</f>
        <v>7.4</v>
      </c>
      <c r="N118" s="3630"/>
      <c r="O118" s="4316"/>
      <c r="P118" s="4310"/>
      <c r="Q118" s="4309"/>
      <c r="R118" s="4163"/>
      <c r="S118" s="4162"/>
      <c r="T118" s="2957"/>
      <c r="U118" s="4113"/>
      <c r="V118" s="4113"/>
      <c r="W118" s="4113"/>
      <c r="X118" s="4113"/>
      <c r="Y118" s="4113"/>
      <c r="Z118" s="4113"/>
    </row>
    <row r="119" spans="1:26" ht="24.75" customHeight="1" thickBot="1">
      <c r="A119" s="7583" t="s">
        <v>27</v>
      </c>
      <c r="B119" s="7226" t="s">
        <v>29</v>
      </c>
      <c r="C119" s="7584" t="s">
        <v>27</v>
      </c>
      <c r="D119" s="7581" t="s">
        <v>63</v>
      </c>
      <c r="E119" s="7582"/>
      <c r="F119" s="7138" t="s">
        <v>1466</v>
      </c>
      <c r="G119" s="7350" t="s">
        <v>632</v>
      </c>
      <c r="H119" s="7135"/>
      <c r="I119" s="7303" t="s">
        <v>51</v>
      </c>
      <c r="J119" s="4308" t="s">
        <v>110</v>
      </c>
      <c r="K119" s="4330">
        <v>0.3</v>
      </c>
      <c r="L119" s="3040">
        <v>0.3</v>
      </c>
      <c r="M119" s="3040">
        <v>0.3</v>
      </c>
      <c r="N119" s="3585" t="s">
        <v>1465</v>
      </c>
      <c r="O119" s="4317" t="s">
        <v>37</v>
      </c>
      <c r="P119" s="4266">
        <v>3</v>
      </c>
      <c r="Q119" s="3156">
        <v>3</v>
      </c>
      <c r="R119" s="4163"/>
      <c r="S119" s="4162"/>
      <c r="T119" s="2957"/>
      <c r="U119" s="4113"/>
      <c r="V119" s="4113"/>
      <c r="W119" s="4113"/>
      <c r="X119" s="4113"/>
      <c r="Y119" s="4113"/>
      <c r="Z119" s="4113"/>
    </row>
    <row r="120" spans="1:26" ht="12.75" customHeight="1" thickBot="1">
      <c r="A120" s="7136"/>
      <c r="B120" s="7136"/>
      <c r="C120" s="7136"/>
      <c r="D120" s="7136"/>
      <c r="E120" s="7136"/>
      <c r="F120" s="7136"/>
      <c r="G120" s="7136"/>
      <c r="H120" s="7135"/>
      <c r="I120" s="7136"/>
      <c r="J120" s="4313" t="s">
        <v>23</v>
      </c>
      <c r="K120" s="2903">
        <f>SUM(K119)</f>
        <v>0.3</v>
      </c>
      <c r="L120" s="2903">
        <f>SUM(L119)</f>
        <v>0.3</v>
      </c>
      <c r="M120" s="2903">
        <f>SUM(M119)</f>
        <v>0.3</v>
      </c>
      <c r="N120" s="3630"/>
      <c r="O120" s="4316"/>
      <c r="P120" s="4310"/>
      <c r="Q120" s="4309"/>
      <c r="R120" s="4163"/>
      <c r="S120" s="4162"/>
      <c r="T120" s="2957"/>
      <c r="U120" s="4113"/>
      <c r="V120" s="4113"/>
      <c r="W120" s="4113"/>
      <c r="X120" s="4113"/>
      <c r="Y120" s="4113"/>
      <c r="Z120" s="4113"/>
    </row>
    <row r="121" spans="1:26" ht="30" customHeight="1" thickBot="1">
      <c r="A121" s="7583" t="s">
        <v>27</v>
      </c>
      <c r="B121" s="7226" t="s">
        <v>29</v>
      </c>
      <c r="C121" s="7584" t="s">
        <v>27</v>
      </c>
      <c r="D121" s="7581" t="s">
        <v>57</v>
      </c>
      <c r="E121" s="7582"/>
      <c r="F121" s="7138" t="s">
        <v>1464</v>
      </c>
      <c r="G121" s="7350" t="s">
        <v>632</v>
      </c>
      <c r="H121" s="7135"/>
      <c r="I121" s="7303" t="s">
        <v>51</v>
      </c>
      <c r="J121" s="4308" t="s">
        <v>110</v>
      </c>
      <c r="K121" s="3040">
        <v>3</v>
      </c>
      <c r="L121" s="3040">
        <v>3</v>
      </c>
      <c r="M121" s="3040">
        <v>3</v>
      </c>
      <c r="N121" s="3585" t="s">
        <v>1463</v>
      </c>
      <c r="O121" s="4317" t="s">
        <v>37</v>
      </c>
      <c r="P121" s="4266">
        <v>3</v>
      </c>
      <c r="Q121" s="3156">
        <v>3</v>
      </c>
      <c r="R121" s="4163"/>
      <c r="S121" s="4162"/>
      <c r="T121" s="2957"/>
      <c r="U121" s="4113"/>
      <c r="V121" s="4113"/>
      <c r="W121" s="4113"/>
      <c r="X121" s="4113"/>
      <c r="Y121" s="4113"/>
      <c r="Z121" s="4113"/>
    </row>
    <row r="122" spans="1:26" ht="12.75" customHeight="1" thickBot="1">
      <c r="A122" s="7136"/>
      <c r="B122" s="7136"/>
      <c r="C122" s="7136"/>
      <c r="D122" s="7136"/>
      <c r="E122" s="7136"/>
      <c r="F122" s="7136"/>
      <c r="G122" s="7135"/>
      <c r="H122" s="7136"/>
      <c r="I122" s="7136"/>
      <c r="J122" s="4313" t="s">
        <v>23</v>
      </c>
      <c r="K122" s="2903">
        <f>SUM(K121)</f>
        <v>3</v>
      </c>
      <c r="L122" s="2903">
        <f>SUM(L121)</f>
        <v>3</v>
      </c>
      <c r="M122" s="2903">
        <f>SUM(M121)</f>
        <v>3</v>
      </c>
      <c r="N122" s="3630"/>
      <c r="O122" s="4316"/>
      <c r="P122" s="4310"/>
      <c r="Q122" s="4309"/>
      <c r="R122" s="4163"/>
      <c r="S122" s="4162"/>
      <c r="T122" s="2957"/>
      <c r="U122" s="4113"/>
      <c r="V122" s="4113"/>
      <c r="W122" s="4113"/>
      <c r="X122" s="4113"/>
      <c r="Y122" s="4113"/>
      <c r="Z122" s="4113"/>
    </row>
    <row r="123" spans="1:26" ht="30.75" customHeight="1" thickBot="1">
      <c r="A123" s="7583" t="s">
        <v>27</v>
      </c>
      <c r="B123" s="7226" t="s">
        <v>29</v>
      </c>
      <c r="C123" s="7584" t="s">
        <v>27</v>
      </c>
      <c r="D123" s="7581" t="s">
        <v>51</v>
      </c>
      <c r="E123" s="7585"/>
      <c r="F123" s="7138" t="s">
        <v>1462</v>
      </c>
      <c r="G123" s="7350" t="s">
        <v>632</v>
      </c>
      <c r="H123" s="7189" t="s">
        <v>34</v>
      </c>
      <c r="I123" s="7303" t="s">
        <v>51</v>
      </c>
      <c r="J123" s="4329" t="s">
        <v>110</v>
      </c>
      <c r="K123" s="3040">
        <v>2</v>
      </c>
      <c r="L123" s="3040">
        <v>2</v>
      </c>
      <c r="M123" s="3040">
        <v>2</v>
      </c>
      <c r="N123" s="3585" t="s">
        <v>1462</v>
      </c>
      <c r="O123" s="4317" t="s">
        <v>37</v>
      </c>
      <c r="P123" s="4266">
        <v>1</v>
      </c>
      <c r="Q123" s="3897">
        <v>1</v>
      </c>
      <c r="R123" s="4163"/>
      <c r="S123" s="4162"/>
      <c r="T123" s="2957"/>
      <c r="U123" s="4113"/>
      <c r="V123" s="4113"/>
      <c r="W123" s="4113"/>
      <c r="X123" s="4113"/>
      <c r="Y123" s="4113"/>
      <c r="Z123" s="4113"/>
    </row>
    <row r="124" spans="1:26" ht="30" customHeight="1" thickBot="1">
      <c r="A124" s="7136"/>
      <c r="B124" s="7136"/>
      <c r="C124" s="7136"/>
      <c r="D124" s="7136"/>
      <c r="E124" s="7133"/>
      <c r="F124" s="7136"/>
      <c r="G124" s="7135"/>
      <c r="H124" s="7135"/>
      <c r="I124" s="7136"/>
      <c r="J124" s="4328" t="s">
        <v>23</v>
      </c>
      <c r="K124" s="2903">
        <f>SUM(K123)</f>
        <v>2</v>
      </c>
      <c r="L124" s="2903">
        <f>SUM(L123)</f>
        <v>2</v>
      </c>
      <c r="M124" s="2903">
        <f>SUM(M123)</f>
        <v>2</v>
      </c>
      <c r="N124" s="3630"/>
      <c r="O124" s="4327"/>
      <c r="P124" s="4326"/>
      <c r="Q124" s="4302"/>
      <c r="R124" s="4163"/>
      <c r="S124" s="4162"/>
      <c r="T124" s="4113"/>
      <c r="U124" s="4113"/>
      <c r="V124" s="4113"/>
      <c r="W124" s="4113"/>
      <c r="X124" s="4113"/>
      <c r="Y124" s="4113"/>
      <c r="Z124" s="4113"/>
    </row>
    <row r="125" spans="1:26" ht="12.75" customHeight="1">
      <c r="A125" s="7583" t="s">
        <v>27</v>
      </c>
      <c r="B125" s="7226" t="s">
        <v>29</v>
      </c>
      <c r="C125" s="7584" t="s">
        <v>27</v>
      </c>
      <c r="D125" s="7581" t="s">
        <v>47</v>
      </c>
      <c r="E125" s="7582"/>
      <c r="F125" s="7138" t="s">
        <v>1461</v>
      </c>
      <c r="G125" s="7350" t="s">
        <v>632</v>
      </c>
      <c r="H125" s="7135"/>
      <c r="I125" s="7303" t="s">
        <v>51</v>
      </c>
      <c r="J125" s="4308" t="s">
        <v>110</v>
      </c>
      <c r="K125" s="4318">
        <v>15</v>
      </c>
      <c r="L125" s="2929">
        <v>9.3000000000000007</v>
      </c>
      <c r="M125" s="4318">
        <v>9.1999999999999993</v>
      </c>
      <c r="N125" s="3585" t="s">
        <v>1460</v>
      </c>
      <c r="O125" s="4317" t="s">
        <v>407</v>
      </c>
      <c r="P125" s="4266">
        <v>12</v>
      </c>
      <c r="Q125" s="3156">
        <v>10</v>
      </c>
      <c r="R125" s="7629" t="s">
        <v>1459</v>
      </c>
      <c r="S125" s="7630"/>
      <c r="T125" s="2957"/>
      <c r="U125" s="4113"/>
      <c r="V125" s="2957"/>
      <c r="W125" s="4113"/>
      <c r="X125" s="4113"/>
      <c r="Y125" s="4113"/>
      <c r="Z125" s="4113"/>
    </row>
    <row r="126" spans="1:26" ht="12.75" customHeight="1" thickBot="1">
      <c r="A126" s="7135"/>
      <c r="B126" s="7135"/>
      <c r="C126" s="7135"/>
      <c r="D126" s="7135"/>
      <c r="E126" s="7135"/>
      <c r="F126" s="7135"/>
      <c r="G126" s="7135"/>
      <c r="H126" s="7135"/>
      <c r="I126" s="7135"/>
      <c r="J126" s="4324" t="s">
        <v>135</v>
      </c>
      <c r="K126" s="3575"/>
      <c r="L126" s="4322"/>
      <c r="M126" s="4325"/>
      <c r="N126" s="4300"/>
      <c r="O126" s="4321"/>
      <c r="P126" s="4298"/>
      <c r="Q126" s="4320"/>
      <c r="R126" s="7631"/>
      <c r="S126" s="7632"/>
      <c r="T126" s="4113"/>
      <c r="U126" s="4113"/>
      <c r="V126" s="4113"/>
      <c r="W126" s="4113"/>
      <c r="X126" s="4113"/>
      <c r="Y126" s="4113"/>
      <c r="Z126" s="4113"/>
    </row>
    <row r="127" spans="1:26" ht="12.75" customHeight="1" thickBot="1">
      <c r="A127" s="7136"/>
      <c r="B127" s="7136"/>
      <c r="C127" s="7136"/>
      <c r="D127" s="7136"/>
      <c r="E127" s="7136"/>
      <c r="F127" s="7136"/>
      <c r="G127" s="7136"/>
      <c r="H127" s="7136"/>
      <c r="I127" s="7136"/>
      <c r="J127" s="4313" t="s">
        <v>23</v>
      </c>
      <c r="K127" s="4176">
        <f>SUM(K125:K126)</f>
        <v>15</v>
      </c>
      <c r="L127" s="4176">
        <f>SUM(L125:L126)</f>
        <v>9.3000000000000007</v>
      </c>
      <c r="M127" s="4176">
        <f>SUM(M125:M126)</f>
        <v>9.1999999999999993</v>
      </c>
      <c r="N127" s="3630"/>
      <c r="O127" s="4316"/>
      <c r="P127" s="4310"/>
      <c r="Q127" s="4309"/>
      <c r="R127" s="7633"/>
      <c r="S127" s="7634"/>
      <c r="T127" s="4113"/>
      <c r="U127" s="4113"/>
      <c r="V127" s="4113"/>
      <c r="W127" s="4113"/>
      <c r="X127" s="4113"/>
      <c r="Y127" s="4113"/>
      <c r="Z127" s="4113"/>
    </row>
    <row r="128" spans="1:26" ht="39" customHeight="1">
      <c r="A128" s="7583" t="s">
        <v>27</v>
      </c>
      <c r="B128" s="7226" t="s">
        <v>29</v>
      </c>
      <c r="C128" s="7584" t="s">
        <v>27</v>
      </c>
      <c r="D128" s="7581" t="s">
        <v>42</v>
      </c>
      <c r="E128" s="7582"/>
      <c r="F128" s="7138" t="s">
        <v>1458</v>
      </c>
      <c r="G128" s="7350" t="s">
        <v>632</v>
      </c>
      <c r="H128" s="7189" t="s">
        <v>34</v>
      </c>
      <c r="I128" s="7303" t="s">
        <v>51</v>
      </c>
      <c r="J128" s="4308" t="s">
        <v>110</v>
      </c>
      <c r="K128" s="4319">
        <v>0</v>
      </c>
      <c r="L128" s="4319">
        <v>0</v>
      </c>
      <c r="M128" s="4319">
        <v>0</v>
      </c>
      <c r="N128" s="3585" t="s">
        <v>1457</v>
      </c>
      <c r="O128" s="4317" t="s">
        <v>407</v>
      </c>
      <c r="P128" s="4266">
        <v>50</v>
      </c>
      <c r="Q128" s="3156" t="s">
        <v>723</v>
      </c>
      <c r="R128" s="7625" t="s">
        <v>1456</v>
      </c>
      <c r="S128" s="7626"/>
      <c r="T128" s="4113"/>
      <c r="U128" s="4113"/>
      <c r="V128" s="4113"/>
      <c r="W128" s="4113"/>
      <c r="X128" s="4113"/>
      <c r="Y128" s="4113"/>
      <c r="Z128" s="4113"/>
    </row>
    <row r="129" spans="1:26" ht="12.75" customHeight="1" thickBot="1">
      <c r="A129" s="7135"/>
      <c r="B129" s="7135"/>
      <c r="C129" s="7135"/>
      <c r="D129" s="7135"/>
      <c r="E129" s="7135"/>
      <c r="F129" s="7135"/>
      <c r="G129" s="7135"/>
      <c r="H129" s="7135"/>
      <c r="I129" s="7135"/>
      <c r="J129" s="4324" t="s">
        <v>135</v>
      </c>
      <c r="K129" s="4323"/>
      <c r="L129" s="4322"/>
      <c r="M129" s="4325"/>
      <c r="N129" s="4300"/>
      <c r="O129" s="4321"/>
      <c r="P129" s="4298"/>
      <c r="Q129" s="4320"/>
      <c r="R129" s="4163"/>
      <c r="S129" s="4162"/>
      <c r="T129" s="4113"/>
      <c r="U129" s="4113"/>
      <c r="V129" s="4113"/>
      <c r="W129" s="4113"/>
      <c r="X129" s="4113"/>
      <c r="Y129" s="4113"/>
      <c r="Z129" s="4113"/>
    </row>
    <row r="130" spans="1:26" ht="12.75" customHeight="1" thickBot="1">
      <c r="A130" s="7136"/>
      <c r="B130" s="7136"/>
      <c r="C130" s="7136"/>
      <c r="D130" s="7136"/>
      <c r="E130" s="7136"/>
      <c r="F130" s="7136"/>
      <c r="G130" s="7136"/>
      <c r="H130" s="7135"/>
      <c r="I130" s="7136"/>
      <c r="J130" s="4313" t="s">
        <v>23</v>
      </c>
      <c r="K130" s="4176">
        <f>SUM(K128:K129)</f>
        <v>0</v>
      </c>
      <c r="L130" s="4176">
        <f>SUM(L128:L129)</f>
        <v>0</v>
      </c>
      <c r="M130" s="4176">
        <f>SUM(M128:M129)</f>
        <v>0</v>
      </c>
      <c r="N130" s="3630"/>
      <c r="O130" s="4316"/>
      <c r="P130" s="4310"/>
      <c r="Q130" s="4309"/>
      <c r="R130" s="4163"/>
      <c r="S130" s="4162"/>
      <c r="T130" s="4113"/>
      <c r="U130" s="4113"/>
      <c r="V130" s="4113"/>
      <c r="W130" s="4113"/>
      <c r="X130" s="4113"/>
      <c r="Y130" s="4113"/>
      <c r="Z130" s="4113"/>
    </row>
    <row r="131" spans="1:26" ht="24.75" customHeight="1">
      <c r="A131" s="7583" t="s">
        <v>27</v>
      </c>
      <c r="B131" s="7226" t="s">
        <v>29</v>
      </c>
      <c r="C131" s="7584" t="s">
        <v>27</v>
      </c>
      <c r="D131" s="7581" t="s">
        <v>32</v>
      </c>
      <c r="E131" s="7582"/>
      <c r="F131" s="7138" t="s">
        <v>1455</v>
      </c>
      <c r="G131" s="7350" t="s">
        <v>632</v>
      </c>
      <c r="H131" s="7135"/>
      <c r="I131" s="7303" t="s">
        <v>51</v>
      </c>
      <c r="J131" s="4308" t="s">
        <v>110</v>
      </c>
      <c r="K131" s="4318">
        <v>15</v>
      </c>
      <c r="L131" s="2929">
        <v>13</v>
      </c>
      <c r="M131" s="2929">
        <v>13</v>
      </c>
      <c r="N131" s="7586" t="s">
        <v>1454</v>
      </c>
      <c r="O131" s="4317" t="s">
        <v>407</v>
      </c>
      <c r="P131" s="4266">
        <v>100</v>
      </c>
      <c r="Q131" s="3156">
        <v>105</v>
      </c>
      <c r="R131" s="4163"/>
      <c r="S131" s="4162"/>
      <c r="T131" s="4113"/>
      <c r="U131" s="4113"/>
      <c r="V131" s="4113"/>
      <c r="W131" s="4113"/>
      <c r="X131" s="4113"/>
      <c r="Y131" s="4113"/>
      <c r="Z131" s="4113"/>
    </row>
    <row r="132" spans="1:26" ht="12.75" customHeight="1" thickBot="1">
      <c r="A132" s="7135"/>
      <c r="B132" s="7135"/>
      <c r="C132" s="7135"/>
      <c r="D132" s="7135"/>
      <c r="E132" s="7135"/>
      <c r="F132" s="7135"/>
      <c r="G132" s="7135"/>
      <c r="H132" s="7135"/>
      <c r="I132" s="7135"/>
      <c r="J132" s="4324" t="s">
        <v>135</v>
      </c>
      <c r="K132" s="4323"/>
      <c r="L132" s="4322">
        <v>0</v>
      </c>
      <c r="M132" s="4322">
        <v>0</v>
      </c>
      <c r="N132" s="7376"/>
      <c r="O132" s="4321"/>
      <c r="P132" s="4298"/>
      <c r="Q132" s="4320"/>
      <c r="R132" s="4163"/>
      <c r="S132" s="4162"/>
      <c r="T132" s="4113"/>
      <c r="U132" s="4113"/>
      <c r="V132" s="4113"/>
      <c r="W132" s="4113"/>
      <c r="X132" s="4113"/>
      <c r="Y132" s="4113"/>
      <c r="Z132" s="4113"/>
    </row>
    <row r="133" spans="1:26" ht="12.75" customHeight="1" thickBot="1">
      <c r="A133" s="7136"/>
      <c r="B133" s="7136"/>
      <c r="C133" s="7136"/>
      <c r="D133" s="7136"/>
      <c r="E133" s="7136"/>
      <c r="F133" s="7136"/>
      <c r="G133" s="7136"/>
      <c r="H133" s="7136"/>
      <c r="I133" s="7136"/>
      <c r="J133" s="4313" t="s">
        <v>23</v>
      </c>
      <c r="K133" s="4176">
        <f>SUM(K131:K132)</f>
        <v>15</v>
      </c>
      <c r="L133" s="4176">
        <f>SUM(L131:L132)</f>
        <v>13</v>
      </c>
      <c r="M133" s="4176">
        <f>SUM(M131:M132)</f>
        <v>13</v>
      </c>
      <c r="N133" s="3630"/>
      <c r="O133" s="4316"/>
      <c r="P133" s="4310"/>
      <c r="Q133" s="4309"/>
      <c r="R133" s="4163"/>
      <c r="S133" s="4162"/>
      <c r="T133" s="4113"/>
      <c r="U133" s="4113"/>
      <c r="V133" s="4113"/>
      <c r="W133" s="4113"/>
      <c r="X133" s="4113"/>
      <c r="Y133" s="4113"/>
      <c r="Z133" s="4113"/>
    </row>
    <row r="134" spans="1:26" ht="26.25" customHeight="1">
      <c r="A134" s="7583" t="s">
        <v>27</v>
      </c>
      <c r="B134" s="7226" t="s">
        <v>29</v>
      </c>
      <c r="C134" s="7584" t="s">
        <v>27</v>
      </c>
      <c r="D134" s="7581" t="s">
        <v>981</v>
      </c>
      <c r="E134" s="7582"/>
      <c r="F134" s="7138" t="s">
        <v>1453</v>
      </c>
      <c r="G134" s="7350" t="s">
        <v>632</v>
      </c>
      <c r="H134" s="7189" t="s">
        <v>34</v>
      </c>
      <c r="I134" s="7303" t="s">
        <v>51</v>
      </c>
      <c r="J134" s="4308" t="s">
        <v>110</v>
      </c>
      <c r="K134" s="4319">
        <v>0</v>
      </c>
      <c r="L134" s="4319">
        <v>0</v>
      </c>
      <c r="M134" s="4319">
        <v>0</v>
      </c>
      <c r="N134" s="3585" t="s">
        <v>1452</v>
      </c>
      <c r="O134" s="4317" t="s">
        <v>37</v>
      </c>
      <c r="P134" s="4266">
        <v>0</v>
      </c>
      <c r="Q134" s="3156">
        <v>0</v>
      </c>
      <c r="R134" s="4163"/>
      <c r="S134" s="4162"/>
      <c r="T134" s="4113"/>
      <c r="U134" s="4113"/>
      <c r="V134" s="4113"/>
      <c r="W134" s="4113"/>
      <c r="X134" s="4113"/>
      <c r="Y134" s="4113"/>
      <c r="Z134" s="4113"/>
    </row>
    <row r="135" spans="1:26" ht="12.75" customHeight="1" thickBot="1">
      <c r="A135" s="7136"/>
      <c r="B135" s="7136"/>
      <c r="C135" s="7136"/>
      <c r="D135" s="7136"/>
      <c r="E135" s="7136"/>
      <c r="F135" s="7136"/>
      <c r="G135" s="7135"/>
      <c r="H135" s="7135"/>
      <c r="I135" s="7136"/>
      <c r="J135" s="4313" t="s">
        <v>23</v>
      </c>
      <c r="K135" s="4312">
        <f>SUM(K134)</f>
        <v>0</v>
      </c>
      <c r="L135" s="4312">
        <f>SUM(L134)</f>
        <v>0</v>
      </c>
      <c r="M135" s="4312">
        <f>SUM(M134)</f>
        <v>0</v>
      </c>
      <c r="N135" s="3630"/>
      <c r="O135" s="4316"/>
      <c r="P135" s="4310"/>
      <c r="Q135" s="4309"/>
      <c r="R135" s="4163"/>
      <c r="S135" s="4162"/>
      <c r="T135" s="4113"/>
      <c r="U135" s="4113"/>
      <c r="V135" s="4113"/>
      <c r="W135" s="4113"/>
      <c r="X135" s="4113"/>
      <c r="Y135" s="4113"/>
      <c r="Z135" s="4113"/>
    </row>
    <row r="136" spans="1:26" ht="27" customHeight="1">
      <c r="A136" s="7583" t="s">
        <v>27</v>
      </c>
      <c r="B136" s="7226" t="s">
        <v>29</v>
      </c>
      <c r="C136" s="7584" t="s">
        <v>27</v>
      </c>
      <c r="D136" s="7581" t="s">
        <v>1126</v>
      </c>
      <c r="E136" s="7582"/>
      <c r="F136" s="7138" t="s">
        <v>1451</v>
      </c>
      <c r="G136" s="7350" t="s">
        <v>632</v>
      </c>
      <c r="H136" s="7135"/>
      <c r="I136" s="7303" t="s">
        <v>51</v>
      </c>
      <c r="J136" s="4308" t="s">
        <v>110</v>
      </c>
      <c r="K136" s="4318">
        <v>30</v>
      </c>
      <c r="L136" s="2929">
        <v>51</v>
      </c>
      <c r="M136" s="4277">
        <v>42.7</v>
      </c>
      <c r="N136" s="3585" t="s">
        <v>1450</v>
      </c>
      <c r="O136" s="4317" t="s">
        <v>37</v>
      </c>
      <c r="P136" s="4266">
        <v>41</v>
      </c>
      <c r="Q136" s="3156">
        <v>42</v>
      </c>
      <c r="R136" s="7196" t="s">
        <v>1449</v>
      </c>
      <c r="S136" s="7197"/>
      <c r="T136" s="2957"/>
      <c r="U136" s="4113"/>
      <c r="V136" s="4113"/>
      <c r="W136" s="4113"/>
      <c r="X136" s="4113"/>
      <c r="Y136" s="4113"/>
      <c r="Z136" s="4113"/>
    </row>
    <row r="137" spans="1:26" ht="16.5" customHeight="1" thickBot="1">
      <c r="A137" s="7136"/>
      <c r="B137" s="7136"/>
      <c r="C137" s="7136"/>
      <c r="D137" s="7136"/>
      <c r="E137" s="7136"/>
      <c r="F137" s="7136"/>
      <c r="G137" s="7135"/>
      <c r="H137" s="7135"/>
      <c r="I137" s="7136"/>
      <c r="J137" s="4313" t="s">
        <v>23</v>
      </c>
      <c r="K137" s="4312">
        <f>SUM(K136)</f>
        <v>30</v>
      </c>
      <c r="L137" s="4312">
        <f>SUM(L136)</f>
        <v>51</v>
      </c>
      <c r="M137" s="4312">
        <f>SUM(M136)</f>
        <v>42.7</v>
      </c>
      <c r="N137" s="3630"/>
      <c r="O137" s="4316"/>
      <c r="P137" s="4310"/>
      <c r="Q137" s="4309"/>
      <c r="R137" s="4163"/>
      <c r="S137" s="4162"/>
      <c r="T137" s="4113"/>
      <c r="U137" s="4113"/>
      <c r="V137" s="4113"/>
      <c r="W137" s="4113"/>
      <c r="X137" s="4113"/>
      <c r="Y137" s="4113"/>
      <c r="Z137" s="4113"/>
    </row>
    <row r="138" spans="1:26" ht="30.75" customHeight="1">
      <c r="A138" s="7583" t="s">
        <v>27</v>
      </c>
      <c r="B138" s="7226" t="s">
        <v>29</v>
      </c>
      <c r="C138" s="7584" t="s">
        <v>27</v>
      </c>
      <c r="D138" s="7581" t="s">
        <v>1122</v>
      </c>
      <c r="E138" s="7582"/>
      <c r="F138" s="7138" t="s">
        <v>1448</v>
      </c>
      <c r="G138" s="7350" t="s">
        <v>632</v>
      </c>
      <c r="H138" s="7135"/>
      <c r="I138" s="7303" t="s">
        <v>51</v>
      </c>
      <c r="J138" s="4308" t="s">
        <v>110</v>
      </c>
      <c r="K138" s="4277">
        <v>10</v>
      </c>
      <c r="L138" s="2929">
        <v>11</v>
      </c>
      <c r="M138" s="2929">
        <v>11</v>
      </c>
      <c r="N138" s="4268" t="s">
        <v>1447</v>
      </c>
      <c r="O138" s="4267" t="s">
        <v>37</v>
      </c>
      <c r="P138" s="4315">
        <v>840</v>
      </c>
      <c r="Q138" s="4314" t="s">
        <v>1446</v>
      </c>
      <c r="R138" s="4202" t="s">
        <v>1445</v>
      </c>
      <c r="S138" s="4162"/>
      <c r="T138" s="4113"/>
      <c r="U138" s="4113"/>
      <c r="V138" s="4113"/>
      <c r="W138" s="4113"/>
      <c r="X138" s="4113"/>
      <c r="Y138" s="4113"/>
      <c r="Z138" s="4113"/>
    </row>
    <row r="139" spans="1:26" ht="17.25" customHeight="1" thickBot="1">
      <c r="A139" s="7136"/>
      <c r="B139" s="7136"/>
      <c r="C139" s="7136"/>
      <c r="D139" s="7136"/>
      <c r="E139" s="7136"/>
      <c r="F139" s="7136"/>
      <c r="G139" s="7135"/>
      <c r="H139" s="7135"/>
      <c r="I139" s="7136"/>
      <c r="J139" s="4313" t="s">
        <v>23</v>
      </c>
      <c r="K139" s="4312">
        <f>SUM(K138)</f>
        <v>10</v>
      </c>
      <c r="L139" s="4312">
        <f>SUM(L138)</f>
        <v>11</v>
      </c>
      <c r="M139" s="4312">
        <f>SUM(M138)</f>
        <v>11</v>
      </c>
      <c r="N139" s="3630"/>
      <c r="O139" s="4311"/>
      <c r="P139" s="4310"/>
      <c r="Q139" s="4309"/>
      <c r="R139" s="4163"/>
      <c r="S139" s="4162"/>
      <c r="T139" s="4113"/>
      <c r="U139" s="4113"/>
      <c r="V139" s="4113"/>
      <c r="W139" s="4113"/>
      <c r="X139" s="4113"/>
      <c r="Y139" s="4113"/>
      <c r="Z139" s="4113"/>
    </row>
    <row r="140" spans="1:26" ht="26.25" customHeight="1" thickBot="1">
      <c r="A140" s="7583" t="s">
        <v>27</v>
      </c>
      <c r="B140" s="7226" t="s">
        <v>29</v>
      </c>
      <c r="C140" s="4272" t="s">
        <v>27</v>
      </c>
      <c r="D140" s="4271" t="s">
        <v>1118</v>
      </c>
      <c r="E140" s="7582"/>
      <c r="F140" s="7291" t="s">
        <v>1444</v>
      </c>
      <c r="G140" s="7350" t="s">
        <v>632</v>
      </c>
      <c r="H140" s="7135"/>
      <c r="I140" s="7303" t="s">
        <v>51</v>
      </c>
      <c r="J140" s="4308" t="s">
        <v>110</v>
      </c>
      <c r="K140" s="4277">
        <v>1</v>
      </c>
      <c r="L140" s="3040">
        <v>1</v>
      </c>
      <c r="M140" s="3040">
        <v>1</v>
      </c>
      <c r="N140" s="4268" t="s">
        <v>1443</v>
      </c>
      <c r="O140" s="4267" t="s">
        <v>37</v>
      </c>
      <c r="P140" s="4291">
        <v>12</v>
      </c>
      <c r="Q140" s="4290">
        <v>15</v>
      </c>
      <c r="R140" s="4307"/>
      <c r="S140" s="4306"/>
      <c r="T140" s="4305"/>
      <c r="U140" s="4305"/>
      <c r="V140" s="4305"/>
      <c r="W140" s="4113"/>
      <c r="X140" s="4113"/>
      <c r="Y140" s="4113"/>
      <c r="Z140" s="4113"/>
    </row>
    <row r="141" spans="1:26" ht="18" customHeight="1" thickBot="1">
      <c r="A141" s="7136"/>
      <c r="B141" s="7136"/>
      <c r="C141" s="4289"/>
      <c r="D141" s="4257"/>
      <c r="E141" s="7136"/>
      <c r="F141" s="7271"/>
      <c r="G141" s="7135"/>
      <c r="H141" s="7135"/>
      <c r="I141" s="7136"/>
      <c r="J141" s="4207" t="s">
        <v>23</v>
      </c>
      <c r="K141" s="4176">
        <f>SUM(K140)</f>
        <v>1</v>
      </c>
      <c r="L141" s="4176">
        <f>SUM(L140)</f>
        <v>1</v>
      </c>
      <c r="M141" s="4176">
        <f>SUM(M140)</f>
        <v>1</v>
      </c>
      <c r="N141" s="3630"/>
      <c r="O141" s="4304"/>
      <c r="P141" s="4303"/>
      <c r="Q141" s="4302"/>
      <c r="R141" s="4187"/>
      <c r="S141" s="4259"/>
      <c r="T141" s="2957"/>
      <c r="U141" s="2957"/>
      <c r="V141" s="2957"/>
      <c r="W141" s="4113"/>
      <c r="X141" s="4113"/>
      <c r="Y141" s="4113"/>
      <c r="Z141" s="4113"/>
    </row>
    <row r="142" spans="1:26" ht="30" customHeight="1" thickBot="1">
      <c r="A142" s="7583" t="s">
        <v>27</v>
      </c>
      <c r="B142" s="7226" t="s">
        <v>29</v>
      </c>
      <c r="C142" s="4272" t="s">
        <v>27</v>
      </c>
      <c r="D142" s="4271" t="s">
        <v>1112</v>
      </c>
      <c r="E142" s="4296"/>
      <c r="F142" s="7291" t="s">
        <v>1442</v>
      </c>
      <c r="G142" s="7350" t="s">
        <v>632</v>
      </c>
      <c r="H142" s="7135"/>
      <c r="I142" s="7303" t="s">
        <v>51</v>
      </c>
      <c r="J142" s="4183" t="s">
        <v>110</v>
      </c>
      <c r="K142" s="4263">
        <v>1</v>
      </c>
      <c r="L142" s="3034">
        <v>1</v>
      </c>
      <c r="M142" s="3034">
        <v>1</v>
      </c>
      <c r="N142" s="4268" t="s">
        <v>1441</v>
      </c>
      <c r="O142" s="4267" t="s">
        <v>37</v>
      </c>
      <c r="P142" s="4291">
        <v>1</v>
      </c>
      <c r="Q142" s="4290">
        <v>1</v>
      </c>
      <c r="R142" s="4163"/>
      <c r="S142" s="4162"/>
      <c r="T142" s="4113"/>
      <c r="U142" s="4113"/>
      <c r="V142" s="4113"/>
      <c r="W142" s="4113"/>
      <c r="X142" s="4113"/>
      <c r="Y142" s="4113"/>
      <c r="Z142" s="4113"/>
    </row>
    <row r="143" spans="1:26" ht="18" customHeight="1" thickBot="1">
      <c r="A143" s="7136"/>
      <c r="B143" s="7136"/>
      <c r="C143" s="4289"/>
      <c r="D143" s="4257"/>
      <c r="E143" s="4178"/>
      <c r="F143" s="7271"/>
      <c r="G143" s="7135"/>
      <c r="H143" s="7135"/>
      <c r="I143" s="7136"/>
      <c r="J143" s="4207" t="s">
        <v>23</v>
      </c>
      <c r="K143" s="4176">
        <f>SUM(K142)</f>
        <v>1</v>
      </c>
      <c r="L143" s="4176">
        <f>SUM(L142)</f>
        <v>1</v>
      </c>
      <c r="M143" s="4176">
        <f>SUM(M142)</f>
        <v>1</v>
      </c>
      <c r="N143" s="3801"/>
      <c r="O143" s="4279"/>
      <c r="P143" s="4286"/>
      <c r="Q143" s="4278"/>
      <c r="R143" s="4163"/>
      <c r="S143" s="4162"/>
      <c r="T143" s="4113"/>
      <c r="U143" s="4113"/>
      <c r="V143" s="4113"/>
      <c r="W143" s="4113"/>
      <c r="X143" s="4113"/>
      <c r="Y143" s="4113"/>
      <c r="Z143" s="4113"/>
    </row>
    <row r="144" spans="1:26" ht="39.75" customHeight="1" thickBot="1">
      <c r="A144" s="7583" t="s">
        <v>27</v>
      </c>
      <c r="B144" s="7226" t="s">
        <v>29</v>
      </c>
      <c r="C144" s="4272" t="s">
        <v>27</v>
      </c>
      <c r="D144" s="4271" t="s">
        <v>1109</v>
      </c>
      <c r="E144" s="4296"/>
      <c r="F144" s="3827" t="s">
        <v>1440</v>
      </c>
      <c r="G144" s="7135"/>
      <c r="H144" s="7135"/>
      <c r="I144" s="7303" t="s">
        <v>51</v>
      </c>
      <c r="J144" s="4295" t="s">
        <v>110</v>
      </c>
      <c r="K144" s="4210">
        <v>10</v>
      </c>
      <c r="L144" s="4210">
        <v>10</v>
      </c>
      <c r="M144" s="4210">
        <v>10</v>
      </c>
      <c r="N144" s="4268" t="s">
        <v>1439</v>
      </c>
      <c r="O144" s="4267" t="s">
        <v>37</v>
      </c>
      <c r="P144" s="4291">
        <v>9</v>
      </c>
      <c r="Q144" s="4290">
        <v>7</v>
      </c>
      <c r="R144" s="7642" t="s">
        <v>1438</v>
      </c>
      <c r="S144" s="7643"/>
      <c r="T144" s="4113"/>
      <c r="U144" s="4113"/>
      <c r="V144" s="4113"/>
      <c r="W144" s="4113"/>
      <c r="X144" s="4113"/>
      <c r="Y144" s="4113"/>
      <c r="Z144" s="4113"/>
    </row>
    <row r="145" spans="1:26" ht="24.75" customHeight="1" thickBot="1">
      <c r="A145" s="7136"/>
      <c r="B145" s="7136"/>
      <c r="C145" s="4289"/>
      <c r="D145" s="4257"/>
      <c r="E145" s="4178"/>
      <c r="F145" s="4301"/>
      <c r="G145" s="7136"/>
      <c r="H145" s="7136"/>
      <c r="I145" s="7136"/>
      <c r="J145" s="4207" t="s">
        <v>23</v>
      </c>
      <c r="K145" s="4176">
        <f>SUM(K144)</f>
        <v>10</v>
      </c>
      <c r="L145" s="4176">
        <f>SUM(L144)</f>
        <v>10</v>
      </c>
      <c r="M145" s="4176">
        <f>SUM(M144)</f>
        <v>10</v>
      </c>
      <c r="N145" s="3801"/>
      <c r="O145" s="4279"/>
      <c r="P145" s="4286"/>
      <c r="Q145" s="4278"/>
      <c r="R145" s="4163"/>
      <c r="S145" s="4162"/>
      <c r="T145" s="4113"/>
      <c r="U145" s="4113"/>
      <c r="V145" s="4113"/>
      <c r="W145" s="4113"/>
      <c r="X145" s="4113"/>
      <c r="Y145" s="4113"/>
      <c r="Z145" s="4113"/>
    </row>
    <row r="146" spans="1:26" ht="24.75" customHeight="1">
      <c r="A146" s="7583" t="s">
        <v>27</v>
      </c>
      <c r="B146" s="7226" t="s">
        <v>29</v>
      </c>
      <c r="C146" s="4272" t="s">
        <v>27</v>
      </c>
      <c r="D146" s="4271" t="s">
        <v>1104</v>
      </c>
      <c r="E146" s="4296"/>
      <c r="F146" s="3148" t="s">
        <v>1437</v>
      </c>
      <c r="G146" s="7350" t="s">
        <v>632</v>
      </c>
      <c r="H146" s="7244" t="s">
        <v>34</v>
      </c>
      <c r="I146" s="7303" t="s">
        <v>51</v>
      </c>
      <c r="J146" s="4270" t="s">
        <v>110</v>
      </c>
      <c r="K146" s="2925">
        <v>6</v>
      </c>
      <c r="L146" s="2929">
        <v>0.2</v>
      </c>
      <c r="M146" s="4269">
        <v>0.2</v>
      </c>
      <c r="N146" s="4268" t="s">
        <v>1436</v>
      </c>
      <c r="O146" s="4267" t="s">
        <v>37</v>
      </c>
      <c r="P146" s="4291">
        <v>3</v>
      </c>
      <c r="Q146" s="4290">
        <v>3</v>
      </c>
      <c r="R146" s="4163"/>
      <c r="S146" s="4162"/>
      <c r="T146" s="4113"/>
      <c r="U146" s="4113"/>
      <c r="V146" s="4113"/>
      <c r="W146" s="4113"/>
      <c r="X146" s="4113"/>
      <c r="Y146" s="4113"/>
      <c r="Z146" s="4113"/>
    </row>
    <row r="147" spans="1:26" ht="24.75" customHeight="1" thickBot="1">
      <c r="A147" s="7135"/>
      <c r="B147" s="7135"/>
      <c r="C147" s="4265"/>
      <c r="D147" s="4264"/>
      <c r="E147" s="4208"/>
      <c r="F147" s="3140"/>
      <c r="G147" s="7135"/>
      <c r="H147" s="7132"/>
      <c r="I147" s="7135"/>
      <c r="J147" s="4183" t="s">
        <v>159</v>
      </c>
      <c r="K147" s="4263">
        <v>0</v>
      </c>
      <c r="L147" s="3034">
        <v>36.1</v>
      </c>
      <c r="M147" s="4263">
        <v>36</v>
      </c>
      <c r="N147" s="4300"/>
      <c r="O147" s="4299"/>
      <c r="P147" s="4298"/>
      <c r="Q147" s="4297"/>
      <c r="R147" s="4163"/>
      <c r="S147" s="4162"/>
      <c r="T147" s="4113"/>
      <c r="U147" s="4113"/>
      <c r="V147" s="4113"/>
      <c r="W147" s="4113"/>
      <c r="X147" s="4113"/>
      <c r="Y147" s="4113"/>
      <c r="Z147" s="4113"/>
    </row>
    <row r="148" spans="1:26" ht="18.75" customHeight="1" thickBot="1">
      <c r="A148" s="7136"/>
      <c r="B148" s="7136"/>
      <c r="C148" s="4289"/>
      <c r="D148" s="4257"/>
      <c r="E148" s="4178"/>
      <c r="F148" s="3527"/>
      <c r="G148" s="7135"/>
      <c r="H148" s="7132"/>
      <c r="I148" s="7136"/>
      <c r="J148" s="4207" t="s">
        <v>23</v>
      </c>
      <c r="K148" s="4176">
        <f>SUM(K146:K147)</f>
        <v>6</v>
      </c>
      <c r="L148" s="4176">
        <f>SUM(L146:L147)</f>
        <v>36.300000000000004</v>
      </c>
      <c r="M148" s="4176">
        <f>SUM(M146:M147)</f>
        <v>36.200000000000003</v>
      </c>
      <c r="N148" s="3801"/>
      <c r="O148" s="4279"/>
      <c r="P148" s="4286"/>
      <c r="Q148" s="4278"/>
      <c r="R148" s="4163"/>
      <c r="S148" s="4162"/>
      <c r="T148" s="4113"/>
      <c r="U148" s="4113"/>
      <c r="V148" s="4113"/>
      <c r="W148" s="4113"/>
      <c r="X148" s="4113"/>
      <c r="Y148" s="4113"/>
      <c r="Z148" s="4113"/>
    </row>
    <row r="149" spans="1:26" ht="30" hidden="1" customHeight="1">
      <c r="A149" s="7583" t="s">
        <v>27</v>
      </c>
      <c r="B149" s="7226" t="s">
        <v>29</v>
      </c>
      <c r="C149" s="4272" t="s">
        <v>27</v>
      </c>
      <c r="D149" s="7618" t="s">
        <v>1435</v>
      </c>
      <c r="E149" s="4296"/>
      <c r="F149" s="7619" t="s">
        <v>1434</v>
      </c>
      <c r="G149" s="7135"/>
      <c r="H149" s="7132"/>
      <c r="I149" s="7303" t="s">
        <v>51</v>
      </c>
      <c r="J149" s="4295" t="s">
        <v>110</v>
      </c>
      <c r="K149" s="4294"/>
      <c r="L149" s="4293">
        <v>0</v>
      </c>
      <c r="M149" s="4292"/>
      <c r="N149" s="4268"/>
      <c r="O149" s="4267"/>
      <c r="P149" s="4291"/>
      <c r="Q149" s="4290"/>
      <c r="R149" s="4163"/>
      <c r="S149" s="4162"/>
      <c r="T149" s="4113"/>
      <c r="U149" s="4113"/>
      <c r="V149" s="4113"/>
      <c r="W149" s="4113"/>
      <c r="X149" s="4113"/>
      <c r="Y149" s="4113"/>
      <c r="Z149" s="4113"/>
    </row>
    <row r="150" spans="1:26" ht="24.75" hidden="1" customHeight="1">
      <c r="A150" s="7136"/>
      <c r="B150" s="7136"/>
      <c r="C150" s="4289"/>
      <c r="D150" s="7136"/>
      <c r="E150" s="4178"/>
      <c r="F150" s="7271"/>
      <c r="G150" s="7136"/>
      <c r="H150" s="7132"/>
      <c r="I150" s="7136"/>
      <c r="J150" s="4207" t="s">
        <v>23</v>
      </c>
      <c r="K150" s="4288"/>
      <c r="L150" s="4176">
        <f>SUM(L149)</f>
        <v>0</v>
      </c>
      <c r="M150" s="4287"/>
      <c r="N150" s="3801"/>
      <c r="O150" s="4279"/>
      <c r="P150" s="4286"/>
      <c r="Q150" s="4278"/>
      <c r="R150" s="4163"/>
      <c r="S150" s="4162"/>
      <c r="T150" s="4113"/>
      <c r="U150" s="4113"/>
      <c r="V150" s="4113"/>
      <c r="W150" s="4113"/>
      <c r="X150" s="4113"/>
      <c r="Y150" s="4113"/>
      <c r="Z150" s="4113"/>
    </row>
    <row r="151" spans="1:26" ht="24.75" customHeight="1" thickBot="1">
      <c r="A151" s="7583" t="s">
        <v>27</v>
      </c>
      <c r="B151" s="7226" t="s">
        <v>29</v>
      </c>
      <c r="C151" s="4272" t="s">
        <v>27</v>
      </c>
      <c r="D151" s="4271" t="s">
        <v>1433</v>
      </c>
      <c r="E151" s="7582"/>
      <c r="F151" s="4285" t="s">
        <v>1432</v>
      </c>
      <c r="G151" s="7350" t="s">
        <v>632</v>
      </c>
      <c r="H151" s="7132"/>
      <c r="I151" s="7303" t="s">
        <v>51</v>
      </c>
      <c r="J151" s="4183" t="s">
        <v>110</v>
      </c>
      <c r="K151" s="2923">
        <v>0</v>
      </c>
      <c r="L151" s="4210">
        <v>1</v>
      </c>
      <c r="M151" s="4277">
        <v>0.98</v>
      </c>
      <c r="N151" s="4284" t="s">
        <v>1431</v>
      </c>
      <c r="O151" s="4283" t="s">
        <v>37</v>
      </c>
      <c r="P151" s="4282">
        <v>1</v>
      </c>
      <c r="Q151" s="4281">
        <v>1</v>
      </c>
      <c r="R151" s="4163"/>
      <c r="S151" s="4162"/>
      <c r="T151" s="4113"/>
      <c r="U151" s="4113"/>
      <c r="V151" s="4113"/>
      <c r="W151" s="4113"/>
      <c r="X151" s="4113"/>
      <c r="Y151" s="4113"/>
      <c r="Z151" s="4113"/>
    </row>
    <row r="152" spans="1:26" ht="24.75" customHeight="1" thickBot="1">
      <c r="A152" s="7136"/>
      <c r="B152" s="7136"/>
      <c r="C152" s="4258"/>
      <c r="D152" s="4257"/>
      <c r="E152" s="7136"/>
      <c r="F152" s="4280"/>
      <c r="G152" s="7135"/>
      <c r="H152" s="7132"/>
      <c r="I152" s="7136"/>
      <c r="J152" s="4207" t="s">
        <v>23</v>
      </c>
      <c r="K152" s="2903">
        <f>SUM(K151)</f>
        <v>0</v>
      </c>
      <c r="L152" s="2903">
        <f>SUM(L151)</f>
        <v>1</v>
      </c>
      <c r="M152" s="2903">
        <f>SUM(M151)</f>
        <v>0.98</v>
      </c>
      <c r="N152" s="4206"/>
      <c r="O152" s="4279"/>
      <c r="P152" s="4274"/>
      <c r="Q152" s="4278"/>
      <c r="R152" s="4163"/>
      <c r="S152" s="4162"/>
      <c r="T152" s="4113"/>
      <c r="U152" s="4113"/>
      <c r="V152" s="4113"/>
      <c r="W152" s="4113"/>
      <c r="X152" s="4113"/>
      <c r="Y152" s="4113"/>
      <c r="Z152" s="4113"/>
    </row>
    <row r="153" spans="1:26" ht="55.9" customHeight="1" thickBot="1">
      <c r="A153" s="7583" t="s">
        <v>27</v>
      </c>
      <c r="B153" s="7226" t="s">
        <v>29</v>
      </c>
      <c r="C153" s="4272" t="s">
        <v>27</v>
      </c>
      <c r="D153" s="4271" t="s">
        <v>1430</v>
      </c>
      <c r="E153" s="7582"/>
      <c r="F153" s="7138" t="s">
        <v>1429</v>
      </c>
      <c r="G153" s="7350" t="s">
        <v>632</v>
      </c>
      <c r="H153" s="7132"/>
      <c r="I153" s="7303" t="s">
        <v>51</v>
      </c>
      <c r="J153" s="4183" t="s">
        <v>110</v>
      </c>
      <c r="K153" s="2923">
        <v>0</v>
      </c>
      <c r="L153" s="4210">
        <v>130.1</v>
      </c>
      <c r="M153" s="4277">
        <v>129.80000000000001</v>
      </c>
      <c r="N153" s="3331" t="s">
        <v>1428</v>
      </c>
      <c r="O153" s="4267" t="s">
        <v>37</v>
      </c>
      <c r="P153" s="4266">
        <v>2700</v>
      </c>
      <c r="Q153" s="3897">
        <v>9510</v>
      </c>
      <c r="R153" s="4276" t="s">
        <v>1427</v>
      </c>
      <c r="S153" s="4275" t="s">
        <v>1426</v>
      </c>
      <c r="T153" s="4113"/>
      <c r="U153" s="4113"/>
      <c r="V153" s="4113"/>
      <c r="W153" s="4113"/>
      <c r="X153" s="4113"/>
      <c r="Y153" s="4113"/>
      <c r="Z153" s="4113"/>
    </row>
    <row r="154" spans="1:26" ht="24.75" customHeight="1" thickBot="1">
      <c r="A154" s="7136"/>
      <c r="B154" s="7136"/>
      <c r="C154" s="4258"/>
      <c r="D154" s="4257"/>
      <c r="E154" s="7136"/>
      <c r="F154" s="7136"/>
      <c r="G154" s="7135"/>
      <c r="H154" s="7132"/>
      <c r="I154" s="7136"/>
      <c r="J154" s="4207" t="s">
        <v>23</v>
      </c>
      <c r="K154" s="2903">
        <f>SUM(K153)</f>
        <v>0</v>
      </c>
      <c r="L154" s="2903">
        <f>SUM(L153)</f>
        <v>130.1</v>
      </c>
      <c r="M154" s="2903">
        <f>SUM(M153)</f>
        <v>129.80000000000001</v>
      </c>
      <c r="N154" s="3630" t="s">
        <v>1425</v>
      </c>
      <c r="O154" s="4262" t="s">
        <v>37</v>
      </c>
      <c r="P154" s="4274">
        <v>150</v>
      </c>
      <c r="Q154" s="4273">
        <v>150</v>
      </c>
      <c r="R154" s="4202" t="s">
        <v>1424</v>
      </c>
      <c r="S154" s="4162"/>
      <c r="T154" s="4113"/>
      <c r="U154" s="4113"/>
      <c r="V154" s="4113"/>
      <c r="W154" s="4113"/>
      <c r="X154" s="4113"/>
      <c r="Y154" s="4113"/>
      <c r="Z154" s="4113"/>
    </row>
    <row r="155" spans="1:26" ht="24.75" customHeight="1">
      <c r="A155" s="7583" t="s">
        <v>27</v>
      </c>
      <c r="B155" s="7226" t="s">
        <v>29</v>
      </c>
      <c r="C155" s="4272" t="s">
        <v>27</v>
      </c>
      <c r="D155" s="4271" t="s">
        <v>1423</v>
      </c>
      <c r="E155" s="7582"/>
      <c r="F155" s="7291" t="s">
        <v>1422</v>
      </c>
      <c r="G155" s="7350" t="s">
        <v>632</v>
      </c>
      <c r="H155" s="7132"/>
      <c r="I155" s="7303" t="s">
        <v>51</v>
      </c>
      <c r="J155" s="4270" t="s">
        <v>135</v>
      </c>
      <c r="K155" s="2925">
        <v>0</v>
      </c>
      <c r="L155" s="2929">
        <v>156.30000000000001</v>
      </c>
      <c r="M155" s="4269">
        <v>154.1</v>
      </c>
      <c r="N155" s="4268" t="s">
        <v>1421</v>
      </c>
      <c r="O155" s="4267" t="s">
        <v>37</v>
      </c>
      <c r="P155" s="4266">
        <v>16</v>
      </c>
      <c r="Q155" s="3897">
        <v>16</v>
      </c>
      <c r="R155" s="4202"/>
      <c r="S155" s="4259"/>
      <c r="T155" s="4113"/>
      <c r="U155" s="4113"/>
      <c r="V155" s="2957"/>
      <c r="W155" s="4113"/>
      <c r="X155" s="4113"/>
      <c r="Y155" s="4113"/>
      <c r="Z155" s="4113"/>
    </row>
    <row r="156" spans="1:26" ht="24.75" customHeight="1" thickBot="1">
      <c r="A156" s="7135"/>
      <c r="B156" s="7135"/>
      <c r="C156" s="4265"/>
      <c r="D156" s="4264"/>
      <c r="E156" s="7135"/>
      <c r="F156" s="7270"/>
      <c r="G156" s="7135"/>
      <c r="H156" s="7132"/>
      <c r="I156" s="7135"/>
      <c r="J156" s="4183" t="s">
        <v>110</v>
      </c>
      <c r="K156" s="2923">
        <v>0</v>
      </c>
      <c r="L156" s="2985">
        <v>8.1999999999999993</v>
      </c>
      <c r="M156" s="4263">
        <v>7.3</v>
      </c>
      <c r="N156" s="4206"/>
      <c r="O156" s="4262"/>
      <c r="P156" s="4261"/>
      <c r="Q156" s="4260"/>
      <c r="R156" s="4202"/>
      <c r="S156" s="4259"/>
      <c r="T156" s="4113"/>
      <c r="U156" s="4113"/>
      <c r="V156" s="2957"/>
      <c r="W156" s="4113"/>
      <c r="X156" s="4113"/>
      <c r="Y156" s="4113"/>
      <c r="Z156" s="4113"/>
    </row>
    <row r="157" spans="1:26" ht="24.75" customHeight="1" thickBot="1">
      <c r="A157" s="7136"/>
      <c r="B157" s="7136"/>
      <c r="C157" s="4258"/>
      <c r="D157" s="4257"/>
      <c r="E157" s="7136"/>
      <c r="F157" s="7271"/>
      <c r="G157" s="7135"/>
      <c r="H157" s="7133"/>
      <c r="I157" s="7136"/>
      <c r="J157" s="4207" t="s">
        <v>23</v>
      </c>
      <c r="K157" s="2903">
        <f>SUM(K155:K156)</f>
        <v>0</v>
      </c>
      <c r="L157" s="2903">
        <f>SUM(L155:L156)</f>
        <v>164.5</v>
      </c>
      <c r="M157" s="2903">
        <f>SUM(M155:M156)</f>
        <v>161.4</v>
      </c>
      <c r="N157" s="3630" t="s">
        <v>1420</v>
      </c>
      <c r="O157" s="4256" t="s">
        <v>37</v>
      </c>
      <c r="P157" s="4255">
        <v>9</v>
      </c>
      <c r="Q157" s="4254">
        <v>9</v>
      </c>
      <c r="R157" s="4202"/>
      <c r="S157" s="4162"/>
      <c r="T157" s="4113"/>
      <c r="U157" s="4113"/>
      <c r="V157" s="4113"/>
      <c r="W157" s="4113"/>
      <c r="X157" s="4113"/>
      <c r="Y157" s="4113"/>
      <c r="Z157" s="4113"/>
    </row>
    <row r="158" spans="1:26" ht="28.5" customHeight="1" thickBot="1">
      <c r="A158" s="4226" t="s">
        <v>27</v>
      </c>
      <c r="B158" s="3498" t="s">
        <v>29</v>
      </c>
      <c r="C158" s="7605" t="s">
        <v>28</v>
      </c>
      <c r="D158" s="7213"/>
      <c r="E158" s="7213"/>
      <c r="F158" s="7213"/>
      <c r="G158" s="7213"/>
      <c r="H158" s="7213"/>
      <c r="I158" s="7213"/>
      <c r="J158" s="4172" t="s">
        <v>23</v>
      </c>
      <c r="K158" s="4253">
        <f>K90</f>
        <v>188.8</v>
      </c>
      <c r="L158" s="4253">
        <f>L90</f>
        <v>522.6</v>
      </c>
      <c r="M158" s="4253">
        <f>M90</f>
        <v>508.57999999999993</v>
      </c>
      <c r="N158" s="4252"/>
      <c r="O158" s="4251"/>
      <c r="P158" s="4250"/>
      <c r="Q158" s="3756"/>
      <c r="R158" s="4202"/>
      <c r="S158" s="4162"/>
      <c r="T158" s="4113"/>
      <c r="U158" s="4113"/>
      <c r="V158" s="4113"/>
      <c r="W158" s="4113"/>
      <c r="X158" s="4113"/>
      <c r="Y158" s="4113"/>
      <c r="Z158" s="4113"/>
    </row>
    <row r="159" spans="1:26" ht="27" customHeight="1" thickBot="1">
      <c r="A159" s="4249" t="s">
        <v>27</v>
      </c>
      <c r="B159" s="7612" t="s">
        <v>607</v>
      </c>
      <c r="C159" s="7213"/>
      <c r="D159" s="7213"/>
      <c r="E159" s="7213"/>
      <c r="F159" s="7213"/>
      <c r="G159" s="7213"/>
      <c r="H159" s="7213"/>
      <c r="I159" s="7213"/>
      <c r="J159" s="7213"/>
      <c r="K159" s="4166">
        <f>K82+K158</f>
        <v>3317.8</v>
      </c>
      <c r="L159" s="4166">
        <f>L82+L158</f>
        <v>3468.4</v>
      </c>
      <c r="M159" s="4166">
        <f>M82+M158</f>
        <v>3452.88</v>
      </c>
      <c r="N159" s="4165"/>
      <c r="O159" s="4164"/>
      <c r="P159" s="4248"/>
      <c r="Q159" s="4164"/>
      <c r="R159" s="4202"/>
      <c r="S159" s="4162"/>
      <c r="T159" s="4113"/>
      <c r="U159" s="4113"/>
      <c r="V159" s="4113"/>
      <c r="W159" s="4113"/>
      <c r="X159" s="4113"/>
      <c r="Y159" s="4113"/>
      <c r="Z159" s="4113"/>
    </row>
    <row r="160" spans="1:26" ht="12.75" customHeight="1" thickBot="1">
      <c r="A160" s="4226" t="s">
        <v>29</v>
      </c>
      <c r="B160" s="4247" t="s">
        <v>1419</v>
      </c>
      <c r="C160" s="4241"/>
      <c r="D160" s="4241"/>
      <c r="E160" s="4241"/>
      <c r="F160" s="4244"/>
      <c r="G160" s="4241"/>
      <c r="H160" s="4246"/>
      <c r="I160" s="4245"/>
      <c r="J160" s="4244"/>
      <c r="K160" s="4244"/>
      <c r="L160" s="4244"/>
      <c r="M160" s="4244"/>
      <c r="N160" s="4241"/>
      <c r="O160" s="4243"/>
      <c r="P160" s="4242"/>
      <c r="Q160" s="4241"/>
      <c r="R160" s="4202"/>
      <c r="S160" s="4162"/>
      <c r="T160" s="4113"/>
      <c r="U160" s="4113"/>
      <c r="V160" s="4113"/>
      <c r="W160" s="4113"/>
      <c r="X160" s="4113"/>
      <c r="Y160" s="4113"/>
      <c r="Z160" s="4113"/>
    </row>
    <row r="161" spans="1:26" ht="24" customHeight="1" thickBot="1">
      <c r="A161" s="4226"/>
      <c r="B161" s="7622"/>
      <c r="C161" s="7213"/>
      <c r="D161" s="7213"/>
      <c r="E161" s="7213"/>
      <c r="F161" s="7213"/>
      <c r="G161" s="7213"/>
      <c r="H161" s="7213"/>
      <c r="I161" s="7213"/>
      <c r="J161" s="7213"/>
      <c r="K161" s="7213"/>
      <c r="L161" s="7213"/>
      <c r="M161" s="7215"/>
      <c r="N161" s="4240" t="s">
        <v>1418</v>
      </c>
      <c r="O161" s="4239" t="s">
        <v>65</v>
      </c>
      <c r="P161" s="4238">
        <v>37.9</v>
      </c>
      <c r="Q161" s="4237">
        <v>39.71</v>
      </c>
      <c r="R161" s="4202"/>
      <c r="S161" s="4162"/>
      <c r="T161" s="4113"/>
      <c r="U161" s="4113"/>
      <c r="V161" s="4113"/>
      <c r="W161" s="4113"/>
      <c r="X161" s="4113"/>
      <c r="Y161" s="4113"/>
      <c r="Z161" s="4113"/>
    </row>
    <row r="162" spans="1:26" ht="12.75" customHeight="1" thickBot="1">
      <c r="A162" s="4236" t="s">
        <v>29</v>
      </c>
      <c r="B162" s="3121" t="s">
        <v>27</v>
      </c>
      <c r="C162" s="4235" t="s">
        <v>1417</v>
      </c>
      <c r="D162" s="4234"/>
      <c r="E162" s="4233"/>
      <c r="F162" s="4230"/>
      <c r="G162" s="4233"/>
      <c r="H162" s="4232"/>
      <c r="I162" s="4231"/>
      <c r="J162" s="4230"/>
      <c r="K162" s="4230"/>
      <c r="L162" s="4230"/>
      <c r="M162" s="4230"/>
      <c r="N162" s="4168"/>
      <c r="O162" s="4229"/>
      <c r="P162" s="4228"/>
      <c r="Q162" s="4227"/>
      <c r="R162" s="4202"/>
      <c r="S162" s="4162"/>
      <c r="T162" s="4113"/>
      <c r="U162" s="4113"/>
      <c r="V162" s="4113"/>
      <c r="W162" s="4113"/>
      <c r="X162" s="4113"/>
      <c r="Y162" s="4113"/>
      <c r="Z162" s="4113"/>
    </row>
    <row r="163" spans="1:26" ht="37.5" customHeight="1" thickBot="1">
      <c r="A163" s="4226"/>
      <c r="B163" s="3498"/>
      <c r="C163" s="4225"/>
      <c r="D163" s="4224"/>
      <c r="E163" s="4223"/>
      <c r="F163" s="4147"/>
      <c r="G163" s="4223"/>
      <c r="H163" s="4222"/>
      <c r="I163" s="4145"/>
      <c r="J163" s="4147"/>
      <c r="K163" s="4147"/>
      <c r="L163" s="4147"/>
      <c r="M163" s="4147"/>
      <c r="N163" s="3588" t="s">
        <v>817</v>
      </c>
      <c r="O163" s="4221" t="s">
        <v>1416</v>
      </c>
      <c r="P163" s="4220">
        <v>72</v>
      </c>
      <c r="Q163" s="3586">
        <v>73</v>
      </c>
      <c r="R163" s="4202"/>
      <c r="S163" s="4162"/>
      <c r="T163" s="4113"/>
      <c r="U163" s="4113"/>
      <c r="V163" s="4113"/>
      <c r="W163" s="4113"/>
      <c r="X163" s="4113"/>
      <c r="Y163" s="4113"/>
      <c r="Z163" s="4113"/>
    </row>
    <row r="164" spans="1:26" ht="20.25" customHeight="1" thickBot="1">
      <c r="A164" s="7583" t="s">
        <v>29</v>
      </c>
      <c r="B164" s="7226" t="s">
        <v>27</v>
      </c>
      <c r="C164" s="4192" t="s">
        <v>27</v>
      </c>
      <c r="D164" s="4201"/>
      <c r="E164" s="4200"/>
      <c r="F164" s="7604" t="s">
        <v>1412</v>
      </c>
      <c r="G164" s="7350" t="s">
        <v>445</v>
      </c>
      <c r="H164" s="7189" t="s">
        <v>34</v>
      </c>
      <c r="I164" s="7303" t="s">
        <v>252</v>
      </c>
      <c r="J164" s="4199" t="s">
        <v>110</v>
      </c>
      <c r="K164" s="4219">
        <v>0</v>
      </c>
      <c r="L164" s="4219">
        <v>0</v>
      </c>
      <c r="M164" s="4219">
        <v>0</v>
      </c>
      <c r="N164" s="3585" t="s">
        <v>1415</v>
      </c>
      <c r="O164" s="4218" t="s">
        <v>37</v>
      </c>
      <c r="P164" s="4218">
        <v>12.5</v>
      </c>
      <c r="Q164" s="4217">
        <v>12.5</v>
      </c>
      <c r="R164" s="4202"/>
      <c r="S164" s="4162"/>
      <c r="T164" s="4113"/>
      <c r="U164" s="4113"/>
      <c r="V164" s="4113"/>
      <c r="W164" s="4113"/>
      <c r="X164" s="4113"/>
      <c r="Y164" s="4113"/>
      <c r="Z164" s="4113"/>
    </row>
    <row r="165" spans="1:26" ht="12.75" customHeight="1" thickBot="1">
      <c r="A165" s="7135"/>
      <c r="B165" s="7135"/>
      <c r="C165" s="4186"/>
      <c r="D165" s="4216"/>
      <c r="E165" s="4184"/>
      <c r="F165" s="7135"/>
      <c r="G165" s="7135"/>
      <c r="H165" s="7135"/>
      <c r="I165" s="7135"/>
      <c r="J165" s="4191" t="s">
        <v>159</v>
      </c>
      <c r="K165" s="4190">
        <f>K168</f>
        <v>214.8</v>
      </c>
      <c r="L165" s="4190">
        <f>L168</f>
        <v>214.8</v>
      </c>
      <c r="M165" s="4190">
        <f>M168</f>
        <v>204.1</v>
      </c>
      <c r="N165" s="7650" t="s">
        <v>1414</v>
      </c>
      <c r="O165" s="4215" t="s">
        <v>37</v>
      </c>
      <c r="P165" s="4215">
        <v>2</v>
      </c>
      <c r="Q165" s="3084">
        <v>2</v>
      </c>
      <c r="R165" s="7423" t="s">
        <v>1413</v>
      </c>
      <c r="S165" s="7313"/>
      <c r="T165" s="4113"/>
      <c r="U165" s="4113"/>
      <c r="V165" s="4113"/>
      <c r="W165" s="4113"/>
      <c r="X165" s="4113"/>
      <c r="Y165" s="4113"/>
      <c r="Z165" s="4113"/>
    </row>
    <row r="166" spans="1:26" ht="24" customHeight="1" thickBot="1">
      <c r="A166" s="7136"/>
      <c r="B166" s="7136"/>
      <c r="C166" s="4180"/>
      <c r="D166" s="4214"/>
      <c r="E166" s="4178"/>
      <c r="F166" s="7136"/>
      <c r="G166" s="7135"/>
      <c r="H166" s="7135"/>
      <c r="I166" s="7135"/>
      <c r="J166" s="4213" t="s">
        <v>23</v>
      </c>
      <c r="K166" s="3082">
        <f>SUM(K164:K165)</f>
        <v>214.8</v>
      </c>
      <c r="L166" s="3082">
        <f>SUM(L164:L165)</f>
        <v>214.8</v>
      </c>
      <c r="M166" s="3082">
        <f>SUM(M164:M165)</f>
        <v>204.1</v>
      </c>
      <c r="N166" s="7651"/>
      <c r="O166" s="4212"/>
      <c r="P166" s="4211"/>
      <c r="Q166" s="4174"/>
      <c r="R166" s="7157"/>
      <c r="S166" s="7158"/>
      <c r="T166" s="4113"/>
      <c r="U166" s="4113"/>
      <c r="V166" s="4113"/>
      <c r="W166" s="4113"/>
      <c r="X166" s="4113"/>
      <c r="Y166" s="4113"/>
      <c r="Z166" s="4113"/>
    </row>
    <row r="167" spans="1:26" ht="37.5" customHeight="1" thickBot="1">
      <c r="A167" s="7583" t="s">
        <v>29</v>
      </c>
      <c r="B167" s="7226" t="s">
        <v>27</v>
      </c>
      <c r="C167" s="4192" t="s">
        <v>27</v>
      </c>
      <c r="D167" s="4185" t="s">
        <v>27</v>
      </c>
      <c r="E167" s="4208"/>
      <c r="F167" s="7591" t="s">
        <v>1412</v>
      </c>
      <c r="G167" s="7135"/>
      <c r="H167" s="7135"/>
      <c r="I167" s="7135"/>
      <c r="J167" s="4183" t="s">
        <v>110</v>
      </c>
      <c r="K167" s="4210">
        <v>0</v>
      </c>
      <c r="L167" s="4210">
        <v>0</v>
      </c>
      <c r="M167" s="4210">
        <v>0</v>
      </c>
      <c r="N167" s="4206"/>
      <c r="O167" s="4205"/>
      <c r="P167" s="4204"/>
      <c r="Q167" s="4203"/>
      <c r="R167" s="4202" t="s">
        <v>1411</v>
      </c>
      <c r="S167" s="4162"/>
      <c r="T167" s="4113"/>
      <c r="U167" s="4113"/>
      <c r="V167" s="4113"/>
      <c r="W167" s="4113"/>
      <c r="X167" s="4113"/>
      <c r="Y167" s="4113"/>
      <c r="Z167" s="4113"/>
    </row>
    <row r="168" spans="1:26" ht="18" customHeight="1" thickBot="1">
      <c r="A168" s="7135"/>
      <c r="B168" s="7135"/>
      <c r="C168" s="4186"/>
      <c r="D168" s="4185"/>
      <c r="E168" s="4208"/>
      <c r="F168" s="7135"/>
      <c r="G168" s="7135"/>
      <c r="H168" s="7135"/>
      <c r="I168" s="7135"/>
      <c r="J168" s="4183" t="s">
        <v>159</v>
      </c>
      <c r="K168" s="3034">
        <v>214.8</v>
      </c>
      <c r="L168" s="3034">
        <v>214.8</v>
      </c>
      <c r="M168" s="2922">
        <v>204.1</v>
      </c>
      <c r="N168" s="4206"/>
      <c r="O168" s="4205"/>
      <c r="P168" s="4204"/>
      <c r="Q168" s="4203"/>
      <c r="R168" s="4202"/>
      <c r="S168" s="4162"/>
      <c r="T168" s="4113"/>
      <c r="U168" s="4113"/>
      <c r="V168" s="4113"/>
      <c r="W168" s="4113"/>
      <c r="X168" s="4113"/>
      <c r="Y168" s="4113"/>
      <c r="Z168" s="4113"/>
    </row>
    <row r="169" spans="1:26" ht="20.25" customHeight="1" thickBot="1">
      <c r="A169" s="7136"/>
      <c r="B169" s="7136"/>
      <c r="C169" s="4209"/>
      <c r="D169" s="4185"/>
      <c r="E169" s="4208"/>
      <c r="F169" s="7136"/>
      <c r="G169" s="7136"/>
      <c r="H169" s="7136"/>
      <c r="I169" s="7136"/>
      <c r="J169" s="4207" t="s">
        <v>23</v>
      </c>
      <c r="K169" s="4176">
        <f>SUM(K167:K168)</f>
        <v>214.8</v>
      </c>
      <c r="L169" s="4176">
        <f>SUM(L167:L168)</f>
        <v>214.8</v>
      </c>
      <c r="M169" s="4176">
        <f>SUM(M167:M168)</f>
        <v>204.1</v>
      </c>
      <c r="N169" s="4206"/>
      <c r="O169" s="4205"/>
      <c r="P169" s="4204"/>
      <c r="Q169" s="4203"/>
      <c r="R169" s="4202"/>
      <c r="S169" s="4162"/>
      <c r="T169" s="4113"/>
      <c r="U169" s="4113"/>
      <c r="V169" s="4113"/>
      <c r="W169" s="4113"/>
      <c r="X169" s="4113"/>
      <c r="Y169" s="4113"/>
      <c r="Z169" s="4113"/>
    </row>
    <row r="170" spans="1:26" ht="32.25" customHeight="1" thickBot="1">
      <c r="A170" s="7583" t="s">
        <v>29</v>
      </c>
      <c r="B170" s="7226" t="s">
        <v>27</v>
      </c>
      <c r="C170" s="4192" t="s">
        <v>29</v>
      </c>
      <c r="D170" s="4201"/>
      <c r="E170" s="4200"/>
      <c r="F170" s="7604" t="s">
        <v>1410</v>
      </c>
      <c r="G170" s="7350" t="s">
        <v>431</v>
      </c>
      <c r="H170" s="7189" t="s">
        <v>34</v>
      </c>
      <c r="I170" s="7303" t="s">
        <v>252</v>
      </c>
      <c r="J170" s="4199" t="s">
        <v>110</v>
      </c>
      <c r="K170" s="4190">
        <v>0</v>
      </c>
      <c r="L170" s="4190">
        <v>0</v>
      </c>
      <c r="M170" s="4190">
        <v>0</v>
      </c>
      <c r="N170" s="3585" t="s">
        <v>1409</v>
      </c>
      <c r="O170" s="4198" t="s">
        <v>37</v>
      </c>
      <c r="P170" s="4197">
        <v>4</v>
      </c>
      <c r="Q170" s="3576">
        <v>4</v>
      </c>
      <c r="R170" s="7642" t="s">
        <v>1408</v>
      </c>
      <c r="S170" s="7643"/>
      <c r="T170" s="4113"/>
      <c r="U170" s="4113"/>
      <c r="V170" s="4113"/>
      <c r="W170" s="4113"/>
      <c r="X170" s="4113"/>
      <c r="Y170" s="4113"/>
      <c r="Z170" s="4113"/>
    </row>
    <row r="171" spans="1:26" ht="62.25" customHeight="1" thickBot="1">
      <c r="A171" s="7136"/>
      <c r="B171" s="7136"/>
      <c r="C171" s="4186"/>
      <c r="D171" s="4196"/>
      <c r="E171" s="4184"/>
      <c r="F171" s="7135"/>
      <c r="G171" s="7135"/>
      <c r="H171" s="7135"/>
      <c r="I171" s="7135"/>
      <c r="J171" s="3781"/>
      <c r="K171" s="4195"/>
      <c r="L171" s="4194"/>
      <c r="M171" s="4193"/>
      <c r="N171" s="3854" t="s">
        <v>1407</v>
      </c>
      <c r="O171" s="4189" t="s">
        <v>65</v>
      </c>
      <c r="P171" s="4189">
        <v>50</v>
      </c>
      <c r="Q171" s="2940">
        <v>51.3</v>
      </c>
      <c r="R171" s="4187"/>
      <c r="S171" s="4162"/>
      <c r="T171" s="4113"/>
      <c r="U171" s="4113"/>
      <c r="V171" s="4113"/>
      <c r="W171" s="4113"/>
      <c r="X171" s="4113"/>
      <c r="Y171" s="4113"/>
      <c r="Z171" s="4113"/>
    </row>
    <row r="172" spans="1:26" ht="13.5" customHeight="1" thickBot="1">
      <c r="A172" s="7583" t="s">
        <v>29</v>
      </c>
      <c r="B172" s="7226" t="s">
        <v>27</v>
      </c>
      <c r="C172" s="4192" t="s">
        <v>29</v>
      </c>
      <c r="D172" s="4185" t="s">
        <v>27</v>
      </c>
      <c r="E172" s="4184"/>
      <c r="F172" s="7591" t="s">
        <v>1406</v>
      </c>
      <c r="G172" s="7135"/>
      <c r="H172" s="7135"/>
      <c r="I172" s="7135"/>
      <c r="J172" s="4191" t="s">
        <v>23</v>
      </c>
      <c r="K172" s="4190">
        <f>SUM(K170:K171)</f>
        <v>0</v>
      </c>
      <c r="L172" s="4190">
        <f>SUM(L170:L171)</f>
        <v>0</v>
      </c>
      <c r="M172" s="4190">
        <f>SUM(M170:M171)</f>
        <v>0</v>
      </c>
      <c r="N172" s="3854" t="s">
        <v>1179</v>
      </c>
      <c r="O172" s="4189" t="s">
        <v>407</v>
      </c>
      <c r="P172" s="4188">
        <v>263</v>
      </c>
      <c r="Q172" s="2940">
        <v>281</v>
      </c>
      <c r="R172" s="4187"/>
      <c r="S172" s="4162"/>
      <c r="T172" s="4113"/>
      <c r="U172" s="4113"/>
      <c r="V172" s="4113"/>
      <c r="W172" s="4113"/>
      <c r="X172" s="4113"/>
      <c r="Y172" s="4113"/>
      <c r="Z172" s="4113"/>
    </row>
    <row r="173" spans="1:26" ht="23.25" customHeight="1" thickBot="1">
      <c r="A173" s="7135"/>
      <c r="B173" s="7135"/>
      <c r="C173" s="4186"/>
      <c r="D173" s="4185"/>
      <c r="E173" s="4184"/>
      <c r="F173" s="7135"/>
      <c r="G173" s="7135"/>
      <c r="H173" s="7135"/>
      <c r="I173" s="7135"/>
      <c r="J173" s="4183" t="s">
        <v>110</v>
      </c>
      <c r="K173" s="3034">
        <v>0</v>
      </c>
      <c r="L173" s="3034">
        <v>0</v>
      </c>
      <c r="M173" s="3034">
        <v>0</v>
      </c>
      <c r="N173" s="3852"/>
      <c r="O173" s="4182"/>
      <c r="P173" s="4182"/>
      <c r="Q173" s="4181"/>
      <c r="R173" s="4163"/>
      <c r="S173" s="4162"/>
      <c r="T173" s="4113"/>
      <c r="U173" s="4113"/>
      <c r="V173" s="4113"/>
      <c r="W173" s="4113"/>
      <c r="X173" s="4113"/>
      <c r="Y173" s="4113"/>
      <c r="Z173" s="4113"/>
    </row>
    <row r="174" spans="1:26" ht="21.75" customHeight="1" thickBot="1">
      <c r="A174" s="7136"/>
      <c r="B174" s="7136"/>
      <c r="C174" s="4180"/>
      <c r="D174" s="4179"/>
      <c r="E174" s="4178"/>
      <c r="F174" s="7136"/>
      <c r="G174" s="7136"/>
      <c r="H174" s="7136"/>
      <c r="I174" s="7136"/>
      <c r="J174" s="4177" t="s">
        <v>23</v>
      </c>
      <c r="K174" s="4176">
        <f>SUM(K173)</f>
        <v>0</v>
      </c>
      <c r="L174" s="4176">
        <f>SUM(L173)</f>
        <v>0</v>
      </c>
      <c r="M174" s="4176">
        <f>SUM(M173)</f>
        <v>0</v>
      </c>
      <c r="N174" s="3630"/>
      <c r="O174" s="4175"/>
      <c r="P174" s="4175"/>
      <c r="Q174" s="4174"/>
      <c r="R174" s="4163"/>
      <c r="S174" s="4162"/>
      <c r="T174" s="4113"/>
      <c r="U174" s="4113"/>
      <c r="V174" s="4113"/>
      <c r="W174" s="4113"/>
      <c r="X174" s="4113"/>
      <c r="Y174" s="4113"/>
      <c r="Z174" s="4113"/>
    </row>
    <row r="175" spans="1:26" ht="13.5" customHeight="1" thickBot="1">
      <c r="A175" s="4173" t="s">
        <v>29</v>
      </c>
      <c r="B175" s="3550" t="s">
        <v>27</v>
      </c>
      <c r="C175" s="7605" t="s">
        <v>28</v>
      </c>
      <c r="D175" s="7213"/>
      <c r="E175" s="7213"/>
      <c r="F175" s="7213"/>
      <c r="G175" s="7213"/>
      <c r="H175" s="7213"/>
      <c r="I175" s="7213"/>
      <c r="J175" s="4172" t="s">
        <v>23</v>
      </c>
      <c r="K175" s="4171">
        <f>K166+K174</f>
        <v>214.8</v>
      </c>
      <c r="L175" s="4171">
        <f>L166+L174</f>
        <v>214.8</v>
      </c>
      <c r="M175" s="4171">
        <f>M166+M174</f>
        <v>204.1</v>
      </c>
      <c r="N175" s="4170"/>
      <c r="O175" s="4169"/>
      <c r="P175" s="4169"/>
      <c r="Q175" s="4168"/>
      <c r="R175" s="4163"/>
      <c r="S175" s="4162"/>
      <c r="T175" s="4113"/>
      <c r="U175" s="4113"/>
      <c r="V175" s="4113"/>
      <c r="W175" s="4113"/>
      <c r="X175" s="4113"/>
      <c r="Y175" s="4113"/>
      <c r="Z175" s="4113"/>
    </row>
    <row r="176" spans="1:26" ht="12.75" customHeight="1" thickBot="1">
      <c r="A176" s="4167" t="s">
        <v>29</v>
      </c>
      <c r="B176" s="7612" t="s">
        <v>607</v>
      </c>
      <c r="C176" s="7213"/>
      <c r="D176" s="7213"/>
      <c r="E176" s="7213"/>
      <c r="F176" s="7213"/>
      <c r="G176" s="7213"/>
      <c r="H176" s="7213"/>
      <c r="I176" s="7213"/>
      <c r="J176" s="7215"/>
      <c r="K176" s="4166">
        <f>K166+K174</f>
        <v>214.8</v>
      </c>
      <c r="L176" s="4166">
        <f>L166+L174</f>
        <v>214.8</v>
      </c>
      <c r="M176" s="4166">
        <f>M166+M174</f>
        <v>204.1</v>
      </c>
      <c r="N176" s="4165"/>
      <c r="O176" s="4164"/>
      <c r="P176" s="4164"/>
      <c r="Q176" s="4164"/>
      <c r="R176" s="4163"/>
      <c r="S176" s="4162"/>
      <c r="T176" s="4113"/>
      <c r="U176" s="4113"/>
      <c r="V176" s="4113"/>
      <c r="W176" s="4113"/>
      <c r="X176" s="4113"/>
      <c r="Y176" s="4113"/>
      <c r="Z176" s="4113"/>
    </row>
    <row r="177" spans="1:26" ht="12.75" customHeight="1" thickBot="1">
      <c r="A177" s="7613" t="s">
        <v>24</v>
      </c>
      <c r="B177" s="7213"/>
      <c r="C177" s="7213"/>
      <c r="D177" s="7213"/>
      <c r="E177" s="7213"/>
      <c r="F177" s="7213"/>
      <c r="G177" s="7213"/>
      <c r="H177" s="7213"/>
      <c r="I177" s="7213"/>
      <c r="J177" s="7215"/>
      <c r="K177" s="4161">
        <f>K159+K176</f>
        <v>3532.6000000000004</v>
      </c>
      <c r="L177" s="4161">
        <f>L159+L176</f>
        <v>3683.2000000000003</v>
      </c>
      <c r="M177" s="4161">
        <f>M159+M176</f>
        <v>3656.98</v>
      </c>
      <c r="N177" s="4160"/>
      <c r="O177" s="4159"/>
      <c r="P177" s="4159"/>
      <c r="Q177" s="4159"/>
      <c r="R177" s="4158"/>
      <c r="S177" s="4157"/>
      <c r="T177" s="4113"/>
      <c r="U177" s="4113"/>
      <c r="V177" s="4113"/>
      <c r="W177" s="4113"/>
      <c r="X177" s="4113"/>
      <c r="Y177" s="4113"/>
      <c r="Z177" s="4113"/>
    </row>
    <row r="178" spans="1:26" ht="12.75" customHeight="1">
      <c r="A178" s="4153" t="s">
        <v>22</v>
      </c>
      <c r="B178" s="4153"/>
      <c r="C178" s="4153"/>
      <c r="D178" s="4153"/>
      <c r="E178" s="4153"/>
      <c r="F178" s="4154"/>
      <c r="G178" s="4153"/>
      <c r="H178" s="4156"/>
      <c r="I178" s="4155"/>
      <c r="J178" s="4154"/>
      <c r="K178" s="4154"/>
      <c r="L178" s="4154"/>
      <c r="M178" s="4154"/>
      <c r="N178" s="4153"/>
      <c r="O178" s="2882"/>
      <c r="P178" s="2882"/>
      <c r="Q178" s="2846"/>
      <c r="R178" s="4113"/>
      <c r="S178" s="4113"/>
      <c r="T178" s="4113"/>
      <c r="U178" s="4113"/>
      <c r="V178" s="4113"/>
      <c r="W178" s="4113"/>
      <c r="X178" s="4113"/>
      <c r="Y178" s="4113"/>
      <c r="Z178" s="4113"/>
    </row>
    <row r="179" spans="1:26" ht="12.75" customHeight="1">
      <c r="A179" s="2882"/>
      <c r="B179" s="2882"/>
      <c r="C179" s="2882"/>
      <c r="D179" s="2882"/>
      <c r="E179" s="2882"/>
      <c r="F179" s="4150"/>
      <c r="G179" s="2882"/>
      <c r="H179" s="4152"/>
      <c r="I179" s="4151"/>
      <c r="J179" s="4150"/>
      <c r="K179" s="4150"/>
      <c r="L179" s="4150"/>
      <c r="M179" s="4150"/>
      <c r="N179" s="2882"/>
      <c r="O179" s="2882"/>
      <c r="P179" s="2882"/>
      <c r="Q179" s="3825"/>
      <c r="R179" s="4113"/>
      <c r="S179" s="4113"/>
      <c r="T179" s="4113"/>
      <c r="U179" s="4113"/>
      <c r="V179" s="4113"/>
      <c r="W179" s="4113"/>
      <c r="X179" s="4113"/>
      <c r="Y179" s="4113"/>
      <c r="Z179" s="4113"/>
    </row>
    <row r="180" spans="1:26" ht="149.25" customHeight="1">
      <c r="A180" s="2828"/>
      <c r="B180" s="2840"/>
      <c r="C180" s="2840"/>
      <c r="D180" s="2840"/>
      <c r="E180" s="2840"/>
      <c r="F180" s="3919"/>
      <c r="G180" s="4113"/>
      <c r="H180" s="4114"/>
      <c r="I180" s="2846"/>
      <c r="J180" s="3919"/>
      <c r="K180" s="3919"/>
      <c r="L180" s="3919"/>
      <c r="M180" s="3919"/>
      <c r="N180" s="2840"/>
      <c r="O180" s="2840"/>
      <c r="P180" s="2840"/>
      <c r="Q180" s="2840"/>
      <c r="R180" s="4113"/>
      <c r="S180" s="4113"/>
      <c r="T180" s="4113"/>
      <c r="U180" s="4113"/>
      <c r="V180" s="4113"/>
      <c r="W180" s="4113"/>
      <c r="X180" s="4113"/>
      <c r="Y180" s="4113"/>
      <c r="Z180" s="4113"/>
    </row>
    <row r="181" spans="1:26" ht="21" customHeight="1" thickBot="1">
      <c r="A181" s="2828"/>
      <c r="B181" s="2840"/>
      <c r="C181" s="2840"/>
      <c r="D181" s="2840"/>
      <c r="E181" s="2840"/>
      <c r="F181" s="7614" t="s">
        <v>21</v>
      </c>
      <c r="G181" s="7171"/>
      <c r="H181" s="7171"/>
      <c r="I181" s="7171"/>
      <c r="J181" s="7171"/>
      <c r="K181" s="7171"/>
      <c r="L181" s="7171"/>
      <c r="M181" s="2883"/>
      <c r="N181" s="4149"/>
      <c r="O181" s="4149"/>
      <c r="P181" s="4149"/>
      <c r="Q181" s="2840"/>
      <c r="R181" s="4113"/>
      <c r="S181" s="4113"/>
      <c r="T181" s="4113"/>
      <c r="U181" s="4113"/>
      <c r="V181" s="4113"/>
      <c r="W181" s="4113"/>
      <c r="X181" s="4113"/>
      <c r="Y181" s="4113"/>
      <c r="Z181" s="4113"/>
    </row>
    <row r="182" spans="1:26" ht="78" customHeight="1" thickBot="1">
      <c r="A182" s="2828"/>
      <c r="B182" s="2840"/>
      <c r="C182" s="2840"/>
      <c r="D182" s="2840"/>
      <c r="E182" s="2840"/>
      <c r="F182" s="4148"/>
      <c r="G182" s="4147"/>
      <c r="H182" s="4146"/>
      <c r="I182" s="4145"/>
      <c r="J182" s="4144"/>
      <c r="K182" s="2874" t="s">
        <v>19</v>
      </c>
      <c r="L182" s="2873" t="s">
        <v>18</v>
      </c>
      <c r="M182" s="2872" t="s">
        <v>17</v>
      </c>
      <c r="N182" s="2828"/>
      <c r="O182" s="2828"/>
      <c r="P182" s="2828"/>
      <c r="Q182" s="2840"/>
      <c r="R182" s="4113"/>
      <c r="S182" s="4113"/>
      <c r="T182" s="4113"/>
      <c r="U182" s="4113"/>
      <c r="V182" s="4113"/>
      <c r="W182" s="4113"/>
      <c r="X182" s="4113"/>
      <c r="Y182" s="4113"/>
      <c r="Z182" s="4113"/>
    </row>
    <row r="183" spans="1:26" ht="12.75" customHeight="1" thickBot="1">
      <c r="A183" s="2828"/>
      <c r="B183" s="2840"/>
      <c r="C183" s="2840"/>
      <c r="D183" s="2840"/>
      <c r="E183" s="2840"/>
      <c r="F183" s="7615" t="s">
        <v>1405</v>
      </c>
      <c r="G183" s="7616"/>
      <c r="H183" s="7616"/>
      <c r="I183" s="7616"/>
      <c r="J183" s="7617"/>
      <c r="K183" s="4143">
        <f>SUM(K184:K194)</f>
        <v>3532.6000000000004</v>
      </c>
      <c r="L183" s="4143">
        <f>SUM(L184:L194)</f>
        <v>3683.2000000000003</v>
      </c>
      <c r="M183" s="4143">
        <f>SUM(M184:M194)</f>
        <v>3656.98</v>
      </c>
      <c r="N183" s="4142"/>
      <c r="O183" s="2828"/>
      <c r="P183" s="2828"/>
      <c r="Q183" s="2840"/>
      <c r="R183" s="4113"/>
      <c r="S183" s="4113"/>
      <c r="T183" s="4113"/>
      <c r="U183" s="4113"/>
      <c r="V183" s="4113"/>
      <c r="W183" s="4113"/>
      <c r="X183" s="4113"/>
      <c r="Y183" s="4113"/>
      <c r="Z183" s="4113"/>
    </row>
    <row r="184" spans="1:26" ht="12.75" customHeight="1">
      <c r="A184" s="2828"/>
      <c r="B184" s="2840"/>
      <c r="C184" s="2840"/>
      <c r="D184" s="2840"/>
      <c r="E184" s="2840"/>
      <c r="F184" s="7607" t="s">
        <v>1404</v>
      </c>
      <c r="G184" s="7192"/>
      <c r="H184" s="7192"/>
      <c r="I184" s="7192"/>
      <c r="J184" s="7193"/>
      <c r="K184" s="4141">
        <f>K66+K72+K86+K164+K170</f>
        <v>188.8</v>
      </c>
      <c r="L184" s="4141">
        <f>L66+L72+L86+L164+L170</f>
        <v>353.09999999999997</v>
      </c>
      <c r="M184" s="4140">
        <f>M66+M72+M86+M164+M170</f>
        <v>339.87999999999994</v>
      </c>
      <c r="N184" s="2828"/>
      <c r="O184" s="2828"/>
      <c r="P184" s="2828"/>
      <c r="Q184" s="2840"/>
      <c r="R184" s="4113"/>
      <c r="S184" s="4113"/>
      <c r="T184" s="4113"/>
      <c r="U184" s="4113"/>
      <c r="V184" s="4113"/>
      <c r="W184" s="4113"/>
      <c r="X184" s="4113"/>
      <c r="Y184" s="4113"/>
      <c r="Z184" s="4113"/>
    </row>
    <row r="185" spans="1:26" ht="12.75" customHeight="1">
      <c r="A185" s="2828"/>
      <c r="B185" s="2840"/>
      <c r="C185" s="2840"/>
      <c r="D185" s="2840"/>
      <c r="E185" s="2840"/>
      <c r="F185" s="7607" t="s">
        <v>1403</v>
      </c>
      <c r="G185" s="7192"/>
      <c r="H185" s="7192"/>
      <c r="I185" s="7192"/>
      <c r="J185" s="7193"/>
      <c r="K185" s="4133"/>
      <c r="L185" s="4132"/>
      <c r="M185" s="4128"/>
      <c r="N185" s="2839"/>
      <c r="O185" s="2828"/>
      <c r="P185" s="2828"/>
      <c r="Q185" s="2840"/>
      <c r="R185" s="4113"/>
      <c r="S185" s="4113"/>
      <c r="T185" s="4113"/>
      <c r="U185" s="4113"/>
      <c r="V185" s="4113"/>
      <c r="W185" s="4113"/>
      <c r="X185" s="4113"/>
      <c r="Y185" s="4113"/>
      <c r="Z185" s="4113"/>
    </row>
    <row r="186" spans="1:26" ht="12.75" customHeight="1">
      <c r="A186" s="2828"/>
      <c r="B186" s="2840"/>
      <c r="C186" s="2840"/>
      <c r="D186" s="2840"/>
      <c r="E186" s="2840"/>
      <c r="F186" s="7607" t="s">
        <v>1402</v>
      </c>
      <c r="G186" s="7192"/>
      <c r="H186" s="7192"/>
      <c r="I186" s="7192"/>
      <c r="J186" s="7193"/>
      <c r="K186" s="4135">
        <f>K67+K73+K87+K44+K32+K22</f>
        <v>540.4</v>
      </c>
      <c r="L186" s="4135">
        <f>L67+L73+L87+L44+L32+L22</f>
        <v>698.8</v>
      </c>
      <c r="M186" s="4134">
        <f>M67+M73+M87+M44+M32+M22</f>
        <v>696.6</v>
      </c>
      <c r="N186" s="2828"/>
      <c r="O186" s="2828"/>
      <c r="P186" s="2828"/>
      <c r="Q186" s="2840"/>
      <c r="R186" s="4113"/>
      <c r="S186" s="4113"/>
      <c r="T186" s="4113"/>
      <c r="U186" s="4113"/>
      <c r="V186" s="4113"/>
      <c r="W186" s="4113"/>
      <c r="X186" s="4113"/>
      <c r="Y186" s="4113"/>
      <c r="Z186" s="4113"/>
    </row>
    <row r="187" spans="1:26" ht="15" customHeight="1">
      <c r="A187" s="2828"/>
      <c r="B187" s="2840"/>
      <c r="C187" s="2840"/>
      <c r="D187" s="2840"/>
      <c r="E187" s="2840"/>
      <c r="F187" s="7607" t="s">
        <v>1401</v>
      </c>
      <c r="G187" s="7192"/>
      <c r="H187" s="7192"/>
      <c r="I187" s="7192"/>
      <c r="J187" s="7193"/>
      <c r="K187" s="4133"/>
      <c r="L187" s="4132"/>
      <c r="M187" s="4128"/>
      <c r="N187" s="2828"/>
      <c r="O187" s="2828"/>
      <c r="P187" s="2828"/>
      <c r="Q187" s="2840"/>
      <c r="R187" s="4113"/>
      <c r="S187" s="4113"/>
      <c r="T187" s="4113"/>
      <c r="U187" s="4113"/>
      <c r="V187" s="4113"/>
      <c r="W187" s="4113"/>
      <c r="X187" s="4113"/>
      <c r="Y187" s="4113"/>
      <c r="Z187" s="4113"/>
    </row>
    <row r="188" spans="1:26" ht="12.75" customHeight="1">
      <c r="A188" s="2828"/>
      <c r="B188" s="2840"/>
      <c r="C188" s="2840"/>
      <c r="D188" s="2840"/>
      <c r="E188" s="2840"/>
      <c r="F188" s="7607" t="s">
        <v>1400</v>
      </c>
      <c r="G188" s="7192"/>
      <c r="H188" s="7192"/>
      <c r="I188" s="7192"/>
      <c r="J188" s="7193"/>
      <c r="K188" s="4133"/>
      <c r="L188" s="4139"/>
      <c r="M188" s="4138"/>
      <c r="N188" s="2828"/>
      <c r="O188" s="2828"/>
      <c r="P188" s="2828"/>
      <c r="Q188" s="2840"/>
      <c r="R188" s="4113"/>
      <c r="S188" s="4113"/>
      <c r="T188" s="4113"/>
      <c r="U188" s="4113"/>
      <c r="V188" s="4113"/>
      <c r="W188" s="4113"/>
      <c r="X188" s="4113"/>
      <c r="Y188" s="4113"/>
      <c r="Z188" s="4113"/>
    </row>
    <row r="189" spans="1:26" ht="12.75" customHeight="1">
      <c r="A189" s="2828"/>
      <c r="B189" s="2840"/>
      <c r="C189" s="2840"/>
      <c r="D189" s="2840"/>
      <c r="E189" s="2840"/>
      <c r="F189" s="4137" t="s">
        <v>1399</v>
      </c>
      <c r="G189" s="4113"/>
      <c r="H189" s="4114"/>
      <c r="I189" s="2846"/>
      <c r="J189" s="4136"/>
      <c r="K189" s="4135">
        <f>K20+K31+K43+K65+K75</f>
        <v>2588.6</v>
      </c>
      <c r="L189" s="4135">
        <f>L20+L31+L43+L65+L75</f>
        <v>2380.4</v>
      </c>
      <c r="M189" s="4134">
        <f>M20+M31+M43+M65+M75</f>
        <v>2380.4</v>
      </c>
      <c r="N189" s="2839"/>
      <c r="O189" s="2828"/>
      <c r="P189" s="2828"/>
      <c r="Q189" s="2840"/>
      <c r="R189" s="4113"/>
      <c r="S189" s="4113"/>
      <c r="T189" s="4113"/>
      <c r="U189" s="4113"/>
      <c r="V189" s="4113"/>
      <c r="W189" s="4113"/>
      <c r="X189" s="4113"/>
      <c r="Y189" s="4113"/>
      <c r="Z189" s="4113"/>
    </row>
    <row r="190" spans="1:26" ht="15.75" customHeight="1">
      <c r="A190" s="2828"/>
      <c r="B190" s="2840"/>
      <c r="C190" s="2840"/>
      <c r="D190" s="2840"/>
      <c r="E190" s="2840"/>
      <c r="F190" s="7607" t="s">
        <v>1398</v>
      </c>
      <c r="G190" s="7192"/>
      <c r="H190" s="7192"/>
      <c r="I190" s="7192"/>
      <c r="J190" s="7193"/>
      <c r="K190" s="4133"/>
      <c r="L190" s="4132"/>
      <c r="M190" s="4128"/>
      <c r="N190" s="2828"/>
      <c r="O190" s="2828"/>
      <c r="P190" s="2828"/>
      <c r="Q190" s="4131"/>
      <c r="R190" s="4113"/>
      <c r="S190" s="4113"/>
      <c r="T190" s="4113"/>
      <c r="U190" s="4113"/>
      <c r="V190" s="4113"/>
      <c r="W190" s="4113"/>
      <c r="X190" s="4113"/>
      <c r="Y190" s="4113"/>
      <c r="Z190" s="4113"/>
    </row>
    <row r="191" spans="1:26" ht="15.75" customHeight="1">
      <c r="A191" s="2828"/>
      <c r="B191" s="2840"/>
      <c r="C191" s="2840"/>
      <c r="D191" s="2840"/>
      <c r="E191" s="2840"/>
      <c r="F191" s="7607" t="s">
        <v>1397</v>
      </c>
      <c r="G191" s="7192"/>
      <c r="H191" s="7192"/>
      <c r="I191" s="7192"/>
      <c r="J191" s="7193"/>
      <c r="K191" s="4130"/>
      <c r="L191" s="4129"/>
      <c r="M191" s="4128"/>
      <c r="N191" s="2828"/>
      <c r="O191" s="2828"/>
      <c r="P191" s="2828"/>
      <c r="Q191" s="2840"/>
      <c r="R191" s="4113"/>
      <c r="S191" s="4113"/>
      <c r="T191" s="4113"/>
      <c r="U191" s="4113"/>
      <c r="V191" s="4113"/>
      <c r="W191" s="4113"/>
      <c r="X191" s="4113"/>
      <c r="Y191" s="4113"/>
      <c r="Z191" s="4113"/>
    </row>
    <row r="192" spans="1:26" ht="12.75" customHeight="1">
      <c r="A192" s="2828"/>
      <c r="B192" s="2840"/>
      <c r="C192" s="2840"/>
      <c r="D192" s="2840"/>
      <c r="E192" s="2840"/>
      <c r="F192" s="7607" t="s">
        <v>1396</v>
      </c>
      <c r="G192" s="7192"/>
      <c r="H192" s="7192"/>
      <c r="I192" s="7192"/>
      <c r="J192" s="7193"/>
      <c r="K192" s="4130"/>
      <c r="L192" s="4129"/>
      <c r="M192" s="4128"/>
      <c r="N192" s="2828"/>
      <c r="O192" s="2828"/>
      <c r="P192" s="2828"/>
      <c r="Q192" s="2840"/>
      <c r="R192" s="4113"/>
      <c r="S192" s="4113"/>
      <c r="T192" s="4113"/>
      <c r="U192" s="4113"/>
      <c r="V192" s="4113"/>
      <c r="W192" s="4113"/>
      <c r="X192" s="4113"/>
      <c r="Y192" s="4113"/>
      <c r="Z192" s="4113"/>
    </row>
    <row r="193" spans="1:26" ht="12.75" customHeight="1">
      <c r="A193" s="2828"/>
      <c r="B193" s="2840"/>
      <c r="C193" s="2840"/>
      <c r="D193" s="2840"/>
      <c r="E193" s="2840"/>
      <c r="F193" s="7607" t="s">
        <v>1395</v>
      </c>
      <c r="G193" s="7192"/>
      <c r="H193" s="7192"/>
      <c r="I193" s="7192"/>
      <c r="J193" s="7193"/>
      <c r="K193" s="4127">
        <f>K88+K165</f>
        <v>214.8</v>
      </c>
      <c r="L193" s="4127">
        <f>L88+L165</f>
        <v>250.9</v>
      </c>
      <c r="M193" s="4126">
        <f>M88+M165</f>
        <v>240.1</v>
      </c>
      <c r="N193" s="2828"/>
      <c r="O193" s="2828"/>
      <c r="P193" s="2828"/>
      <c r="Q193" s="2840"/>
      <c r="R193" s="4113"/>
      <c r="S193" s="4113"/>
      <c r="T193" s="4113"/>
      <c r="U193" s="4113"/>
      <c r="V193" s="4113"/>
      <c r="W193" s="4113"/>
      <c r="X193" s="4113"/>
      <c r="Y193" s="4113"/>
      <c r="Z193" s="4113"/>
    </row>
    <row r="194" spans="1:26" ht="12.75" customHeight="1" thickBot="1">
      <c r="A194" s="4113"/>
      <c r="B194" s="4113"/>
      <c r="C194" s="4113"/>
      <c r="D194" s="4113"/>
      <c r="E194" s="4113"/>
      <c r="F194" s="7609" t="s">
        <v>1394</v>
      </c>
      <c r="G194" s="7610"/>
      <c r="H194" s="7610"/>
      <c r="I194" s="7610"/>
      <c r="J194" s="7611"/>
      <c r="K194" s="4125"/>
      <c r="L194" s="4124"/>
      <c r="M194" s="4123"/>
      <c r="N194" s="2828"/>
      <c r="O194" s="2828"/>
      <c r="P194" s="2828"/>
      <c r="Q194" s="4113"/>
      <c r="R194" s="4113"/>
      <c r="S194" s="4113"/>
      <c r="T194" s="4113"/>
      <c r="U194" s="4113"/>
      <c r="V194" s="4113"/>
      <c r="W194" s="4113"/>
      <c r="X194" s="4113"/>
      <c r="Y194" s="4113"/>
      <c r="Z194" s="4113"/>
    </row>
    <row r="195" spans="1:26" ht="12.75" customHeight="1" thickBot="1">
      <c r="A195" s="4113"/>
      <c r="B195" s="4113"/>
      <c r="C195" s="4113"/>
      <c r="D195" s="4113"/>
      <c r="E195" s="4113"/>
      <c r="F195" s="7608" t="s">
        <v>1393</v>
      </c>
      <c r="G195" s="7213"/>
      <c r="H195" s="7213"/>
      <c r="I195" s="7213"/>
      <c r="J195" s="7213"/>
      <c r="K195" s="4122">
        <v>0</v>
      </c>
      <c r="L195" s="4122">
        <v>0</v>
      </c>
      <c r="M195" s="4121">
        <v>0</v>
      </c>
      <c r="N195" s="2828"/>
      <c r="O195" s="2828"/>
      <c r="P195" s="2828"/>
      <c r="Q195" s="4113"/>
      <c r="R195" s="4113"/>
      <c r="S195" s="4113"/>
      <c r="T195" s="4113"/>
      <c r="U195" s="4113"/>
      <c r="V195" s="4113"/>
      <c r="W195" s="4113"/>
      <c r="X195" s="4113"/>
      <c r="Y195" s="4113"/>
      <c r="Z195" s="4113"/>
    </row>
    <row r="196" spans="1:26" ht="18" customHeight="1" thickBot="1">
      <c r="A196" s="4113"/>
      <c r="B196" s="4113"/>
      <c r="C196" s="4113"/>
      <c r="D196" s="4113"/>
      <c r="E196" s="4113"/>
      <c r="F196" s="7586" t="s">
        <v>1392</v>
      </c>
      <c r="G196" s="7209"/>
      <c r="H196" s="7209"/>
      <c r="I196" s="7209"/>
      <c r="J196" s="7269"/>
      <c r="K196" s="4120"/>
      <c r="L196" s="4119">
        <v>0</v>
      </c>
      <c r="M196" s="4118"/>
      <c r="N196" s="4113"/>
      <c r="O196" s="4113"/>
      <c r="P196" s="4113"/>
      <c r="Q196" s="4113"/>
      <c r="R196" s="4113"/>
      <c r="S196" s="4113"/>
      <c r="T196" s="4113"/>
      <c r="U196" s="4113"/>
      <c r="V196" s="4113"/>
      <c r="W196" s="4113"/>
      <c r="X196" s="4113"/>
      <c r="Y196" s="4113"/>
      <c r="Z196" s="4113"/>
    </row>
    <row r="197" spans="1:26" ht="12.75" customHeight="1" thickBot="1">
      <c r="A197" s="4113"/>
      <c r="B197" s="4113"/>
      <c r="C197" s="4113"/>
      <c r="D197" s="4113"/>
      <c r="E197" s="4113"/>
      <c r="F197" s="7606" t="s">
        <v>1391</v>
      </c>
      <c r="G197" s="7213"/>
      <c r="H197" s="7213"/>
      <c r="I197" s="7213"/>
      <c r="J197" s="7215"/>
      <c r="K197" s="4117">
        <f>K183+K195</f>
        <v>3532.6000000000004</v>
      </c>
      <c r="L197" s="4117">
        <f>L183+L195</f>
        <v>3683.2000000000003</v>
      </c>
      <c r="M197" s="4116">
        <f>M183+M195</f>
        <v>3656.98</v>
      </c>
      <c r="N197" s="4113"/>
      <c r="O197" s="4113"/>
      <c r="P197" s="4113"/>
      <c r="Q197" s="4113"/>
      <c r="R197" s="4113"/>
      <c r="S197" s="4113"/>
      <c r="T197" s="4113"/>
      <c r="U197" s="4113"/>
      <c r="V197" s="4113"/>
      <c r="W197" s="4113"/>
      <c r="X197" s="4113"/>
      <c r="Y197" s="4113"/>
      <c r="Z197" s="4113"/>
    </row>
    <row r="198" spans="1:26" ht="12.75" customHeight="1">
      <c r="A198" s="4113"/>
      <c r="B198" s="4113"/>
      <c r="C198" s="4113"/>
      <c r="D198" s="4113"/>
      <c r="E198" s="4113"/>
      <c r="F198" s="3919"/>
      <c r="G198" s="4113"/>
      <c r="H198" s="4114"/>
      <c r="I198" s="2846"/>
      <c r="J198" s="3919"/>
      <c r="K198" s="3919"/>
      <c r="L198" s="3919"/>
      <c r="M198" s="3919"/>
      <c r="N198" s="4113"/>
      <c r="O198" s="4113"/>
      <c r="P198" s="4113"/>
      <c r="Q198" s="4113"/>
      <c r="R198" s="4113"/>
      <c r="S198" s="4113"/>
      <c r="T198" s="4113"/>
      <c r="U198" s="4113"/>
      <c r="V198" s="4113"/>
      <c r="W198" s="4113"/>
      <c r="X198" s="4113"/>
      <c r="Y198" s="4113"/>
      <c r="Z198" s="4113"/>
    </row>
    <row r="199" spans="1:26" ht="12.75" customHeight="1">
      <c r="A199" s="4113"/>
      <c r="B199" s="4113"/>
      <c r="C199" s="4113"/>
      <c r="D199" s="4113"/>
      <c r="E199" s="4113"/>
      <c r="F199" s="3919"/>
      <c r="G199" s="4113"/>
      <c r="H199" s="4114"/>
      <c r="I199" s="2846"/>
      <c r="J199" s="3919"/>
      <c r="K199" s="3919"/>
      <c r="L199" s="3919"/>
      <c r="M199" s="3919"/>
      <c r="N199" s="4113"/>
      <c r="O199" s="4115"/>
      <c r="P199" s="4115"/>
      <c r="Q199" s="4113"/>
      <c r="R199" s="4113"/>
      <c r="S199" s="4113"/>
      <c r="T199" s="4113"/>
      <c r="U199" s="4113"/>
      <c r="V199" s="4113"/>
      <c r="W199" s="4113"/>
      <c r="X199" s="4113"/>
      <c r="Y199" s="4113"/>
      <c r="Z199" s="4113"/>
    </row>
    <row r="200" spans="1:26" ht="12.75" customHeight="1">
      <c r="A200" s="4113"/>
      <c r="B200" s="4113"/>
      <c r="C200" s="4113"/>
      <c r="D200" s="4113"/>
      <c r="E200" s="4113"/>
      <c r="F200" s="3919"/>
      <c r="G200" s="4113"/>
      <c r="H200" s="4114"/>
      <c r="I200" s="2846"/>
      <c r="J200" s="3919"/>
      <c r="K200" s="3919"/>
      <c r="L200" s="3919"/>
      <c r="M200" s="3919"/>
      <c r="N200" s="4113"/>
      <c r="O200" s="4113"/>
      <c r="P200" s="4113"/>
      <c r="Q200" s="4113"/>
      <c r="R200" s="4113"/>
      <c r="S200" s="4113"/>
      <c r="T200" s="4113"/>
      <c r="U200" s="4113"/>
      <c r="V200" s="4113"/>
      <c r="W200" s="4113"/>
      <c r="X200" s="4113"/>
      <c r="Y200" s="4113"/>
      <c r="Z200" s="4113"/>
    </row>
    <row r="201" spans="1:26" ht="12.75" customHeight="1">
      <c r="A201" s="4113"/>
      <c r="B201" s="4113"/>
      <c r="C201" s="4113"/>
      <c r="D201" s="4113"/>
      <c r="E201" s="4113"/>
      <c r="F201" s="3919"/>
      <c r="G201" s="4113"/>
      <c r="H201" s="4114"/>
      <c r="I201" s="2846"/>
      <c r="J201" s="3919"/>
      <c r="K201" s="3919"/>
      <c r="L201" s="3919"/>
      <c r="M201" s="3919"/>
      <c r="N201" s="4113"/>
      <c r="O201" s="4113"/>
      <c r="P201" s="4113"/>
      <c r="Q201" s="4113"/>
      <c r="R201" s="4113"/>
      <c r="S201" s="4113"/>
      <c r="T201" s="4113"/>
      <c r="U201" s="4113"/>
      <c r="V201" s="4113"/>
      <c r="W201" s="4113"/>
      <c r="X201" s="4113"/>
      <c r="Y201" s="4113"/>
      <c r="Z201" s="4113"/>
    </row>
    <row r="202" spans="1:26" ht="12.75" customHeight="1">
      <c r="A202" s="4113"/>
      <c r="B202" s="4113"/>
      <c r="C202" s="4113"/>
      <c r="D202" s="4113"/>
      <c r="E202" s="4113"/>
      <c r="F202" s="3919"/>
      <c r="G202" s="4113"/>
      <c r="H202" s="4114"/>
      <c r="I202" s="2846"/>
      <c r="J202" s="3919"/>
      <c r="K202" s="3919"/>
      <c r="L202" s="3919"/>
      <c r="M202" s="3919"/>
      <c r="N202" s="4113"/>
      <c r="O202" s="4113"/>
      <c r="P202" s="4113"/>
      <c r="Q202" s="4113"/>
      <c r="R202" s="4113"/>
      <c r="S202" s="4113"/>
      <c r="T202" s="4113"/>
      <c r="U202" s="4113"/>
      <c r="V202" s="4113"/>
      <c r="W202" s="4113"/>
      <c r="X202" s="4113"/>
      <c r="Y202" s="4113"/>
      <c r="Z202" s="4113"/>
    </row>
    <row r="203" spans="1:26" ht="12.75" customHeight="1">
      <c r="A203" s="4113"/>
      <c r="B203" s="4113"/>
      <c r="C203" s="4113"/>
      <c r="D203" s="4113"/>
      <c r="E203" s="4113"/>
      <c r="F203" s="3919"/>
      <c r="G203" s="4113"/>
      <c r="H203" s="4114"/>
      <c r="I203" s="2846"/>
      <c r="J203" s="3919"/>
      <c r="K203" s="3919"/>
      <c r="L203" s="3919"/>
      <c r="M203" s="3919"/>
      <c r="N203" s="4113"/>
      <c r="O203" s="4113"/>
      <c r="P203" s="4113"/>
      <c r="Q203" s="4113"/>
      <c r="R203" s="4113"/>
      <c r="S203" s="4113"/>
      <c r="T203" s="4113"/>
      <c r="U203" s="4113"/>
      <c r="V203" s="4113"/>
      <c r="W203" s="4113"/>
      <c r="X203" s="4113"/>
      <c r="Y203" s="4113"/>
      <c r="Z203" s="4113"/>
    </row>
    <row r="204" spans="1:26" ht="12.75" customHeight="1">
      <c r="A204" s="4113"/>
      <c r="B204" s="4113"/>
      <c r="C204" s="4113"/>
      <c r="D204" s="4113"/>
      <c r="E204" s="4113"/>
      <c r="F204" s="3919"/>
      <c r="G204" s="4113"/>
      <c r="H204" s="4114"/>
      <c r="I204" s="2846"/>
      <c r="J204" s="3919"/>
      <c r="K204" s="3919"/>
      <c r="L204" s="3919"/>
      <c r="M204" s="3919"/>
      <c r="N204" s="4113"/>
      <c r="O204" s="4113"/>
      <c r="P204" s="4113"/>
      <c r="Q204" s="4113"/>
      <c r="R204" s="4113"/>
      <c r="S204" s="4113"/>
      <c r="T204" s="4113"/>
      <c r="U204" s="4113"/>
      <c r="V204" s="4113"/>
      <c r="W204" s="4113"/>
      <c r="X204" s="4113"/>
      <c r="Y204" s="4113"/>
      <c r="Z204" s="4113"/>
    </row>
    <row r="205" spans="1:26" ht="12.75" customHeight="1">
      <c r="A205" s="4113"/>
      <c r="B205" s="4113"/>
      <c r="C205" s="4113"/>
      <c r="D205" s="4113"/>
      <c r="E205" s="4113"/>
      <c r="F205" s="3919"/>
      <c r="G205" s="4113"/>
      <c r="H205" s="4114"/>
      <c r="I205" s="2846"/>
      <c r="J205" s="3919"/>
      <c r="K205" s="3919"/>
      <c r="L205" s="3919"/>
      <c r="M205" s="3919"/>
      <c r="N205" s="4113"/>
      <c r="O205" s="4113"/>
      <c r="P205" s="4113"/>
      <c r="Q205" s="4113"/>
      <c r="R205" s="4113"/>
      <c r="S205" s="4113"/>
      <c r="T205" s="4113"/>
      <c r="U205" s="4113"/>
      <c r="V205" s="4113"/>
      <c r="W205" s="4113"/>
      <c r="X205" s="4113"/>
      <c r="Y205" s="4113"/>
      <c r="Z205" s="4113"/>
    </row>
    <row r="206" spans="1:26" ht="12.75" customHeight="1">
      <c r="A206" s="4113"/>
      <c r="B206" s="4113"/>
      <c r="C206" s="4113"/>
      <c r="D206" s="4113"/>
      <c r="E206" s="4113"/>
      <c r="F206" s="3919"/>
      <c r="G206" s="4113"/>
      <c r="H206" s="4114"/>
      <c r="I206" s="2846"/>
      <c r="J206" s="3919"/>
      <c r="K206" s="3919"/>
      <c r="L206" s="3919"/>
      <c r="M206" s="3919"/>
      <c r="N206" s="4113"/>
      <c r="O206" s="4113"/>
      <c r="P206" s="4113"/>
      <c r="Q206" s="4113"/>
      <c r="R206" s="4113"/>
      <c r="S206" s="4113"/>
      <c r="T206" s="4113"/>
      <c r="U206" s="4113"/>
      <c r="V206" s="4113"/>
      <c r="W206" s="4113"/>
      <c r="X206" s="4113"/>
      <c r="Y206" s="4113"/>
      <c r="Z206" s="4113"/>
    </row>
    <row r="207" spans="1:26" ht="12.75" customHeight="1">
      <c r="A207" s="4113"/>
      <c r="B207" s="4113"/>
      <c r="C207" s="4113"/>
      <c r="D207" s="4113"/>
      <c r="E207" s="4113"/>
      <c r="F207" s="3919"/>
      <c r="G207" s="4113"/>
      <c r="H207" s="4114"/>
      <c r="I207" s="2846"/>
      <c r="J207" s="3919"/>
      <c r="K207" s="3919"/>
      <c r="L207" s="3919"/>
      <c r="M207" s="3919"/>
      <c r="N207" s="4113"/>
      <c r="O207" s="4113"/>
      <c r="P207" s="4113"/>
      <c r="Q207" s="4113"/>
      <c r="R207" s="4113"/>
      <c r="S207" s="4113"/>
      <c r="T207" s="4113"/>
      <c r="U207" s="4113"/>
      <c r="V207" s="4113"/>
      <c r="W207" s="4113"/>
      <c r="X207" s="4113"/>
      <c r="Y207" s="4113"/>
      <c r="Z207" s="4113"/>
    </row>
    <row r="208" spans="1:26" ht="12.75" customHeight="1">
      <c r="A208" s="4113"/>
      <c r="B208" s="4113"/>
      <c r="C208" s="4113"/>
      <c r="D208" s="4113"/>
      <c r="E208" s="4113"/>
      <c r="F208" s="3919"/>
      <c r="G208" s="4113"/>
      <c r="H208" s="4114"/>
      <c r="I208" s="2846"/>
      <c r="J208" s="3919"/>
      <c r="K208" s="3919"/>
      <c r="L208" s="3919"/>
      <c r="M208" s="3919"/>
      <c r="N208" s="4113"/>
      <c r="O208" s="4113"/>
      <c r="P208" s="4113"/>
      <c r="Q208" s="4113"/>
      <c r="R208" s="4113"/>
      <c r="S208" s="4113"/>
      <c r="T208" s="4113"/>
      <c r="U208" s="4113"/>
      <c r="V208" s="4113"/>
      <c r="W208" s="4113"/>
      <c r="X208" s="4113"/>
      <c r="Y208" s="4113"/>
      <c r="Z208" s="4113"/>
    </row>
    <row r="209" spans="1:26" ht="12.75" customHeight="1">
      <c r="A209" s="4113"/>
      <c r="B209" s="4113"/>
      <c r="C209" s="4113"/>
      <c r="D209" s="4113"/>
      <c r="E209" s="4113"/>
      <c r="F209" s="3919"/>
      <c r="G209" s="4113"/>
      <c r="H209" s="4114"/>
      <c r="I209" s="2846"/>
      <c r="J209" s="3919"/>
      <c r="K209" s="3919"/>
      <c r="L209" s="3919"/>
      <c r="M209" s="3919"/>
      <c r="N209" s="4113"/>
      <c r="O209" s="4113"/>
      <c r="P209" s="4113"/>
      <c r="Q209" s="4113"/>
      <c r="R209" s="4113"/>
      <c r="S209" s="4113"/>
      <c r="T209" s="4113"/>
      <c r="U209" s="4113"/>
      <c r="V209" s="4113"/>
      <c r="W209" s="4113"/>
      <c r="X209" s="4113"/>
      <c r="Y209" s="4113"/>
      <c r="Z209" s="4113"/>
    </row>
    <row r="210" spans="1:26" ht="12.75" customHeight="1">
      <c r="A210" s="4113"/>
      <c r="B210" s="4113"/>
      <c r="C210" s="4113"/>
      <c r="D210" s="4113"/>
      <c r="E210" s="4113"/>
      <c r="F210" s="3919"/>
      <c r="G210" s="4113"/>
      <c r="H210" s="4114"/>
      <c r="I210" s="2846"/>
      <c r="J210" s="3919"/>
      <c r="K210" s="3919"/>
      <c r="L210" s="3919"/>
      <c r="M210" s="3919"/>
      <c r="N210" s="4113"/>
      <c r="O210" s="4113"/>
      <c r="P210" s="4113"/>
      <c r="Q210" s="4113"/>
      <c r="R210" s="4113"/>
      <c r="S210" s="4113"/>
      <c r="T210" s="4113"/>
      <c r="U210" s="4113"/>
      <c r="V210" s="4113"/>
      <c r="W210" s="4113"/>
      <c r="X210" s="4113"/>
      <c r="Y210" s="4113"/>
      <c r="Z210" s="4113"/>
    </row>
    <row r="211" spans="1:26" ht="12.75" customHeight="1">
      <c r="A211" s="4113"/>
      <c r="B211" s="4113"/>
      <c r="C211" s="4113"/>
      <c r="D211" s="4113"/>
      <c r="E211" s="4113"/>
      <c r="F211" s="3919"/>
      <c r="G211" s="4113"/>
      <c r="H211" s="4114"/>
      <c r="I211" s="2846"/>
      <c r="J211" s="3919"/>
      <c r="K211" s="3919"/>
      <c r="L211" s="3919"/>
      <c r="M211" s="3919"/>
      <c r="N211" s="4113"/>
      <c r="O211" s="4113"/>
      <c r="P211" s="4113"/>
      <c r="Q211" s="4113"/>
      <c r="R211" s="4113"/>
      <c r="S211" s="4113"/>
      <c r="T211" s="4113"/>
      <c r="U211" s="4113"/>
      <c r="V211" s="4113"/>
      <c r="W211" s="4113"/>
      <c r="X211" s="4113"/>
      <c r="Y211" s="4113"/>
      <c r="Z211" s="4113"/>
    </row>
    <row r="212" spans="1:26" ht="12.75" customHeight="1">
      <c r="A212" s="4113"/>
      <c r="B212" s="4113"/>
      <c r="C212" s="4113"/>
      <c r="D212" s="4113"/>
      <c r="E212" s="4113"/>
      <c r="F212" s="3919"/>
      <c r="G212" s="4113"/>
      <c r="H212" s="4114"/>
      <c r="I212" s="2846"/>
      <c r="J212" s="3919"/>
      <c r="K212" s="3919"/>
      <c r="L212" s="3919"/>
      <c r="M212" s="3919"/>
      <c r="N212" s="4113"/>
      <c r="O212" s="4113"/>
      <c r="P212" s="4113"/>
      <c r="Q212" s="4113"/>
      <c r="R212" s="4113"/>
      <c r="S212" s="4113"/>
      <c r="T212" s="4113"/>
      <c r="U212" s="4113"/>
      <c r="V212" s="4113"/>
      <c r="W212" s="4113"/>
      <c r="X212" s="4113"/>
      <c r="Y212" s="4113"/>
      <c r="Z212" s="4113"/>
    </row>
    <row r="213" spans="1:26" ht="12.75" customHeight="1">
      <c r="A213" s="4113"/>
      <c r="B213" s="4113"/>
      <c r="C213" s="4113"/>
      <c r="D213" s="4113"/>
      <c r="E213" s="4113"/>
      <c r="F213" s="3919"/>
      <c r="G213" s="4113"/>
      <c r="H213" s="4114"/>
      <c r="I213" s="2846"/>
      <c r="J213" s="3919"/>
      <c r="K213" s="3919"/>
      <c r="L213" s="3919"/>
      <c r="M213" s="3919"/>
      <c r="N213" s="4113"/>
      <c r="O213" s="4113"/>
      <c r="P213" s="4113"/>
      <c r="Q213" s="4113"/>
      <c r="R213" s="4113"/>
      <c r="S213" s="4113"/>
      <c r="T213" s="4113"/>
      <c r="U213" s="4113"/>
      <c r="V213" s="4113"/>
      <c r="W213" s="4113"/>
      <c r="X213" s="4113"/>
      <c r="Y213" s="4113"/>
      <c r="Z213" s="4113"/>
    </row>
    <row r="214" spans="1:26" ht="12.75" customHeight="1">
      <c r="A214" s="4113"/>
      <c r="B214" s="4113"/>
      <c r="C214" s="4113"/>
      <c r="D214" s="4113"/>
      <c r="E214" s="4113"/>
      <c r="F214" s="3919"/>
      <c r="G214" s="4113"/>
      <c r="H214" s="4114"/>
      <c r="I214" s="2846"/>
      <c r="J214" s="3919"/>
      <c r="K214" s="3919"/>
      <c r="L214" s="3919"/>
      <c r="M214" s="3919"/>
      <c r="N214" s="4113"/>
      <c r="O214" s="4113"/>
      <c r="P214" s="4113"/>
      <c r="Q214" s="4113"/>
      <c r="R214" s="4113"/>
      <c r="S214" s="4113"/>
      <c r="T214" s="4113"/>
      <c r="U214" s="4113"/>
      <c r="V214" s="4113"/>
      <c r="W214" s="4113"/>
      <c r="X214" s="4113"/>
      <c r="Y214" s="4113"/>
      <c r="Z214" s="4113"/>
    </row>
    <row r="215" spans="1:26" ht="12.75" customHeight="1">
      <c r="A215" s="4113"/>
      <c r="B215" s="4113"/>
      <c r="C215" s="4113"/>
      <c r="D215" s="4113"/>
      <c r="E215" s="4113"/>
      <c r="F215" s="3919"/>
      <c r="G215" s="4113"/>
      <c r="H215" s="4114"/>
      <c r="I215" s="2846"/>
      <c r="J215" s="3919"/>
      <c r="K215" s="3919"/>
      <c r="L215" s="3919"/>
      <c r="M215" s="3919"/>
      <c r="N215" s="4113"/>
      <c r="O215" s="4113"/>
      <c r="P215" s="4113"/>
      <c r="Q215" s="4113"/>
      <c r="R215" s="4113"/>
      <c r="S215" s="4113"/>
      <c r="T215" s="4113"/>
      <c r="U215" s="4113"/>
      <c r="V215" s="4113"/>
      <c r="W215" s="4113"/>
      <c r="X215" s="4113"/>
      <c r="Y215" s="4113"/>
      <c r="Z215" s="4113"/>
    </row>
    <row r="216" spans="1:26" ht="12.75" customHeight="1">
      <c r="A216" s="4113"/>
      <c r="B216" s="4113"/>
      <c r="C216" s="4113"/>
      <c r="D216" s="4113"/>
      <c r="E216" s="4113"/>
      <c r="F216" s="3919"/>
      <c r="G216" s="4113"/>
      <c r="H216" s="4114"/>
      <c r="I216" s="2846"/>
      <c r="J216" s="3919"/>
      <c r="K216" s="3919"/>
      <c r="L216" s="3919"/>
      <c r="M216" s="3919"/>
      <c r="N216" s="4113"/>
      <c r="O216" s="4113"/>
      <c r="P216" s="4113"/>
      <c r="Q216" s="4113"/>
      <c r="R216" s="4113"/>
      <c r="S216" s="4113"/>
      <c r="T216" s="4113"/>
      <c r="U216" s="4113"/>
      <c r="V216" s="4113"/>
      <c r="W216" s="4113"/>
      <c r="X216" s="4113"/>
      <c r="Y216" s="4113"/>
      <c r="Z216" s="4113"/>
    </row>
    <row r="217" spans="1:26" ht="12.75" customHeight="1">
      <c r="A217" s="4113"/>
      <c r="B217" s="4113"/>
      <c r="C217" s="4113"/>
      <c r="D217" s="4113"/>
      <c r="E217" s="4113"/>
      <c r="F217" s="3919"/>
      <c r="G217" s="4113"/>
      <c r="H217" s="4114"/>
      <c r="I217" s="2846"/>
      <c r="J217" s="3919"/>
      <c r="K217" s="3919"/>
      <c r="L217" s="3919"/>
      <c r="M217" s="3919"/>
      <c r="N217" s="4113"/>
      <c r="O217" s="4113"/>
      <c r="P217" s="4113"/>
      <c r="Q217" s="4113"/>
      <c r="R217" s="4113"/>
      <c r="S217" s="4113"/>
      <c r="T217" s="4113"/>
      <c r="U217" s="4113"/>
      <c r="V217" s="4113"/>
      <c r="W217" s="4113"/>
      <c r="X217" s="4113"/>
      <c r="Y217" s="4113"/>
      <c r="Z217" s="4113"/>
    </row>
    <row r="218" spans="1:26" ht="12.75" customHeight="1">
      <c r="A218" s="4113"/>
      <c r="B218" s="4113"/>
      <c r="C218" s="4113"/>
      <c r="D218" s="4113"/>
      <c r="E218" s="4113"/>
      <c r="F218" s="3919"/>
      <c r="G218" s="4113"/>
      <c r="H218" s="4114"/>
      <c r="I218" s="2846"/>
      <c r="J218" s="3919"/>
      <c r="K218" s="3919"/>
      <c r="L218" s="3919"/>
      <c r="M218" s="3919"/>
      <c r="N218" s="4113"/>
      <c r="O218" s="4113"/>
      <c r="P218" s="4113"/>
      <c r="Q218" s="4113"/>
      <c r="R218" s="4113"/>
      <c r="S218" s="4113"/>
      <c r="T218" s="4113"/>
      <c r="U218" s="4113"/>
      <c r="V218" s="4113"/>
      <c r="W218" s="4113"/>
      <c r="X218" s="4113"/>
      <c r="Y218" s="4113"/>
      <c r="Z218" s="4113"/>
    </row>
    <row r="219" spans="1:26" ht="12.75" customHeight="1">
      <c r="A219" s="4113"/>
      <c r="B219" s="4113"/>
      <c r="C219" s="4113"/>
      <c r="D219" s="4113"/>
      <c r="E219" s="4113"/>
      <c r="F219" s="3919"/>
      <c r="G219" s="4113"/>
      <c r="H219" s="4114"/>
      <c r="I219" s="2846"/>
      <c r="J219" s="3919"/>
      <c r="K219" s="3919"/>
      <c r="L219" s="3919"/>
      <c r="M219" s="3919"/>
      <c r="N219" s="4113"/>
      <c r="O219" s="4113"/>
      <c r="P219" s="4113"/>
      <c r="Q219" s="4113"/>
      <c r="R219" s="4113"/>
      <c r="S219" s="4113"/>
      <c r="T219" s="4113"/>
      <c r="U219" s="4113"/>
      <c r="V219" s="4113"/>
      <c r="W219" s="4113"/>
      <c r="X219" s="4113"/>
      <c r="Y219" s="4113"/>
      <c r="Z219" s="4113"/>
    </row>
    <row r="220" spans="1:26" ht="12.75" customHeight="1">
      <c r="A220" s="4113"/>
      <c r="B220" s="4113"/>
      <c r="C220" s="4113"/>
      <c r="D220" s="4113"/>
      <c r="E220" s="4113"/>
      <c r="F220" s="3919"/>
      <c r="G220" s="4113"/>
      <c r="H220" s="4114"/>
      <c r="I220" s="2846"/>
      <c r="J220" s="3919"/>
      <c r="K220" s="3919"/>
      <c r="L220" s="3919"/>
      <c r="M220" s="3919"/>
      <c r="N220" s="4113"/>
      <c r="O220" s="4113"/>
      <c r="P220" s="4113"/>
      <c r="Q220" s="4113"/>
      <c r="R220" s="4113"/>
      <c r="S220" s="4113"/>
      <c r="T220" s="4113"/>
      <c r="U220" s="4113"/>
      <c r="V220" s="4113"/>
      <c r="W220" s="4113"/>
      <c r="X220" s="4113"/>
      <c r="Y220" s="4113"/>
      <c r="Z220" s="4113"/>
    </row>
    <row r="221" spans="1:26" ht="12.75" customHeight="1">
      <c r="A221" s="4113"/>
      <c r="B221" s="4113"/>
      <c r="C221" s="4113"/>
      <c r="D221" s="4113"/>
      <c r="E221" s="4113"/>
      <c r="F221" s="3919"/>
      <c r="G221" s="4113"/>
      <c r="H221" s="4114"/>
      <c r="I221" s="2846"/>
      <c r="J221" s="3919"/>
      <c r="K221" s="3919"/>
      <c r="L221" s="3919"/>
      <c r="M221" s="3919"/>
      <c r="N221" s="4113"/>
      <c r="O221" s="4113"/>
      <c r="P221" s="4113"/>
      <c r="Q221" s="4113"/>
      <c r="R221" s="4113"/>
      <c r="S221" s="4113"/>
      <c r="T221" s="4113"/>
      <c r="U221" s="4113"/>
      <c r="V221" s="4113"/>
      <c r="W221" s="4113"/>
      <c r="X221" s="4113"/>
      <c r="Y221" s="4113"/>
      <c r="Z221" s="4113"/>
    </row>
    <row r="222" spans="1:26" ht="12.75" customHeight="1">
      <c r="A222" s="4113"/>
      <c r="B222" s="4113"/>
      <c r="C222" s="4113"/>
      <c r="D222" s="4113"/>
      <c r="E222" s="4113"/>
      <c r="F222" s="3919"/>
      <c r="G222" s="4113"/>
      <c r="H222" s="4114"/>
      <c r="I222" s="2846"/>
      <c r="J222" s="3919"/>
      <c r="K222" s="3919"/>
      <c r="L222" s="3919"/>
      <c r="M222" s="3919"/>
      <c r="N222" s="4113"/>
      <c r="O222" s="4113"/>
      <c r="P222" s="4113"/>
      <c r="Q222" s="4113"/>
      <c r="R222" s="4113"/>
      <c r="S222" s="4113"/>
      <c r="T222" s="4113"/>
      <c r="U222" s="4113"/>
      <c r="V222" s="4113"/>
      <c r="W222" s="4113"/>
      <c r="X222" s="4113"/>
      <c r="Y222" s="4113"/>
      <c r="Z222" s="4113"/>
    </row>
    <row r="223" spans="1:26" ht="12.75" customHeight="1">
      <c r="A223" s="4113"/>
      <c r="B223" s="4113"/>
      <c r="C223" s="4113"/>
      <c r="D223" s="4113"/>
      <c r="E223" s="4113"/>
      <c r="F223" s="3919"/>
      <c r="G223" s="4113"/>
      <c r="H223" s="4114"/>
      <c r="I223" s="2846"/>
      <c r="J223" s="3919"/>
      <c r="K223" s="3919"/>
      <c r="L223" s="3919"/>
      <c r="M223" s="3919"/>
      <c r="N223" s="4113"/>
      <c r="O223" s="4113"/>
      <c r="P223" s="4113"/>
      <c r="Q223" s="4113"/>
      <c r="R223" s="4113"/>
      <c r="S223" s="4113"/>
      <c r="T223" s="4113"/>
      <c r="U223" s="4113"/>
      <c r="V223" s="4113"/>
      <c r="W223" s="4113"/>
      <c r="X223" s="4113"/>
      <c r="Y223" s="4113"/>
      <c r="Z223" s="4113"/>
    </row>
    <row r="224" spans="1:26" ht="12.75" customHeight="1">
      <c r="A224" s="4113"/>
      <c r="B224" s="4113"/>
      <c r="C224" s="4113"/>
      <c r="D224" s="4113"/>
      <c r="E224" s="4113"/>
      <c r="F224" s="3919"/>
      <c r="G224" s="4113"/>
      <c r="H224" s="4114"/>
      <c r="I224" s="2846"/>
      <c r="J224" s="3919"/>
      <c r="K224" s="3919"/>
      <c r="L224" s="3919"/>
      <c r="M224" s="3919"/>
      <c r="N224" s="4113"/>
      <c r="O224" s="4113"/>
      <c r="P224" s="4113"/>
      <c r="Q224" s="4113"/>
      <c r="R224" s="4113"/>
      <c r="S224" s="4113"/>
      <c r="T224" s="4113"/>
      <c r="U224" s="4113"/>
      <c r="V224" s="4113"/>
      <c r="W224" s="4113"/>
      <c r="X224" s="4113"/>
      <c r="Y224" s="4113"/>
      <c r="Z224" s="4113"/>
    </row>
    <row r="225" spans="1:26" ht="12.75" customHeight="1">
      <c r="A225" s="4113"/>
      <c r="B225" s="4113"/>
      <c r="C225" s="4113"/>
      <c r="D225" s="4113"/>
      <c r="E225" s="4113"/>
      <c r="F225" s="3919"/>
      <c r="G225" s="4113"/>
      <c r="H225" s="4114"/>
      <c r="I225" s="2846"/>
      <c r="J225" s="3919"/>
      <c r="K225" s="3919"/>
      <c r="L225" s="3919"/>
      <c r="M225" s="3919"/>
      <c r="N225" s="4113"/>
      <c r="O225" s="4113"/>
      <c r="P225" s="4113"/>
      <c r="Q225" s="4113"/>
      <c r="R225" s="4113"/>
      <c r="S225" s="4113"/>
      <c r="T225" s="4113"/>
      <c r="U225" s="4113"/>
      <c r="V225" s="4113"/>
      <c r="W225" s="4113"/>
      <c r="X225" s="4113"/>
      <c r="Y225" s="4113"/>
      <c r="Z225" s="4113"/>
    </row>
    <row r="226" spans="1:26" ht="12.75" customHeight="1">
      <c r="A226" s="4113"/>
      <c r="B226" s="4113"/>
      <c r="C226" s="4113"/>
      <c r="D226" s="4113"/>
      <c r="E226" s="4113"/>
      <c r="F226" s="3919"/>
      <c r="G226" s="4113"/>
      <c r="H226" s="4114"/>
      <c r="I226" s="2846"/>
      <c r="J226" s="3919"/>
      <c r="K226" s="3919"/>
      <c r="L226" s="3919"/>
      <c r="M226" s="3919"/>
      <c r="N226" s="4113"/>
      <c r="O226" s="4113"/>
      <c r="P226" s="4113"/>
      <c r="Q226" s="4113"/>
      <c r="R226" s="4113"/>
      <c r="S226" s="4113"/>
      <c r="T226" s="4113"/>
      <c r="U226" s="4113"/>
      <c r="V226" s="4113"/>
      <c r="W226" s="4113"/>
      <c r="X226" s="4113"/>
      <c r="Y226" s="4113"/>
      <c r="Z226" s="4113"/>
    </row>
    <row r="227" spans="1:26" ht="12.75" customHeight="1">
      <c r="A227" s="4113"/>
      <c r="B227" s="4113"/>
      <c r="C227" s="4113"/>
      <c r="D227" s="4113"/>
      <c r="E227" s="4113"/>
      <c r="F227" s="3919"/>
      <c r="G227" s="4113"/>
      <c r="H227" s="4114"/>
      <c r="I227" s="2846"/>
      <c r="J227" s="3919"/>
      <c r="K227" s="3919"/>
      <c r="L227" s="3919"/>
      <c r="M227" s="3919"/>
      <c r="N227" s="4113"/>
      <c r="O227" s="4113"/>
      <c r="P227" s="4113"/>
      <c r="Q227" s="4113"/>
      <c r="R227" s="4113"/>
      <c r="S227" s="4113"/>
      <c r="T227" s="4113"/>
      <c r="U227" s="4113"/>
      <c r="V227" s="4113"/>
      <c r="W227" s="4113"/>
      <c r="X227" s="4113"/>
      <c r="Y227" s="4113"/>
      <c r="Z227" s="4113"/>
    </row>
    <row r="228" spans="1:26" ht="12.75" customHeight="1">
      <c r="A228" s="4113"/>
      <c r="B228" s="4113"/>
      <c r="C228" s="4113"/>
      <c r="D228" s="4113"/>
      <c r="E228" s="4113"/>
      <c r="F228" s="3919"/>
      <c r="G228" s="4113"/>
      <c r="H228" s="4114"/>
      <c r="I228" s="2846"/>
      <c r="J228" s="3919"/>
      <c r="K228" s="3919"/>
      <c r="L228" s="3919"/>
      <c r="M228" s="3919"/>
      <c r="N228" s="4113"/>
      <c r="O228" s="4113"/>
      <c r="P228" s="4113"/>
      <c r="Q228" s="4113"/>
      <c r="R228" s="4113"/>
      <c r="S228" s="4113"/>
      <c r="T228" s="4113"/>
      <c r="U228" s="4113"/>
      <c r="V228" s="4113"/>
      <c r="W228" s="4113"/>
      <c r="X228" s="4113"/>
      <c r="Y228" s="4113"/>
      <c r="Z228" s="4113"/>
    </row>
    <row r="229" spans="1:26" ht="12.75" customHeight="1">
      <c r="A229" s="4113"/>
      <c r="B229" s="4113"/>
      <c r="C229" s="4113"/>
      <c r="D229" s="4113"/>
      <c r="E229" s="4113"/>
      <c r="F229" s="3919"/>
      <c r="G229" s="4113"/>
      <c r="H229" s="4114"/>
      <c r="I229" s="2846"/>
      <c r="J229" s="3919"/>
      <c r="K229" s="3919"/>
      <c r="L229" s="3919"/>
      <c r="M229" s="3919"/>
      <c r="N229" s="4113"/>
      <c r="O229" s="4113"/>
      <c r="P229" s="4113"/>
      <c r="Q229" s="4113"/>
      <c r="R229" s="4113"/>
      <c r="S229" s="4113"/>
      <c r="T229" s="4113"/>
      <c r="U229" s="4113"/>
      <c r="V229" s="4113"/>
      <c r="W229" s="4113"/>
      <c r="X229" s="4113"/>
      <c r="Y229" s="4113"/>
      <c r="Z229" s="4113"/>
    </row>
    <row r="230" spans="1:26" ht="12.75" customHeight="1">
      <c r="A230" s="4113"/>
      <c r="B230" s="4113"/>
      <c r="C230" s="4113"/>
      <c r="D230" s="4113"/>
      <c r="E230" s="4113"/>
      <c r="F230" s="3919"/>
      <c r="G230" s="4113"/>
      <c r="H230" s="4114"/>
      <c r="I230" s="2846"/>
      <c r="J230" s="3919"/>
      <c r="K230" s="3919"/>
      <c r="L230" s="3919"/>
      <c r="M230" s="3919"/>
      <c r="N230" s="4113"/>
      <c r="O230" s="4113"/>
      <c r="P230" s="4113"/>
      <c r="Q230" s="4113"/>
      <c r="R230" s="4113"/>
      <c r="S230" s="4113"/>
      <c r="T230" s="4113"/>
      <c r="U230" s="4113"/>
      <c r="V230" s="4113"/>
      <c r="W230" s="4113"/>
      <c r="X230" s="4113"/>
      <c r="Y230" s="4113"/>
      <c r="Z230" s="4113"/>
    </row>
    <row r="231" spans="1:26" ht="12.75" customHeight="1">
      <c r="A231" s="4113"/>
      <c r="B231" s="4113"/>
      <c r="C231" s="4113"/>
      <c r="D231" s="4113"/>
      <c r="E231" s="4113"/>
      <c r="F231" s="3919"/>
      <c r="G231" s="4113"/>
      <c r="H231" s="4114"/>
      <c r="I231" s="2846"/>
      <c r="J231" s="3919"/>
      <c r="K231" s="3919"/>
      <c r="L231" s="3919"/>
      <c r="M231" s="3919"/>
      <c r="N231" s="4113"/>
      <c r="O231" s="4113"/>
      <c r="P231" s="4113"/>
      <c r="Q231" s="4113"/>
      <c r="R231" s="4113"/>
      <c r="S231" s="4113"/>
      <c r="T231" s="4113"/>
      <c r="U231" s="4113"/>
      <c r="V231" s="4113"/>
      <c r="W231" s="4113"/>
      <c r="X231" s="4113"/>
      <c r="Y231" s="4113"/>
      <c r="Z231" s="4113"/>
    </row>
    <row r="232" spans="1:26" ht="12.75" customHeight="1">
      <c r="A232" s="4113"/>
      <c r="B232" s="4113"/>
      <c r="C232" s="4113"/>
      <c r="D232" s="4113"/>
      <c r="E232" s="4113"/>
      <c r="F232" s="3919"/>
      <c r="G232" s="4113"/>
      <c r="H232" s="4114"/>
      <c r="I232" s="2846"/>
      <c r="J232" s="3919"/>
      <c r="K232" s="3919"/>
      <c r="L232" s="3919"/>
      <c r="M232" s="3919"/>
      <c r="N232" s="4113"/>
      <c r="O232" s="4113"/>
      <c r="P232" s="4113"/>
      <c r="Q232" s="4113"/>
      <c r="R232" s="4113"/>
      <c r="S232" s="4113"/>
      <c r="T232" s="4113"/>
      <c r="U232" s="4113"/>
      <c r="V232" s="4113"/>
      <c r="W232" s="4113"/>
      <c r="X232" s="4113"/>
      <c r="Y232" s="4113"/>
      <c r="Z232" s="4113"/>
    </row>
    <row r="233" spans="1:26" ht="12.75" customHeight="1">
      <c r="A233" s="4113"/>
      <c r="B233" s="4113"/>
      <c r="C233" s="4113"/>
      <c r="D233" s="4113"/>
      <c r="E233" s="4113"/>
      <c r="F233" s="3919"/>
      <c r="G233" s="4113"/>
      <c r="H233" s="4114"/>
      <c r="I233" s="2846"/>
      <c r="J233" s="3919"/>
      <c r="K233" s="3919"/>
      <c r="L233" s="3919"/>
      <c r="M233" s="3919"/>
      <c r="N233" s="4113"/>
      <c r="O233" s="4113"/>
      <c r="P233" s="4113"/>
      <c r="Q233" s="4113"/>
      <c r="R233" s="4113"/>
      <c r="S233" s="4113"/>
      <c r="T233" s="4113"/>
      <c r="U233" s="4113"/>
      <c r="V233" s="4113"/>
      <c r="W233" s="4113"/>
      <c r="X233" s="4113"/>
      <c r="Y233" s="4113"/>
      <c r="Z233" s="4113"/>
    </row>
    <row r="234" spans="1:26" ht="12.75" customHeight="1">
      <c r="A234" s="4113"/>
      <c r="B234" s="4113"/>
      <c r="C234" s="4113"/>
      <c r="D234" s="4113"/>
      <c r="E234" s="4113"/>
      <c r="F234" s="3919"/>
      <c r="G234" s="4113"/>
      <c r="H234" s="4114"/>
      <c r="I234" s="2846"/>
      <c r="J234" s="3919"/>
      <c r="K234" s="3919"/>
      <c r="L234" s="3919"/>
      <c r="M234" s="3919"/>
      <c r="N234" s="4113"/>
      <c r="O234" s="4113"/>
      <c r="P234" s="4113"/>
      <c r="Q234" s="4113"/>
      <c r="R234" s="4113"/>
      <c r="S234" s="4113"/>
      <c r="T234" s="4113"/>
      <c r="U234" s="4113"/>
      <c r="V234" s="4113"/>
      <c r="W234" s="4113"/>
      <c r="X234" s="4113"/>
      <c r="Y234" s="4113"/>
      <c r="Z234" s="4113"/>
    </row>
    <row r="235" spans="1:26" ht="12.75" customHeight="1">
      <c r="A235" s="4113"/>
      <c r="B235" s="4113"/>
      <c r="C235" s="4113"/>
      <c r="D235" s="4113"/>
      <c r="E235" s="4113"/>
      <c r="F235" s="3919"/>
      <c r="G235" s="4113"/>
      <c r="H235" s="4114"/>
      <c r="I235" s="2846"/>
      <c r="J235" s="3919"/>
      <c r="K235" s="3919"/>
      <c r="L235" s="3919"/>
      <c r="M235" s="3919"/>
      <c r="N235" s="4113"/>
      <c r="O235" s="4113"/>
      <c r="P235" s="4113"/>
      <c r="Q235" s="4113"/>
      <c r="R235" s="4113"/>
      <c r="S235" s="4113"/>
      <c r="T235" s="4113"/>
      <c r="U235" s="4113"/>
      <c r="V235" s="4113"/>
      <c r="W235" s="4113"/>
      <c r="X235" s="4113"/>
      <c r="Y235" s="4113"/>
      <c r="Z235" s="4113"/>
    </row>
    <row r="236" spans="1:26" ht="12.75" customHeight="1">
      <c r="A236" s="4113"/>
      <c r="B236" s="4113"/>
      <c r="C236" s="4113"/>
      <c r="D236" s="4113"/>
      <c r="E236" s="4113"/>
      <c r="F236" s="3919"/>
      <c r="G236" s="4113"/>
      <c r="H236" s="4114"/>
      <c r="I236" s="2846"/>
      <c r="J236" s="3919"/>
      <c r="K236" s="3919"/>
      <c r="L236" s="3919"/>
      <c r="M236" s="3919"/>
      <c r="N236" s="4113"/>
      <c r="O236" s="4113"/>
      <c r="P236" s="4113"/>
      <c r="Q236" s="4113"/>
      <c r="R236" s="4113"/>
      <c r="S236" s="4113"/>
      <c r="T236" s="4113"/>
      <c r="U236" s="4113"/>
      <c r="V236" s="4113"/>
      <c r="W236" s="4113"/>
      <c r="X236" s="4113"/>
      <c r="Y236" s="4113"/>
      <c r="Z236" s="4113"/>
    </row>
    <row r="237" spans="1:26" ht="12.75" customHeight="1">
      <c r="A237" s="4113"/>
      <c r="B237" s="4113"/>
      <c r="C237" s="4113"/>
      <c r="D237" s="4113"/>
      <c r="E237" s="4113"/>
      <c r="F237" s="3919"/>
      <c r="G237" s="4113"/>
      <c r="H237" s="4114"/>
      <c r="I237" s="2846"/>
      <c r="J237" s="3919"/>
      <c r="K237" s="3919"/>
      <c r="L237" s="3919"/>
      <c r="M237" s="3919"/>
      <c r="N237" s="4113"/>
      <c r="O237" s="4113"/>
      <c r="P237" s="4113"/>
      <c r="Q237" s="4113"/>
      <c r="R237" s="4113"/>
      <c r="S237" s="4113"/>
      <c r="T237" s="4113"/>
      <c r="U237" s="4113"/>
      <c r="V237" s="4113"/>
      <c r="W237" s="4113"/>
      <c r="X237" s="4113"/>
      <c r="Y237" s="4113"/>
      <c r="Z237" s="4113"/>
    </row>
    <row r="238" spans="1:26" ht="12.75" customHeight="1">
      <c r="A238" s="4113"/>
      <c r="B238" s="4113"/>
      <c r="C238" s="4113"/>
      <c r="D238" s="4113"/>
      <c r="E238" s="4113"/>
      <c r="F238" s="3919"/>
      <c r="G238" s="4113"/>
      <c r="H238" s="4114"/>
      <c r="I238" s="2846"/>
      <c r="J238" s="3919"/>
      <c r="K238" s="3919"/>
      <c r="L238" s="3919"/>
      <c r="M238" s="3919"/>
      <c r="N238" s="4113"/>
      <c r="O238" s="4113"/>
      <c r="P238" s="4113"/>
      <c r="Q238" s="4113"/>
      <c r="R238" s="4113"/>
      <c r="S238" s="4113"/>
      <c r="T238" s="4113"/>
      <c r="U238" s="4113"/>
      <c r="V238" s="4113"/>
      <c r="W238" s="4113"/>
      <c r="X238" s="4113"/>
      <c r="Y238" s="4113"/>
      <c r="Z238" s="4113"/>
    </row>
    <row r="239" spans="1:26" ht="12.75" customHeight="1">
      <c r="A239" s="4113"/>
      <c r="B239" s="4113"/>
      <c r="C239" s="4113"/>
      <c r="D239" s="4113"/>
      <c r="E239" s="4113"/>
      <c r="F239" s="3919"/>
      <c r="G239" s="4113"/>
      <c r="H239" s="4114"/>
      <c r="I239" s="2846"/>
      <c r="J239" s="3919"/>
      <c r="K239" s="3919"/>
      <c r="L239" s="3919"/>
      <c r="M239" s="3919"/>
      <c r="N239" s="4113"/>
      <c r="O239" s="4113"/>
      <c r="P239" s="4113"/>
      <c r="Q239" s="4113"/>
      <c r="R239" s="4113"/>
      <c r="S239" s="4113"/>
      <c r="T239" s="4113"/>
      <c r="U239" s="4113"/>
      <c r="V239" s="4113"/>
      <c r="W239" s="4113"/>
      <c r="X239" s="4113"/>
      <c r="Y239" s="4113"/>
      <c r="Z239" s="4113"/>
    </row>
    <row r="240" spans="1:26" ht="12.75" customHeight="1">
      <c r="A240" s="4113"/>
      <c r="B240" s="4113"/>
      <c r="C240" s="4113"/>
      <c r="D240" s="4113"/>
      <c r="E240" s="4113"/>
      <c r="F240" s="3919"/>
      <c r="G240" s="4113"/>
      <c r="H240" s="4114"/>
      <c r="I240" s="2846"/>
      <c r="J240" s="3919"/>
      <c r="K240" s="3919"/>
      <c r="L240" s="3919"/>
      <c r="M240" s="3919"/>
      <c r="N240" s="4113"/>
      <c r="O240" s="4113"/>
      <c r="P240" s="4113"/>
      <c r="Q240" s="4113"/>
      <c r="R240" s="4113"/>
      <c r="S240" s="4113"/>
      <c r="T240" s="4113"/>
      <c r="U240" s="4113"/>
      <c r="V240" s="4113"/>
      <c r="W240" s="4113"/>
      <c r="X240" s="4113"/>
      <c r="Y240" s="4113"/>
      <c r="Z240" s="4113"/>
    </row>
    <row r="241" spans="1:26" ht="12.75" customHeight="1">
      <c r="A241" s="4113"/>
      <c r="B241" s="4113"/>
      <c r="C241" s="4113"/>
      <c r="D241" s="4113"/>
      <c r="E241" s="4113"/>
      <c r="F241" s="3919"/>
      <c r="G241" s="4113"/>
      <c r="H241" s="4114"/>
      <c r="I241" s="2846"/>
      <c r="J241" s="3919"/>
      <c r="K241" s="3919"/>
      <c r="L241" s="3919"/>
      <c r="M241" s="3919"/>
      <c r="N241" s="4113"/>
      <c r="O241" s="4113"/>
      <c r="P241" s="4113"/>
      <c r="Q241" s="4113"/>
      <c r="R241" s="4113"/>
      <c r="S241" s="4113"/>
      <c r="T241" s="4113"/>
      <c r="U241" s="4113"/>
      <c r="V241" s="4113"/>
      <c r="W241" s="4113"/>
      <c r="X241" s="4113"/>
      <c r="Y241" s="4113"/>
      <c r="Z241" s="4113"/>
    </row>
    <row r="242" spans="1:26" ht="12.75" customHeight="1">
      <c r="A242" s="4113"/>
      <c r="B242" s="4113"/>
      <c r="C242" s="4113"/>
      <c r="D242" s="4113"/>
      <c r="E242" s="4113"/>
      <c r="F242" s="3919"/>
      <c r="G242" s="4113"/>
      <c r="H242" s="4114"/>
      <c r="I242" s="2846"/>
      <c r="J242" s="3919"/>
      <c r="K242" s="3919"/>
      <c r="L242" s="3919"/>
      <c r="M242" s="3919"/>
      <c r="N242" s="4113"/>
      <c r="O242" s="4113"/>
      <c r="P242" s="4113"/>
      <c r="Q242" s="4113"/>
      <c r="R242" s="4113"/>
      <c r="S242" s="4113"/>
      <c r="T242" s="4113"/>
      <c r="U242" s="4113"/>
      <c r="V242" s="4113"/>
      <c r="W242" s="4113"/>
      <c r="X242" s="4113"/>
      <c r="Y242" s="4113"/>
      <c r="Z242" s="4113"/>
    </row>
    <row r="243" spans="1:26" ht="12.75" customHeight="1">
      <c r="A243" s="4113"/>
      <c r="B243" s="4113"/>
      <c r="C243" s="4113"/>
      <c r="D243" s="4113"/>
      <c r="E243" s="4113"/>
      <c r="F243" s="3919"/>
      <c r="G243" s="4113"/>
      <c r="H243" s="4114"/>
      <c r="I243" s="2846"/>
      <c r="J243" s="3919"/>
      <c r="K243" s="3919"/>
      <c r="L243" s="3919"/>
      <c r="M243" s="3919"/>
      <c r="N243" s="4113"/>
      <c r="O243" s="4113"/>
      <c r="P243" s="4113"/>
      <c r="Q243" s="4113"/>
      <c r="R243" s="4113"/>
      <c r="S243" s="4113"/>
      <c r="T243" s="4113"/>
      <c r="U243" s="4113"/>
      <c r="V243" s="4113"/>
      <c r="W243" s="4113"/>
      <c r="X243" s="4113"/>
      <c r="Y243" s="4113"/>
      <c r="Z243" s="4113"/>
    </row>
    <row r="244" spans="1:26" ht="12.75" customHeight="1">
      <c r="A244" s="4113"/>
      <c r="B244" s="4113"/>
      <c r="C244" s="4113"/>
      <c r="D244" s="4113"/>
      <c r="E244" s="4113"/>
      <c r="F244" s="3919"/>
      <c r="G244" s="4113"/>
      <c r="H244" s="4114"/>
      <c r="I244" s="2846"/>
      <c r="J244" s="3919"/>
      <c r="K244" s="3919"/>
      <c r="L244" s="3919"/>
      <c r="M244" s="3919"/>
      <c r="N244" s="4113"/>
      <c r="O244" s="4113"/>
      <c r="P244" s="4113"/>
      <c r="Q244" s="4113"/>
      <c r="R244" s="4113"/>
      <c r="S244" s="4113"/>
      <c r="T244" s="4113"/>
      <c r="U244" s="4113"/>
      <c r="V244" s="4113"/>
      <c r="W244" s="4113"/>
      <c r="X244" s="4113"/>
      <c r="Y244" s="4113"/>
      <c r="Z244" s="4113"/>
    </row>
    <row r="245" spans="1:26" ht="12.75" customHeight="1">
      <c r="A245" s="4113"/>
      <c r="B245" s="4113"/>
      <c r="C245" s="4113"/>
      <c r="D245" s="4113"/>
      <c r="E245" s="4113"/>
      <c r="F245" s="3919"/>
      <c r="G245" s="4113"/>
      <c r="H245" s="4114"/>
      <c r="I245" s="2846"/>
      <c r="J245" s="3919"/>
      <c r="K245" s="3919"/>
      <c r="L245" s="3919"/>
      <c r="M245" s="3919"/>
      <c r="N245" s="4113"/>
      <c r="O245" s="4113"/>
      <c r="P245" s="4113"/>
      <c r="Q245" s="4113"/>
      <c r="R245" s="4113"/>
      <c r="S245" s="4113"/>
      <c r="T245" s="4113"/>
      <c r="U245" s="4113"/>
      <c r="V245" s="4113"/>
      <c r="W245" s="4113"/>
      <c r="X245" s="4113"/>
      <c r="Y245" s="4113"/>
      <c r="Z245" s="4113"/>
    </row>
    <row r="246" spans="1:26" ht="12.75" customHeight="1">
      <c r="A246" s="4113"/>
      <c r="B246" s="4113"/>
      <c r="C246" s="4113"/>
      <c r="D246" s="4113"/>
      <c r="E246" s="4113"/>
      <c r="F246" s="3919"/>
      <c r="G246" s="4113"/>
      <c r="H246" s="4114"/>
      <c r="I246" s="2846"/>
      <c r="J246" s="3919"/>
      <c r="K246" s="3919"/>
      <c r="L246" s="3919"/>
      <c r="M246" s="3919"/>
      <c r="N246" s="4113"/>
      <c r="O246" s="4113"/>
      <c r="P246" s="4113"/>
      <c r="Q246" s="4113"/>
      <c r="R246" s="4113"/>
      <c r="S246" s="4113"/>
      <c r="T246" s="4113"/>
      <c r="U246" s="4113"/>
      <c r="V246" s="4113"/>
      <c r="W246" s="4113"/>
      <c r="X246" s="4113"/>
      <c r="Y246" s="4113"/>
      <c r="Z246" s="4113"/>
    </row>
    <row r="247" spans="1:26" ht="12.75" customHeight="1">
      <c r="A247" s="4113"/>
      <c r="B247" s="4113"/>
      <c r="C247" s="4113"/>
      <c r="D247" s="4113"/>
      <c r="E247" s="4113"/>
      <c r="F247" s="3919"/>
      <c r="G247" s="4113"/>
      <c r="H247" s="4114"/>
      <c r="I247" s="2846"/>
      <c r="J247" s="3919"/>
      <c r="K247" s="3919"/>
      <c r="L247" s="3919"/>
      <c r="M247" s="3919"/>
      <c r="N247" s="4113"/>
      <c r="O247" s="4113"/>
      <c r="P247" s="4113"/>
      <c r="Q247" s="4113"/>
      <c r="R247" s="4113"/>
      <c r="S247" s="4113"/>
      <c r="T247" s="4113"/>
      <c r="U247" s="4113"/>
      <c r="V247" s="4113"/>
      <c r="W247" s="4113"/>
      <c r="X247" s="4113"/>
      <c r="Y247" s="4113"/>
      <c r="Z247" s="4113"/>
    </row>
    <row r="248" spans="1:26" ht="12.75" customHeight="1">
      <c r="A248" s="4113"/>
      <c r="B248" s="4113"/>
      <c r="C248" s="4113"/>
      <c r="D248" s="4113"/>
      <c r="E248" s="4113"/>
      <c r="F248" s="3919"/>
      <c r="G248" s="4113"/>
      <c r="H248" s="4114"/>
      <c r="I248" s="2846"/>
      <c r="J248" s="3919"/>
      <c r="K248" s="3919"/>
      <c r="L248" s="3919"/>
      <c r="M248" s="3919"/>
      <c r="N248" s="4113"/>
      <c r="O248" s="4113"/>
      <c r="P248" s="4113"/>
      <c r="Q248" s="4113"/>
      <c r="R248" s="4113"/>
      <c r="S248" s="4113"/>
      <c r="T248" s="4113"/>
      <c r="U248" s="4113"/>
      <c r="V248" s="4113"/>
      <c r="W248" s="4113"/>
      <c r="X248" s="4113"/>
      <c r="Y248" s="4113"/>
      <c r="Z248" s="4113"/>
    </row>
    <row r="249" spans="1:26" ht="12.75" customHeight="1">
      <c r="A249" s="4113"/>
      <c r="B249" s="4113"/>
      <c r="C249" s="4113"/>
      <c r="D249" s="4113"/>
      <c r="E249" s="4113"/>
      <c r="F249" s="3919"/>
      <c r="G249" s="4113"/>
      <c r="H249" s="4114"/>
      <c r="I249" s="2846"/>
      <c r="J249" s="3919"/>
      <c r="K249" s="3919"/>
      <c r="L249" s="3919"/>
      <c r="M249" s="3919"/>
      <c r="N249" s="4113"/>
      <c r="O249" s="4113"/>
      <c r="P249" s="4113"/>
      <c r="Q249" s="4113"/>
      <c r="R249" s="4113"/>
      <c r="S249" s="4113"/>
      <c r="T249" s="4113"/>
      <c r="U249" s="4113"/>
      <c r="V249" s="4113"/>
      <c r="W249" s="4113"/>
      <c r="X249" s="4113"/>
      <c r="Y249" s="4113"/>
      <c r="Z249" s="4113"/>
    </row>
    <row r="250" spans="1:26" ht="12.75" customHeight="1">
      <c r="A250" s="4113"/>
      <c r="B250" s="4113"/>
      <c r="C250" s="4113"/>
      <c r="D250" s="4113"/>
      <c r="E250" s="4113"/>
      <c r="F250" s="3919"/>
      <c r="G250" s="4113"/>
      <c r="H250" s="4114"/>
      <c r="I250" s="2846"/>
      <c r="J250" s="3919"/>
      <c r="K250" s="3919"/>
      <c r="L250" s="3919"/>
      <c r="M250" s="3919"/>
      <c r="N250" s="4113"/>
      <c r="O250" s="4113"/>
      <c r="P250" s="4113"/>
      <c r="Q250" s="4113"/>
      <c r="R250" s="4113"/>
      <c r="S250" s="4113"/>
      <c r="T250" s="4113"/>
      <c r="U250" s="4113"/>
      <c r="V250" s="4113"/>
      <c r="W250" s="4113"/>
      <c r="X250" s="4113"/>
      <c r="Y250" s="4113"/>
      <c r="Z250" s="4113"/>
    </row>
    <row r="251" spans="1:26" ht="12.75" customHeight="1">
      <c r="A251" s="4113"/>
      <c r="B251" s="4113"/>
      <c r="C251" s="4113"/>
      <c r="D251" s="4113"/>
      <c r="E251" s="4113"/>
      <c r="F251" s="3919"/>
      <c r="G251" s="4113"/>
      <c r="H251" s="4114"/>
      <c r="I251" s="2846"/>
      <c r="J251" s="3919"/>
      <c r="K251" s="3919"/>
      <c r="L251" s="3919"/>
      <c r="M251" s="3919"/>
      <c r="N251" s="4113"/>
      <c r="O251" s="4113"/>
      <c r="P251" s="4113"/>
      <c r="Q251" s="4113"/>
      <c r="R251" s="4113"/>
      <c r="S251" s="4113"/>
      <c r="T251" s="4113"/>
      <c r="U251" s="4113"/>
      <c r="V251" s="4113"/>
      <c r="W251" s="4113"/>
      <c r="X251" s="4113"/>
      <c r="Y251" s="4113"/>
      <c r="Z251" s="4113"/>
    </row>
    <row r="252" spans="1:26" ht="12.75" customHeight="1">
      <c r="A252" s="4113"/>
      <c r="B252" s="4113"/>
      <c r="C252" s="4113"/>
      <c r="D252" s="4113"/>
      <c r="E252" s="4113"/>
      <c r="F252" s="3919"/>
      <c r="G252" s="4113"/>
      <c r="H252" s="4114"/>
      <c r="I252" s="2846"/>
      <c r="J252" s="3919"/>
      <c r="K252" s="3919"/>
      <c r="L252" s="3919"/>
      <c r="M252" s="3919"/>
      <c r="N252" s="4113"/>
      <c r="O252" s="4113"/>
      <c r="P252" s="4113"/>
      <c r="Q252" s="4113"/>
      <c r="R252" s="4113"/>
      <c r="S252" s="4113"/>
      <c r="T252" s="4113"/>
      <c r="U252" s="4113"/>
      <c r="V252" s="4113"/>
      <c r="W252" s="4113"/>
      <c r="X252" s="4113"/>
      <c r="Y252" s="4113"/>
      <c r="Z252" s="4113"/>
    </row>
    <row r="253" spans="1:26" ht="12.75" customHeight="1">
      <c r="A253" s="4113"/>
      <c r="B253" s="4113"/>
      <c r="C253" s="4113"/>
      <c r="D253" s="4113"/>
      <c r="E253" s="4113"/>
      <c r="F253" s="3919"/>
      <c r="G253" s="4113"/>
      <c r="H253" s="4114"/>
      <c r="I253" s="2846"/>
      <c r="J253" s="3919"/>
      <c r="K253" s="3919"/>
      <c r="L253" s="3919"/>
      <c r="M253" s="3919"/>
      <c r="N253" s="4113"/>
      <c r="O253" s="4113"/>
      <c r="P253" s="4113"/>
      <c r="Q253" s="4113"/>
      <c r="R253" s="4113"/>
      <c r="S253" s="4113"/>
      <c r="T253" s="4113"/>
      <c r="U253" s="4113"/>
      <c r="V253" s="4113"/>
      <c r="W253" s="4113"/>
      <c r="X253" s="4113"/>
      <c r="Y253" s="4113"/>
      <c r="Z253" s="4113"/>
    </row>
    <row r="254" spans="1:26" ht="12.75" customHeight="1">
      <c r="A254" s="4113"/>
      <c r="B254" s="4113"/>
      <c r="C254" s="4113"/>
      <c r="D254" s="4113"/>
      <c r="E254" s="4113"/>
      <c r="F254" s="3919"/>
      <c r="G254" s="4113"/>
      <c r="H254" s="4114"/>
      <c r="I254" s="2846"/>
      <c r="J254" s="3919"/>
      <c r="K254" s="3919"/>
      <c r="L254" s="3919"/>
      <c r="M254" s="3919"/>
      <c r="N254" s="4113"/>
      <c r="O254" s="4113"/>
      <c r="P254" s="4113"/>
      <c r="Q254" s="4113"/>
      <c r="R254" s="4113"/>
      <c r="S254" s="4113"/>
      <c r="T254" s="4113"/>
      <c r="U254" s="4113"/>
      <c r="V254" s="4113"/>
      <c r="W254" s="4113"/>
      <c r="X254" s="4113"/>
      <c r="Y254" s="4113"/>
      <c r="Z254" s="4113"/>
    </row>
    <row r="255" spans="1:26" ht="12.75" customHeight="1">
      <c r="A255" s="4113"/>
      <c r="B255" s="4113"/>
      <c r="C255" s="4113"/>
      <c r="D255" s="4113"/>
      <c r="E255" s="4113"/>
      <c r="F255" s="3919"/>
      <c r="G255" s="4113"/>
      <c r="H255" s="4114"/>
      <c r="I255" s="2846"/>
      <c r="J255" s="3919"/>
      <c r="K255" s="3919"/>
      <c r="L255" s="3919"/>
      <c r="M255" s="3919"/>
      <c r="N255" s="4113"/>
      <c r="O255" s="4113"/>
      <c r="P255" s="4113"/>
      <c r="Q255" s="4113"/>
      <c r="R255" s="4113"/>
      <c r="S255" s="4113"/>
      <c r="T255" s="4113"/>
      <c r="U255" s="4113"/>
      <c r="V255" s="4113"/>
      <c r="W255" s="4113"/>
      <c r="X255" s="4113"/>
      <c r="Y255" s="4113"/>
      <c r="Z255" s="4113"/>
    </row>
    <row r="256" spans="1:26" ht="12.75" customHeight="1">
      <c r="A256" s="4113"/>
      <c r="B256" s="4113"/>
      <c r="C256" s="4113"/>
      <c r="D256" s="4113"/>
      <c r="E256" s="4113"/>
      <c r="F256" s="3919"/>
      <c r="G256" s="4113"/>
      <c r="H256" s="4114"/>
      <c r="I256" s="2846"/>
      <c r="J256" s="3919"/>
      <c r="K256" s="3919"/>
      <c r="L256" s="3919"/>
      <c r="M256" s="3919"/>
      <c r="N256" s="4113"/>
      <c r="O256" s="4113"/>
      <c r="P256" s="4113"/>
      <c r="Q256" s="4113"/>
      <c r="R256" s="4113"/>
      <c r="S256" s="4113"/>
      <c r="T256" s="4113"/>
      <c r="U256" s="4113"/>
      <c r="V256" s="4113"/>
      <c r="W256" s="4113"/>
      <c r="X256" s="4113"/>
      <c r="Y256" s="4113"/>
      <c r="Z256" s="4113"/>
    </row>
    <row r="257" spans="1:26" ht="12.75" customHeight="1">
      <c r="A257" s="4113"/>
      <c r="B257" s="4113"/>
      <c r="C257" s="4113"/>
      <c r="D257" s="4113"/>
      <c r="E257" s="4113"/>
      <c r="F257" s="3919"/>
      <c r="G257" s="4113"/>
      <c r="H257" s="4114"/>
      <c r="I257" s="2846"/>
      <c r="J257" s="3919"/>
      <c r="K257" s="3919"/>
      <c r="L257" s="3919"/>
      <c r="M257" s="3919"/>
      <c r="N257" s="4113"/>
      <c r="O257" s="4113"/>
      <c r="P257" s="4113"/>
      <c r="Q257" s="4113"/>
      <c r="R257" s="4113"/>
      <c r="S257" s="4113"/>
      <c r="T257" s="4113"/>
      <c r="U257" s="4113"/>
      <c r="V257" s="4113"/>
      <c r="W257" s="4113"/>
      <c r="X257" s="4113"/>
      <c r="Y257" s="4113"/>
      <c r="Z257" s="4113"/>
    </row>
    <row r="258" spans="1:26" ht="12.75" customHeight="1">
      <c r="A258" s="4113"/>
      <c r="B258" s="4113"/>
      <c r="C258" s="4113"/>
      <c r="D258" s="4113"/>
      <c r="E258" s="4113"/>
      <c r="F258" s="3919"/>
      <c r="G258" s="4113"/>
      <c r="H258" s="4114"/>
      <c r="I258" s="2846"/>
      <c r="J258" s="3919"/>
      <c r="K258" s="3919"/>
      <c r="L258" s="3919"/>
      <c r="M258" s="3919"/>
      <c r="N258" s="4113"/>
      <c r="O258" s="4113"/>
      <c r="P258" s="4113"/>
      <c r="Q258" s="4113"/>
      <c r="R258" s="4113"/>
      <c r="S258" s="4113"/>
      <c r="T258" s="4113"/>
      <c r="U258" s="4113"/>
      <c r="V258" s="4113"/>
      <c r="W258" s="4113"/>
      <c r="X258" s="4113"/>
      <c r="Y258" s="4113"/>
      <c r="Z258" s="4113"/>
    </row>
    <row r="259" spans="1:26" ht="12.75" customHeight="1">
      <c r="A259" s="4113"/>
      <c r="B259" s="4113"/>
      <c r="C259" s="4113"/>
      <c r="D259" s="4113"/>
      <c r="E259" s="4113"/>
      <c r="F259" s="3919"/>
      <c r="G259" s="4113"/>
      <c r="H259" s="4114"/>
      <c r="I259" s="2846"/>
      <c r="J259" s="3919"/>
      <c r="K259" s="3919"/>
      <c r="L259" s="3919"/>
      <c r="M259" s="3919"/>
      <c r="N259" s="4113"/>
      <c r="O259" s="4113"/>
      <c r="P259" s="4113"/>
      <c r="Q259" s="4113"/>
      <c r="R259" s="4113"/>
      <c r="S259" s="4113"/>
      <c r="T259" s="4113"/>
      <c r="U259" s="4113"/>
      <c r="V259" s="4113"/>
      <c r="W259" s="4113"/>
      <c r="X259" s="4113"/>
      <c r="Y259" s="4113"/>
      <c r="Z259" s="4113"/>
    </row>
    <row r="260" spans="1:26" ht="12.75" customHeight="1">
      <c r="A260" s="4113"/>
      <c r="B260" s="4113"/>
      <c r="C260" s="4113"/>
      <c r="D260" s="4113"/>
      <c r="E260" s="4113"/>
      <c r="F260" s="3919"/>
      <c r="G260" s="4113"/>
      <c r="H260" s="4114"/>
      <c r="I260" s="2846"/>
      <c r="J260" s="3919"/>
      <c r="K260" s="3919"/>
      <c r="L260" s="3919"/>
      <c r="M260" s="3919"/>
      <c r="N260" s="4113"/>
      <c r="O260" s="4113"/>
      <c r="P260" s="4113"/>
      <c r="Q260" s="4113"/>
      <c r="R260" s="4113"/>
      <c r="S260" s="4113"/>
      <c r="T260" s="4113"/>
      <c r="U260" s="4113"/>
      <c r="V260" s="4113"/>
      <c r="W260" s="4113"/>
      <c r="X260" s="4113"/>
      <c r="Y260" s="4113"/>
      <c r="Z260" s="4113"/>
    </row>
    <row r="261" spans="1:26" ht="12.75" customHeight="1">
      <c r="A261" s="4113"/>
      <c r="B261" s="4113"/>
      <c r="C261" s="4113"/>
      <c r="D261" s="4113"/>
      <c r="E261" s="4113"/>
      <c r="F261" s="3919"/>
      <c r="G261" s="4113"/>
      <c r="H261" s="4114"/>
      <c r="I261" s="2846"/>
      <c r="J261" s="3919"/>
      <c r="K261" s="3919"/>
      <c r="L261" s="3919"/>
      <c r="M261" s="3919"/>
      <c r="N261" s="4113"/>
      <c r="O261" s="4113"/>
      <c r="P261" s="4113"/>
      <c r="Q261" s="4113"/>
      <c r="R261" s="4113"/>
      <c r="S261" s="4113"/>
      <c r="T261" s="4113"/>
      <c r="U261" s="4113"/>
      <c r="V261" s="4113"/>
      <c r="W261" s="4113"/>
      <c r="X261" s="4113"/>
      <c r="Y261" s="4113"/>
      <c r="Z261" s="4113"/>
    </row>
    <row r="262" spans="1:26" ht="12.75" customHeight="1">
      <c r="A262" s="4113"/>
      <c r="B262" s="4113"/>
      <c r="C262" s="4113"/>
      <c r="D262" s="4113"/>
      <c r="E262" s="4113"/>
      <c r="F262" s="3919"/>
      <c r="G262" s="4113"/>
      <c r="H262" s="4114"/>
      <c r="I262" s="2846"/>
      <c r="J262" s="3919"/>
      <c r="K262" s="3919"/>
      <c r="L262" s="3919"/>
      <c r="M262" s="3919"/>
      <c r="N262" s="4113"/>
      <c r="O262" s="4113"/>
      <c r="P262" s="4113"/>
      <c r="Q262" s="4113"/>
      <c r="R262" s="4113"/>
      <c r="S262" s="4113"/>
      <c r="T262" s="4113"/>
      <c r="U262" s="4113"/>
      <c r="V262" s="4113"/>
      <c r="W262" s="4113"/>
      <c r="X262" s="4113"/>
      <c r="Y262" s="4113"/>
      <c r="Z262" s="4113"/>
    </row>
    <row r="263" spans="1:26" ht="12.75" customHeight="1">
      <c r="A263" s="4113"/>
      <c r="B263" s="4113"/>
      <c r="C263" s="4113"/>
      <c r="D263" s="4113"/>
      <c r="E263" s="4113"/>
      <c r="F263" s="3919"/>
      <c r="G263" s="4113"/>
      <c r="H263" s="4114"/>
      <c r="I263" s="2846"/>
      <c r="J263" s="3919"/>
      <c r="K263" s="3919"/>
      <c r="L263" s="3919"/>
      <c r="M263" s="3919"/>
      <c r="N263" s="4113"/>
      <c r="O263" s="4113"/>
      <c r="P263" s="4113"/>
      <c r="Q263" s="4113"/>
      <c r="R263" s="4113"/>
      <c r="S263" s="4113"/>
      <c r="T263" s="4113"/>
      <c r="U263" s="4113"/>
      <c r="V263" s="4113"/>
      <c r="W263" s="4113"/>
      <c r="X263" s="4113"/>
      <c r="Y263" s="4113"/>
      <c r="Z263" s="4113"/>
    </row>
    <row r="264" spans="1:26" ht="12.75" customHeight="1">
      <c r="A264" s="4113"/>
      <c r="B264" s="4113"/>
      <c r="C264" s="4113"/>
      <c r="D264" s="4113"/>
      <c r="E264" s="4113"/>
      <c r="F264" s="3919"/>
      <c r="G264" s="4113"/>
      <c r="H264" s="4114"/>
      <c r="I264" s="2846"/>
      <c r="J264" s="3919"/>
      <c r="K264" s="3919"/>
      <c r="L264" s="3919"/>
      <c r="M264" s="3919"/>
      <c r="N264" s="4113"/>
      <c r="O264" s="4113"/>
      <c r="P264" s="4113"/>
      <c r="Q264" s="4113"/>
      <c r="R264" s="4113"/>
      <c r="S264" s="4113"/>
      <c r="T264" s="4113"/>
      <c r="U264" s="4113"/>
      <c r="V264" s="4113"/>
      <c r="W264" s="4113"/>
      <c r="X264" s="4113"/>
      <c r="Y264" s="4113"/>
      <c r="Z264" s="4113"/>
    </row>
    <row r="265" spans="1:26" ht="12.75" customHeight="1">
      <c r="A265" s="4113"/>
      <c r="B265" s="4113"/>
      <c r="C265" s="4113"/>
      <c r="D265" s="4113"/>
      <c r="E265" s="4113"/>
      <c r="F265" s="3919"/>
      <c r="G265" s="4113"/>
      <c r="H265" s="4114"/>
      <c r="I265" s="2846"/>
      <c r="J265" s="3919"/>
      <c r="K265" s="3919"/>
      <c r="L265" s="3919"/>
      <c r="M265" s="3919"/>
      <c r="N265" s="4113"/>
      <c r="O265" s="4113"/>
      <c r="P265" s="4113"/>
      <c r="Q265" s="4113"/>
      <c r="R265" s="4113"/>
      <c r="S265" s="4113"/>
      <c r="T265" s="4113"/>
      <c r="U265" s="4113"/>
      <c r="V265" s="4113"/>
      <c r="W265" s="4113"/>
      <c r="X265" s="4113"/>
      <c r="Y265" s="4113"/>
      <c r="Z265" s="4113"/>
    </row>
    <row r="266" spans="1:26" ht="12.75" customHeight="1">
      <c r="A266" s="4113"/>
      <c r="B266" s="4113"/>
      <c r="C266" s="4113"/>
      <c r="D266" s="4113"/>
      <c r="E266" s="4113"/>
      <c r="F266" s="3919"/>
      <c r="G266" s="4113"/>
      <c r="H266" s="4114"/>
      <c r="I266" s="2846"/>
      <c r="J266" s="3919"/>
      <c r="K266" s="3919"/>
      <c r="L266" s="3919"/>
      <c r="M266" s="3919"/>
      <c r="N266" s="4113"/>
      <c r="O266" s="4113"/>
      <c r="P266" s="4113"/>
      <c r="Q266" s="4113"/>
      <c r="R266" s="4113"/>
      <c r="S266" s="4113"/>
      <c r="T266" s="4113"/>
      <c r="U266" s="4113"/>
      <c r="V266" s="4113"/>
      <c r="W266" s="4113"/>
      <c r="X266" s="4113"/>
      <c r="Y266" s="4113"/>
      <c r="Z266" s="4113"/>
    </row>
    <row r="267" spans="1:26" ht="12.75" customHeight="1">
      <c r="A267" s="4113"/>
      <c r="B267" s="4113"/>
      <c r="C267" s="4113"/>
      <c r="D267" s="4113"/>
      <c r="E267" s="4113"/>
      <c r="F267" s="3919"/>
      <c r="G267" s="4113"/>
      <c r="H267" s="4114"/>
      <c r="I267" s="2846"/>
      <c r="J267" s="3919"/>
      <c r="K267" s="3919"/>
      <c r="L267" s="3919"/>
      <c r="M267" s="3919"/>
      <c r="N267" s="4113"/>
      <c r="O267" s="4113"/>
      <c r="P267" s="4113"/>
      <c r="Q267" s="4113"/>
      <c r="R267" s="4113"/>
      <c r="S267" s="4113"/>
      <c r="T267" s="4113"/>
      <c r="U267" s="4113"/>
      <c r="V267" s="4113"/>
      <c r="W267" s="4113"/>
      <c r="X267" s="4113"/>
      <c r="Y267" s="4113"/>
      <c r="Z267" s="4113"/>
    </row>
    <row r="268" spans="1:26" ht="12.75" customHeight="1">
      <c r="A268" s="4113"/>
      <c r="B268" s="4113"/>
      <c r="C268" s="4113"/>
      <c r="D268" s="4113"/>
      <c r="E268" s="4113"/>
      <c r="F268" s="3919"/>
      <c r="G268" s="4113"/>
      <c r="H268" s="4114"/>
      <c r="I268" s="2846"/>
      <c r="J268" s="3919"/>
      <c r="K268" s="3919"/>
      <c r="L268" s="3919"/>
      <c r="M268" s="3919"/>
      <c r="N268" s="4113"/>
      <c r="O268" s="4113"/>
      <c r="P268" s="4113"/>
      <c r="Q268" s="4113"/>
      <c r="R268" s="4113"/>
      <c r="S268" s="4113"/>
      <c r="T268" s="4113"/>
      <c r="U268" s="4113"/>
      <c r="V268" s="4113"/>
      <c r="W268" s="4113"/>
      <c r="X268" s="4113"/>
      <c r="Y268" s="4113"/>
      <c r="Z268" s="4113"/>
    </row>
    <row r="269" spans="1:26" ht="12.75" customHeight="1">
      <c r="A269" s="4113"/>
      <c r="B269" s="4113"/>
      <c r="C269" s="4113"/>
      <c r="D269" s="4113"/>
      <c r="E269" s="4113"/>
      <c r="F269" s="3919"/>
      <c r="G269" s="4113"/>
      <c r="H269" s="4114"/>
      <c r="I269" s="2846"/>
      <c r="J269" s="3919"/>
      <c r="K269" s="3919"/>
      <c r="L269" s="3919"/>
      <c r="M269" s="3919"/>
      <c r="N269" s="4113"/>
      <c r="O269" s="4113"/>
      <c r="P269" s="4113"/>
      <c r="Q269" s="4113"/>
      <c r="R269" s="4113"/>
      <c r="S269" s="4113"/>
      <c r="T269" s="4113"/>
      <c r="U269" s="4113"/>
      <c r="V269" s="4113"/>
      <c r="W269" s="4113"/>
      <c r="X269" s="4113"/>
      <c r="Y269" s="4113"/>
      <c r="Z269" s="4113"/>
    </row>
    <row r="270" spans="1:26" ht="12.75" customHeight="1">
      <c r="A270" s="4113"/>
      <c r="B270" s="4113"/>
      <c r="C270" s="4113"/>
      <c r="D270" s="4113"/>
      <c r="E270" s="4113"/>
      <c r="F270" s="3919"/>
      <c r="G270" s="4113"/>
      <c r="H270" s="4114"/>
      <c r="I270" s="2846"/>
      <c r="J270" s="3919"/>
      <c r="K270" s="3919"/>
      <c r="L270" s="3919"/>
      <c r="M270" s="3919"/>
      <c r="N270" s="4113"/>
      <c r="O270" s="4113"/>
      <c r="P270" s="4113"/>
      <c r="Q270" s="4113"/>
      <c r="R270" s="4113"/>
      <c r="S270" s="4113"/>
      <c r="T270" s="4113"/>
      <c r="U270" s="4113"/>
      <c r="V270" s="4113"/>
      <c r="W270" s="4113"/>
      <c r="X270" s="4113"/>
      <c r="Y270" s="4113"/>
      <c r="Z270" s="4113"/>
    </row>
    <row r="271" spans="1:26" ht="12.75" customHeight="1">
      <c r="A271" s="4113"/>
      <c r="B271" s="4113"/>
      <c r="C271" s="4113"/>
      <c r="D271" s="4113"/>
      <c r="E271" s="4113"/>
      <c r="F271" s="3919"/>
      <c r="G271" s="4113"/>
      <c r="H271" s="4114"/>
      <c r="I271" s="2846"/>
      <c r="J271" s="3919"/>
      <c r="K271" s="3919"/>
      <c r="L271" s="3919"/>
      <c r="M271" s="3919"/>
      <c r="N271" s="4113"/>
      <c r="O271" s="4113"/>
      <c r="P271" s="4113"/>
      <c r="Q271" s="4113"/>
      <c r="R271" s="4113"/>
      <c r="S271" s="4113"/>
      <c r="T271" s="4113"/>
      <c r="U271" s="4113"/>
      <c r="V271" s="4113"/>
      <c r="W271" s="4113"/>
      <c r="X271" s="4113"/>
      <c r="Y271" s="4113"/>
      <c r="Z271" s="4113"/>
    </row>
    <row r="272" spans="1:26" ht="12.75" customHeight="1">
      <c r="A272" s="4113"/>
      <c r="B272" s="4113"/>
      <c r="C272" s="4113"/>
      <c r="D272" s="4113"/>
      <c r="E272" s="4113"/>
      <c r="F272" s="3919"/>
      <c r="G272" s="4113"/>
      <c r="H272" s="4114"/>
      <c r="I272" s="2846"/>
      <c r="J272" s="3919"/>
      <c r="K272" s="3919"/>
      <c r="L272" s="3919"/>
      <c r="M272" s="3919"/>
      <c r="N272" s="4113"/>
      <c r="O272" s="4113"/>
      <c r="P272" s="4113"/>
      <c r="Q272" s="4113"/>
      <c r="R272" s="4113"/>
      <c r="S272" s="4113"/>
      <c r="T272" s="4113"/>
      <c r="U272" s="4113"/>
      <c r="V272" s="4113"/>
      <c r="W272" s="4113"/>
      <c r="X272" s="4113"/>
      <c r="Y272" s="4113"/>
      <c r="Z272" s="4113"/>
    </row>
    <row r="273" spans="1:26" ht="12.75" customHeight="1">
      <c r="A273" s="4113"/>
      <c r="B273" s="4113"/>
      <c r="C273" s="4113"/>
      <c r="D273" s="4113"/>
      <c r="E273" s="4113"/>
      <c r="F273" s="3919"/>
      <c r="G273" s="4113"/>
      <c r="H273" s="4114"/>
      <c r="I273" s="2846"/>
      <c r="J273" s="3919"/>
      <c r="K273" s="3919"/>
      <c r="L273" s="3919"/>
      <c r="M273" s="3919"/>
      <c r="N273" s="4113"/>
      <c r="O273" s="4113"/>
      <c r="P273" s="4113"/>
      <c r="Q273" s="4113"/>
      <c r="R273" s="4113"/>
      <c r="S273" s="4113"/>
      <c r="T273" s="4113"/>
      <c r="U273" s="4113"/>
      <c r="V273" s="4113"/>
      <c r="W273" s="4113"/>
      <c r="X273" s="4113"/>
      <c r="Y273" s="4113"/>
      <c r="Z273" s="4113"/>
    </row>
    <row r="274" spans="1:26" ht="12.75" customHeight="1">
      <c r="A274" s="4113"/>
      <c r="B274" s="4113"/>
      <c r="C274" s="4113"/>
      <c r="D274" s="4113"/>
      <c r="E274" s="4113"/>
      <c r="F274" s="3919"/>
      <c r="G274" s="4113"/>
      <c r="H274" s="4114"/>
      <c r="I274" s="2846"/>
      <c r="J274" s="3919"/>
      <c r="K274" s="3919"/>
      <c r="L274" s="3919"/>
      <c r="M274" s="3919"/>
      <c r="N274" s="4113"/>
      <c r="O274" s="4113"/>
      <c r="P274" s="4113"/>
      <c r="Q274" s="4113"/>
      <c r="R274" s="4113"/>
      <c r="S274" s="4113"/>
      <c r="T274" s="4113"/>
      <c r="U274" s="4113"/>
      <c r="V274" s="4113"/>
      <c r="W274" s="4113"/>
      <c r="X274" s="4113"/>
      <c r="Y274" s="4113"/>
      <c r="Z274" s="4113"/>
    </row>
    <row r="275" spans="1:26" ht="12.75" customHeight="1">
      <c r="A275" s="4113"/>
      <c r="B275" s="4113"/>
      <c r="C275" s="4113"/>
      <c r="D275" s="4113"/>
      <c r="E275" s="4113"/>
      <c r="F275" s="3919"/>
      <c r="G275" s="4113"/>
      <c r="H275" s="4114"/>
      <c r="I275" s="2846"/>
      <c r="J275" s="3919"/>
      <c r="K275" s="3919"/>
      <c r="L275" s="3919"/>
      <c r="M275" s="3919"/>
      <c r="N275" s="4113"/>
      <c r="O275" s="4113"/>
      <c r="P275" s="4113"/>
      <c r="Q275" s="4113"/>
      <c r="R275" s="4113"/>
      <c r="S275" s="4113"/>
      <c r="T275" s="4113"/>
      <c r="U275" s="4113"/>
      <c r="V275" s="4113"/>
      <c r="W275" s="4113"/>
      <c r="X275" s="4113"/>
      <c r="Y275" s="4113"/>
      <c r="Z275" s="4113"/>
    </row>
    <row r="276" spans="1:26" ht="12.75" customHeight="1">
      <c r="A276" s="4113"/>
      <c r="B276" s="4113"/>
      <c r="C276" s="4113"/>
      <c r="D276" s="4113"/>
      <c r="E276" s="4113"/>
      <c r="F276" s="3919"/>
      <c r="G276" s="4113"/>
      <c r="H276" s="4114"/>
      <c r="I276" s="2846"/>
      <c r="J276" s="3919"/>
      <c r="K276" s="3919"/>
      <c r="L276" s="3919"/>
      <c r="M276" s="3919"/>
      <c r="N276" s="4113"/>
      <c r="O276" s="4113"/>
      <c r="P276" s="4113"/>
      <c r="Q276" s="4113"/>
      <c r="R276" s="4113"/>
      <c r="S276" s="4113"/>
      <c r="T276" s="4113"/>
      <c r="U276" s="4113"/>
      <c r="V276" s="4113"/>
      <c r="W276" s="4113"/>
      <c r="X276" s="4113"/>
      <c r="Y276" s="4113"/>
      <c r="Z276" s="4113"/>
    </row>
    <row r="277" spans="1:26" ht="12.75" customHeight="1">
      <c r="A277" s="4113"/>
      <c r="B277" s="4113"/>
      <c r="C277" s="4113"/>
      <c r="D277" s="4113"/>
      <c r="E277" s="4113"/>
      <c r="F277" s="3919"/>
      <c r="G277" s="4113"/>
      <c r="H277" s="4114"/>
      <c r="I277" s="2846"/>
      <c r="J277" s="3919"/>
      <c r="K277" s="3919"/>
      <c r="L277" s="3919"/>
      <c r="M277" s="3919"/>
      <c r="N277" s="4113"/>
      <c r="O277" s="4113"/>
      <c r="P277" s="4113"/>
      <c r="Q277" s="4113"/>
      <c r="R277" s="4113"/>
      <c r="S277" s="4113"/>
      <c r="T277" s="4113"/>
      <c r="U277" s="4113"/>
      <c r="V277" s="4113"/>
      <c r="W277" s="4113"/>
      <c r="X277" s="4113"/>
      <c r="Y277" s="4113"/>
      <c r="Z277" s="4113"/>
    </row>
    <row r="278" spans="1:26" ht="12.75" customHeight="1">
      <c r="A278" s="4113"/>
      <c r="B278" s="4113"/>
      <c r="C278" s="4113"/>
      <c r="D278" s="4113"/>
      <c r="E278" s="4113"/>
      <c r="F278" s="3919"/>
      <c r="G278" s="4113"/>
      <c r="H278" s="4114"/>
      <c r="I278" s="2846"/>
      <c r="J278" s="3919"/>
      <c r="K278" s="3919"/>
      <c r="L278" s="3919"/>
      <c r="M278" s="3919"/>
      <c r="N278" s="4113"/>
      <c r="O278" s="4113"/>
      <c r="P278" s="4113"/>
      <c r="Q278" s="4113"/>
      <c r="R278" s="4113"/>
      <c r="S278" s="4113"/>
      <c r="T278" s="4113"/>
      <c r="U278" s="4113"/>
      <c r="V278" s="4113"/>
      <c r="W278" s="4113"/>
      <c r="X278" s="4113"/>
      <c r="Y278" s="4113"/>
      <c r="Z278" s="4113"/>
    </row>
    <row r="279" spans="1:26" ht="12.75" customHeight="1">
      <c r="A279" s="4113"/>
      <c r="B279" s="4113"/>
      <c r="C279" s="4113"/>
      <c r="D279" s="4113"/>
      <c r="E279" s="4113"/>
      <c r="F279" s="3919"/>
      <c r="G279" s="4113"/>
      <c r="H279" s="4114"/>
      <c r="I279" s="2846"/>
      <c r="J279" s="3919"/>
      <c r="K279" s="3919"/>
      <c r="L279" s="3919"/>
      <c r="M279" s="3919"/>
      <c r="N279" s="4113"/>
      <c r="O279" s="4113"/>
      <c r="P279" s="4113"/>
      <c r="Q279" s="4113"/>
      <c r="R279" s="4113"/>
      <c r="S279" s="4113"/>
      <c r="T279" s="4113"/>
      <c r="U279" s="4113"/>
      <c r="V279" s="4113"/>
      <c r="W279" s="4113"/>
      <c r="X279" s="4113"/>
      <c r="Y279" s="4113"/>
      <c r="Z279" s="4113"/>
    </row>
    <row r="280" spans="1:26" ht="12.75" customHeight="1">
      <c r="A280" s="4113"/>
      <c r="B280" s="4113"/>
      <c r="C280" s="4113"/>
      <c r="D280" s="4113"/>
      <c r="E280" s="4113"/>
      <c r="F280" s="3919"/>
      <c r="G280" s="4113"/>
      <c r="H280" s="4114"/>
      <c r="I280" s="2846"/>
      <c r="J280" s="3919"/>
      <c r="K280" s="3919"/>
      <c r="L280" s="3919"/>
      <c r="M280" s="3919"/>
      <c r="N280" s="4113"/>
      <c r="O280" s="4113"/>
      <c r="P280" s="4113"/>
      <c r="Q280" s="4113"/>
      <c r="R280" s="4113"/>
      <c r="S280" s="4113"/>
      <c r="T280" s="4113"/>
      <c r="U280" s="4113"/>
      <c r="V280" s="4113"/>
      <c r="W280" s="4113"/>
      <c r="X280" s="4113"/>
      <c r="Y280" s="4113"/>
      <c r="Z280" s="4113"/>
    </row>
    <row r="281" spans="1:26" ht="12.75" customHeight="1">
      <c r="A281" s="4113"/>
      <c r="B281" s="4113"/>
      <c r="C281" s="4113"/>
      <c r="D281" s="4113"/>
      <c r="E281" s="4113"/>
      <c r="F281" s="3919"/>
      <c r="G281" s="4113"/>
      <c r="H281" s="4114"/>
      <c r="I281" s="2846"/>
      <c r="J281" s="3919"/>
      <c r="K281" s="3919"/>
      <c r="L281" s="3919"/>
      <c r="M281" s="3919"/>
      <c r="N281" s="4113"/>
      <c r="O281" s="4113"/>
      <c r="P281" s="4113"/>
      <c r="Q281" s="4113"/>
      <c r="R281" s="4113"/>
      <c r="S281" s="4113"/>
      <c r="T281" s="4113"/>
      <c r="U281" s="4113"/>
      <c r="V281" s="4113"/>
      <c r="W281" s="4113"/>
      <c r="X281" s="4113"/>
      <c r="Y281" s="4113"/>
      <c r="Z281" s="4113"/>
    </row>
    <row r="282" spans="1:26" ht="12.75" customHeight="1">
      <c r="A282" s="4113"/>
      <c r="B282" s="4113"/>
      <c r="C282" s="4113"/>
      <c r="D282" s="4113"/>
      <c r="E282" s="4113"/>
      <c r="F282" s="3919"/>
      <c r="G282" s="4113"/>
      <c r="H282" s="4114"/>
      <c r="I282" s="2846"/>
      <c r="J282" s="3919"/>
      <c r="K282" s="3919"/>
      <c r="L282" s="3919"/>
      <c r="M282" s="3919"/>
      <c r="N282" s="4113"/>
      <c r="O282" s="4113"/>
      <c r="P282" s="4113"/>
      <c r="Q282" s="4113"/>
      <c r="R282" s="4113"/>
      <c r="S282" s="4113"/>
      <c r="T282" s="4113"/>
      <c r="U282" s="4113"/>
      <c r="V282" s="4113"/>
      <c r="W282" s="4113"/>
      <c r="X282" s="4113"/>
      <c r="Y282" s="4113"/>
      <c r="Z282" s="4113"/>
    </row>
    <row r="283" spans="1:26" ht="12.75" customHeight="1">
      <c r="A283" s="4113"/>
      <c r="B283" s="4113"/>
      <c r="C283" s="4113"/>
      <c r="D283" s="4113"/>
      <c r="E283" s="4113"/>
      <c r="F283" s="3919"/>
      <c r="G283" s="4113"/>
      <c r="H283" s="4114"/>
      <c r="I283" s="2846"/>
      <c r="J283" s="3919"/>
      <c r="K283" s="3919"/>
      <c r="L283" s="3919"/>
      <c r="M283" s="3919"/>
      <c r="N283" s="4113"/>
      <c r="O283" s="4113"/>
      <c r="P283" s="4113"/>
      <c r="Q283" s="4113"/>
      <c r="R283" s="4113"/>
      <c r="S283" s="4113"/>
      <c r="T283" s="4113"/>
      <c r="U283" s="4113"/>
      <c r="V283" s="4113"/>
      <c r="W283" s="4113"/>
      <c r="X283" s="4113"/>
      <c r="Y283" s="4113"/>
      <c r="Z283" s="4113"/>
    </row>
    <row r="284" spans="1:26" ht="12.75" customHeight="1">
      <c r="A284" s="4113"/>
      <c r="B284" s="4113"/>
      <c r="C284" s="4113"/>
      <c r="D284" s="4113"/>
      <c r="E284" s="4113"/>
      <c r="F284" s="3919"/>
      <c r="G284" s="4113"/>
      <c r="H284" s="4114"/>
      <c r="I284" s="2846"/>
      <c r="J284" s="3919"/>
      <c r="K284" s="3919"/>
      <c r="L284" s="3919"/>
      <c r="M284" s="3919"/>
      <c r="N284" s="4113"/>
      <c r="O284" s="4113"/>
      <c r="P284" s="4113"/>
      <c r="Q284" s="4113"/>
      <c r="R284" s="4113"/>
      <c r="S284" s="4113"/>
      <c r="T284" s="4113"/>
      <c r="U284" s="4113"/>
      <c r="V284" s="4113"/>
      <c r="W284" s="4113"/>
      <c r="X284" s="4113"/>
      <c r="Y284" s="4113"/>
      <c r="Z284" s="4113"/>
    </row>
    <row r="285" spans="1:26" ht="12.75" customHeight="1">
      <c r="A285" s="4113"/>
      <c r="B285" s="4113"/>
      <c r="C285" s="4113"/>
      <c r="D285" s="4113"/>
      <c r="E285" s="4113"/>
      <c r="F285" s="3919"/>
      <c r="G285" s="4113"/>
      <c r="H285" s="4114"/>
      <c r="I285" s="2846"/>
      <c r="J285" s="3919"/>
      <c r="K285" s="3919"/>
      <c r="L285" s="3919"/>
      <c r="M285" s="3919"/>
      <c r="N285" s="4113"/>
      <c r="O285" s="4113"/>
      <c r="P285" s="4113"/>
      <c r="Q285" s="4113"/>
      <c r="R285" s="4113"/>
      <c r="S285" s="4113"/>
      <c r="T285" s="4113"/>
      <c r="U285" s="4113"/>
      <c r="V285" s="4113"/>
      <c r="W285" s="4113"/>
      <c r="X285" s="4113"/>
      <c r="Y285" s="4113"/>
      <c r="Z285" s="4113"/>
    </row>
    <row r="286" spans="1:26" ht="12.75" customHeight="1">
      <c r="A286" s="4113"/>
      <c r="B286" s="4113"/>
      <c r="C286" s="4113"/>
      <c r="D286" s="4113"/>
      <c r="E286" s="4113"/>
      <c r="F286" s="3919"/>
      <c r="G286" s="4113"/>
      <c r="H286" s="4114"/>
      <c r="I286" s="2846"/>
      <c r="J286" s="3919"/>
      <c r="K286" s="3919"/>
      <c r="L286" s="3919"/>
      <c r="M286" s="3919"/>
      <c r="N286" s="4113"/>
      <c r="O286" s="4113"/>
      <c r="P286" s="4113"/>
      <c r="Q286" s="4113"/>
      <c r="R286" s="4113"/>
      <c r="S286" s="4113"/>
      <c r="T286" s="4113"/>
      <c r="U286" s="4113"/>
      <c r="V286" s="4113"/>
      <c r="W286" s="4113"/>
      <c r="X286" s="4113"/>
      <c r="Y286" s="4113"/>
      <c r="Z286" s="4113"/>
    </row>
    <row r="287" spans="1:26" ht="12.75" customHeight="1">
      <c r="A287" s="4113"/>
      <c r="B287" s="4113"/>
      <c r="C287" s="4113"/>
      <c r="D287" s="4113"/>
      <c r="E287" s="4113"/>
      <c r="F287" s="3919"/>
      <c r="G287" s="4113"/>
      <c r="H287" s="4114"/>
      <c r="I287" s="2846"/>
      <c r="J287" s="3919"/>
      <c r="K287" s="3919"/>
      <c r="L287" s="3919"/>
      <c r="M287" s="3919"/>
      <c r="N287" s="4113"/>
      <c r="O287" s="4113"/>
      <c r="P287" s="4113"/>
      <c r="Q287" s="4113"/>
      <c r="R287" s="4113"/>
      <c r="S287" s="4113"/>
      <c r="T287" s="4113"/>
      <c r="U287" s="4113"/>
      <c r="V287" s="4113"/>
      <c r="W287" s="4113"/>
      <c r="X287" s="4113"/>
      <c r="Y287" s="4113"/>
      <c r="Z287" s="4113"/>
    </row>
    <row r="288" spans="1:26" ht="12.75" customHeight="1">
      <c r="A288" s="4113"/>
      <c r="B288" s="4113"/>
      <c r="C288" s="4113"/>
      <c r="D288" s="4113"/>
      <c r="E288" s="4113"/>
      <c r="F288" s="3919"/>
      <c r="G288" s="4113"/>
      <c r="H288" s="4114"/>
      <c r="I288" s="2846"/>
      <c r="J288" s="3919"/>
      <c r="K288" s="3919"/>
      <c r="L288" s="3919"/>
      <c r="M288" s="3919"/>
      <c r="N288" s="4113"/>
      <c r="O288" s="4113"/>
      <c r="P288" s="4113"/>
      <c r="Q288" s="4113"/>
      <c r="R288" s="4113"/>
      <c r="S288" s="4113"/>
      <c r="T288" s="4113"/>
      <c r="U288" s="4113"/>
      <c r="V288" s="4113"/>
      <c r="W288" s="4113"/>
      <c r="X288" s="4113"/>
      <c r="Y288" s="4113"/>
      <c r="Z288" s="4113"/>
    </row>
    <row r="289" spans="1:26" ht="12.75" customHeight="1">
      <c r="A289" s="4113"/>
      <c r="B289" s="4113"/>
      <c r="C289" s="4113"/>
      <c r="D289" s="4113"/>
      <c r="E289" s="4113"/>
      <c r="F289" s="3919"/>
      <c r="G289" s="4113"/>
      <c r="H289" s="4114"/>
      <c r="I289" s="2846"/>
      <c r="J289" s="3919"/>
      <c r="K289" s="3919"/>
      <c r="L289" s="3919"/>
      <c r="M289" s="3919"/>
      <c r="N289" s="4113"/>
      <c r="O289" s="4113"/>
      <c r="P289" s="4113"/>
      <c r="Q289" s="4113"/>
      <c r="R289" s="4113"/>
      <c r="S289" s="4113"/>
      <c r="T289" s="4113"/>
      <c r="U289" s="4113"/>
      <c r="V289" s="4113"/>
      <c r="W289" s="4113"/>
      <c r="X289" s="4113"/>
      <c r="Y289" s="4113"/>
      <c r="Z289" s="4113"/>
    </row>
    <row r="290" spans="1:26" ht="12.75" customHeight="1">
      <c r="A290" s="4113"/>
      <c r="B290" s="4113"/>
      <c r="C290" s="4113"/>
      <c r="D290" s="4113"/>
      <c r="E290" s="4113"/>
      <c r="F290" s="3919"/>
      <c r="G290" s="4113"/>
      <c r="H290" s="4114"/>
      <c r="I290" s="2846"/>
      <c r="J290" s="3919"/>
      <c r="K290" s="3919"/>
      <c r="L290" s="3919"/>
      <c r="M290" s="3919"/>
      <c r="N290" s="4113"/>
      <c r="O290" s="4113"/>
      <c r="P290" s="4113"/>
      <c r="Q290" s="4113"/>
      <c r="R290" s="4113"/>
      <c r="S290" s="4113"/>
      <c r="T290" s="4113"/>
      <c r="U290" s="4113"/>
      <c r="V290" s="4113"/>
      <c r="W290" s="4113"/>
      <c r="X290" s="4113"/>
      <c r="Y290" s="4113"/>
      <c r="Z290" s="4113"/>
    </row>
    <row r="291" spans="1:26" ht="12.75" customHeight="1">
      <c r="A291" s="4113"/>
      <c r="B291" s="4113"/>
      <c r="C291" s="4113"/>
      <c r="D291" s="4113"/>
      <c r="E291" s="4113"/>
      <c r="F291" s="3919"/>
      <c r="G291" s="4113"/>
      <c r="H291" s="4114"/>
      <c r="I291" s="2846"/>
      <c r="J291" s="3919"/>
      <c r="K291" s="3919"/>
      <c r="L291" s="3919"/>
      <c r="M291" s="3919"/>
      <c r="N291" s="4113"/>
      <c r="O291" s="4113"/>
      <c r="P291" s="4113"/>
      <c r="Q291" s="4113"/>
      <c r="R291" s="4113"/>
      <c r="S291" s="4113"/>
      <c r="T291" s="4113"/>
      <c r="U291" s="4113"/>
      <c r="V291" s="4113"/>
      <c r="W291" s="4113"/>
      <c r="X291" s="4113"/>
      <c r="Y291" s="4113"/>
      <c r="Z291" s="4113"/>
    </row>
    <row r="292" spans="1:26" ht="12.75" customHeight="1">
      <c r="A292" s="4113"/>
      <c r="B292" s="4113"/>
      <c r="C292" s="4113"/>
      <c r="D292" s="4113"/>
      <c r="E292" s="4113"/>
      <c r="F292" s="3919"/>
      <c r="G292" s="4113"/>
      <c r="H292" s="4114"/>
      <c r="I292" s="2846"/>
      <c r="J292" s="3919"/>
      <c r="K292" s="3919"/>
      <c r="L292" s="3919"/>
      <c r="M292" s="3919"/>
      <c r="N292" s="4113"/>
      <c r="O292" s="4113"/>
      <c r="P292" s="4113"/>
      <c r="Q292" s="4113"/>
      <c r="R292" s="4113"/>
      <c r="S292" s="4113"/>
      <c r="T292" s="4113"/>
      <c r="U292" s="4113"/>
      <c r="V292" s="4113"/>
      <c r="W292" s="4113"/>
      <c r="X292" s="4113"/>
      <c r="Y292" s="4113"/>
      <c r="Z292" s="4113"/>
    </row>
    <row r="293" spans="1:26" ht="12.75" customHeight="1">
      <c r="A293" s="4113"/>
      <c r="B293" s="4113"/>
      <c r="C293" s="4113"/>
      <c r="D293" s="4113"/>
      <c r="E293" s="4113"/>
      <c r="F293" s="3919"/>
      <c r="G293" s="4113"/>
      <c r="H293" s="4114"/>
      <c r="I293" s="2846"/>
      <c r="J293" s="3919"/>
      <c r="K293" s="3919"/>
      <c r="L293" s="3919"/>
      <c r="M293" s="3919"/>
      <c r="N293" s="4113"/>
      <c r="O293" s="4113"/>
      <c r="P293" s="4113"/>
      <c r="Q293" s="4113"/>
      <c r="R293" s="4113"/>
      <c r="S293" s="4113"/>
      <c r="T293" s="4113"/>
      <c r="U293" s="4113"/>
      <c r="V293" s="4113"/>
      <c r="W293" s="4113"/>
      <c r="X293" s="4113"/>
      <c r="Y293" s="4113"/>
      <c r="Z293" s="4113"/>
    </row>
    <row r="294" spans="1:26" ht="12.75" customHeight="1">
      <c r="A294" s="4113"/>
      <c r="B294" s="4113"/>
      <c r="C294" s="4113"/>
      <c r="D294" s="4113"/>
      <c r="E294" s="4113"/>
      <c r="F294" s="3919"/>
      <c r="G294" s="4113"/>
      <c r="H294" s="4114"/>
      <c r="I294" s="2846"/>
      <c r="J294" s="3919"/>
      <c r="K294" s="3919"/>
      <c r="L294" s="3919"/>
      <c r="M294" s="3919"/>
      <c r="N294" s="4113"/>
      <c r="O294" s="4113"/>
      <c r="P294" s="4113"/>
      <c r="Q294" s="4113"/>
      <c r="R294" s="4113"/>
      <c r="S294" s="4113"/>
      <c r="T294" s="4113"/>
      <c r="U294" s="4113"/>
      <c r="V294" s="4113"/>
      <c r="W294" s="4113"/>
      <c r="X294" s="4113"/>
      <c r="Y294" s="4113"/>
      <c r="Z294" s="4113"/>
    </row>
    <row r="295" spans="1:26" ht="12.75" customHeight="1">
      <c r="A295" s="4113"/>
      <c r="B295" s="4113"/>
      <c r="C295" s="4113"/>
      <c r="D295" s="4113"/>
      <c r="E295" s="4113"/>
      <c r="F295" s="3919"/>
      <c r="G295" s="4113"/>
      <c r="H295" s="4114"/>
      <c r="I295" s="2846"/>
      <c r="J295" s="3919"/>
      <c r="K295" s="3919"/>
      <c r="L295" s="3919"/>
      <c r="M295" s="3919"/>
      <c r="N295" s="4113"/>
      <c r="O295" s="4113"/>
      <c r="P295" s="4113"/>
      <c r="Q295" s="4113"/>
      <c r="R295" s="4113"/>
      <c r="S295" s="4113"/>
      <c r="T295" s="4113"/>
      <c r="U295" s="4113"/>
      <c r="V295" s="4113"/>
      <c r="W295" s="4113"/>
      <c r="X295" s="4113"/>
      <c r="Y295" s="4113"/>
      <c r="Z295" s="4113"/>
    </row>
    <row r="296" spans="1:26" ht="12.75" customHeight="1">
      <c r="A296" s="4113"/>
      <c r="B296" s="4113"/>
      <c r="C296" s="4113"/>
      <c r="D296" s="4113"/>
      <c r="E296" s="4113"/>
      <c r="F296" s="3919"/>
      <c r="G296" s="4113"/>
      <c r="H296" s="4114"/>
      <c r="I296" s="2846"/>
      <c r="J296" s="3919"/>
      <c r="K296" s="3919"/>
      <c r="L296" s="3919"/>
      <c r="M296" s="3919"/>
      <c r="N296" s="4113"/>
      <c r="O296" s="4113"/>
      <c r="P296" s="4113"/>
      <c r="Q296" s="4113"/>
      <c r="R296" s="4113"/>
      <c r="S296" s="4113"/>
      <c r="T296" s="4113"/>
      <c r="U296" s="4113"/>
      <c r="V296" s="4113"/>
      <c r="W296" s="4113"/>
      <c r="X296" s="4113"/>
      <c r="Y296" s="4113"/>
      <c r="Z296" s="4113"/>
    </row>
    <row r="297" spans="1:26" ht="12.75" customHeight="1">
      <c r="A297" s="4113"/>
      <c r="B297" s="4113"/>
      <c r="C297" s="4113"/>
      <c r="D297" s="4113"/>
      <c r="E297" s="4113"/>
      <c r="F297" s="3919"/>
      <c r="G297" s="4113"/>
      <c r="H297" s="4114"/>
      <c r="I297" s="2846"/>
      <c r="J297" s="3919"/>
      <c r="K297" s="3919"/>
      <c r="L297" s="3919"/>
      <c r="M297" s="3919"/>
      <c r="N297" s="4113"/>
      <c r="O297" s="4113"/>
      <c r="P297" s="4113"/>
      <c r="Q297" s="4113"/>
      <c r="R297" s="4113"/>
      <c r="S297" s="4113"/>
      <c r="T297" s="4113"/>
      <c r="U297" s="4113"/>
      <c r="V297" s="4113"/>
      <c r="W297" s="4113"/>
      <c r="X297" s="4113"/>
      <c r="Y297" s="4113"/>
      <c r="Z297" s="4113"/>
    </row>
    <row r="298" spans="1:26" ht="12.75" customHeight="1">
      <c r="A298" s="4113"/>
      <c r="B298" s="4113"/>
      <c r="C298" s="4113"/>
      <c r="D298" s="4113"/>
      <c r="E298" s="4113"/>
      <c r="F298" s="3919"/>
      <c r="G298" s="4113"/>
      <c r="H298" s="4114"/>
      <c r="I298" s="2846"/>
      <c r="J298" s="3919"/>
      <c r="K298" s="3919"/>
      <c r="L298" s="3919"/>
      <c r="M298" s="3919"/>
      <c r="N298" s="4113"/>
      <c r="O298" s="4113"/>
      <c r="P298" s="4113"/>
      <c r="Q298" s="4113"/>
      <c r="R298" s="4113"/>
      <c r="S298" s="4113"/>
      <c r="T298" s="4113"/>
      <c r="U298" s="4113"/>
      <c r="V298" s="4113"/>
      <c r="W298" s="4113"/>
      <c r="X298" s="4113"/>
      <c r="Y298" s="4113"/>
      <c r="Z298" s="4113"/>
    </row>
    <row r="299" spans="1:26" ht="12.75" customHeight="1">
      <c r="A299" s="4113"/>
      <c r="B299" s="4113"/>
      <c r="C299" s="4113"/>
      <c r="D299" s="4113"/>
      <c r="E299" s="4113"/>
      <c r="F299" s="3919"/>
      <c r="G299" s="4113"/>
      <c r="H299" s="4114"/>
      <c r="I299" s="2846"/>
      <c r="J299" s="3919"/>
      <c r="K299" s="3919"/>
      <c r="L299" s="3919"/>
      <c r="M299" s="3919"/>
      <c r="N299" s="4113"/>
      <c r="O299" s="4113"/>
      <c r="P299" s="4113"/>
      <c r="Q299" s="4113"/>
      <c r="R299" s="4113"/>
      <c r="S299" s="4113"/>
      <c r="T299" s="4113"/>
      <c r="U299" s="4113"/>
      <c r="V299" s="4113"/>
      <c r="W299" s="4113"/>
      <c r="X299" s="4113"/>
      <c r="Y299" s="4113"/>
      <c r="Z299" s="4113"/>
    </row>
    <row r="300" spans="1:26" ht="12.75" customHeight="1">
      <c r="A300" s="4113"/>
      <c r="B300" s="4113"/>
      <c r="C300" s="4113"/>
      <c r="D300" s="4113"/>
      <c r="E300" s="4113"/>
      <c r="F300" s="3919"/>
      <c r="G300" s="4113"/>
      <c r="H300" s="4114"/>
      <c r="I300" s="2846"/>
      <c r="J300" s="3919"/>
      <c r="K300" s="3919"/>
      <c r="L300" s="3919"/>
      <c r="M300" s="3919"/>
      <c r="N300" s="4113"/>
      <c r="O300" s="4113"/>
      <c r="P300" s="4113"/>
      <c r="Q300" s="4113"/>
      <c r="R300" s="4113"/>
      <c r="S300" s="4113"/>
      <c r="T300" s="4113"/>
      <c r="U300" s="4113"/>
      <c r="V300" s="4113"/>
      <c r="W300" s="4113"/>
      <c r="X300" s="4113"/>
      <c r="Y300" s="4113"/>
      <c r="Z300" s="4113"/>
    </row>
    <row r="301" spans="1:26" ht="12.75" customHeight="1">
      <c r="A301" s="4113"/>
      <c r="B301" s="4113"/>
      <c r="C301" s="4113"/>
      <c r="D301" s="4113"/>
      <c r="E301" s="4113"/>
      <c r="F301" s="3919"/>
      <c r="G301" s="4113"/>
      <c r="H301" s="4114"/>
      <c r="I301" s="2846"/>
      <c r="J301" s="3919"/>
      <c r="K301" s="3919"/>
      <c r="L301" s="3919"/>
      <c r="M301" s="3919"/>
      <c r="N301" s="4113"/>
      <c r="O301" s="4113"/>
      <c r="P301" s="4113"/>
      <c r="Q301" s="4113"/>
      <c r="R301" s="4113"/>
      <c r="S301" s="4113"/>
      <c r="T301" s="4113"/>
      <c r="U301" s="4113"/>
      <c r="V301" s="4113"/>
      <c r="W301" s="4113"/>
      <c r="X301" s="4113"/>
      <c r="Y301" s="4113"/>
      <c r="Z301" s="4113"/>
    </row>
    <row r="302" spans="1:26" ht="12.75" customHeight="1">
      <c r="A302" s="4113"/>
      <c r="B302" s="4113"/>
      <c r="C302" s="4113"/>
      <c r="D302" s="4113"/>
      <c r="E302" s="4113"/>
      <c r="F302" s="3919"/>
      <c r="G302" s="4113"/>
      <c r="H302" s="4114"/>
      <c r="I302" s="2846"/>
      <c r="J302" s="3919"/>
      <c r="K302" s="3919"/>
      <c r="L302" s="3919"/>
      <c r="M302" s="3919"/>
      <c r="N302" s="4113"/>
      <c r="O302" s="4113"/>
      <c r="P302" s="4113"/>
      <c r="Q302" s="4113"/>
      <c r="R302" s="4113"/>
      <c r="S302" s="4113"/>
      <c r="T302" s="4113"/>
      <c r="U302" s="4113"/>
      <c r="V302" s="4113"/>
      <c r="W302" s="4113"/>
      <c r="X302" s="4113"/>
      <c r="Y302" s="4113"/>
      <c r="Z302" s="4113"/>
    </row>
    <row r="303" spans="1:26" ht="12.75" customHeight="1">
      <c r="A303" s="4113"/>
      <c r="B303" s="4113"/>
      <c r="C303" s="4113"/>
      <c r="D303" s="4113"/>
      <c r="E303" s="4113"/>
      <c r="F303" s="3919"/>
      <c r="G303" s="4113"/>
      <c r="H303" s="4114"/>
      <c r="I303" s="2846"/>
      <c r="J303" s="3919"/>
      <c r="K303" s="3919"/>
      <c r="L303" s="3919"/>
      <c r="M303" s="3919"/>
      <c r="N303" s="4113"/>
      <c r="O303" s="4113"/>
      <c r="P303" s="4113"/>
      <c r="Q303" s="4113"/>
      <c r="R303" s="4113"/>
      <c r="S303" s="4113"/>
      <c r="T303" s="4113"/>
      <c r="U303" s="4113"/>
      <c r="V303" s="4113"/>
      <c r="W303" s="4113"/>
      <c r="X303" s="4113"/>
      <c r="Y303" s="4113"/>
      <c r="Z303" s="4113"/>
    </row>
    <row r="304" spans="1:26" ht="12.75" customHeight="1">
      <c r="A304" s="4113"/>
      <c r="B304" s="4113"/>
      <c r="C304" s="4113"/>
      <c r="D304" s="4113"/>
      <c r="E304" s="4113"/>
      <c r="F304" s="3919"/>
      <c r="G304" s="4113"/>
      <c r="H304" s="4114"/>
      <c r="I304" s="2846"/>
      <c r="J304" s="3919"/>
      <c r="K304" s="3919"/>
      <c r="L304" s="3919"/>
      <c r="M304" s="3919"/>
      <c r="N304" s="4113"/>
      <c r="O304" s="4113"/>
      <c r="P304" s="4113"/>
      <c r="Q304" s="4113"/>
      <c r="R304" s="4113"/>
      <c r="S304" s="4113"/>
      <c r="T304" s="4113"/>
      <c r="U304" s="4113"/>
      <c r="V304" s="4113"/>
      <c r="W304" s="4113"/>
      <c r="X304" s="4113"/>
      <c r="Y304" s="4113"/>
      <c r="Z304" s="4113"/>
    </row>
    <row r="305" spans="1:26" ht="12.75" customHeight="1">
      <c r="A305" s="4113"/>
      <c r="B305" s="4113"/>
      <c r="C305" s="4113"/>
      <c r="D305" s="4113"/>
      <c r="E305" s="4113"/>
      <c r="F305" s="3919"/>
      <c r="G305" s="4113"/>
      <c r="H305" s="4114"/>
      <c r="I305" s="2846"/>
      <c r="J305" s="3919"/>
      <c r="K305" s="3919"/>
      <c r="L305" s="3919"/>
      <c r="M305" s="3919"/>
      <c r="N305" s="4113"/>
      <c r="O305" s="4113"/>
      <c r="P305" s="4113"/>
      <c r="Q305" s="4113"/>
      <c r="R305" s="4113"/>
      <c r="S305" s="4113"/>
      <c r="T305" s="4113"/>
      <c r="U305" s="4113"/>
      <c r="V305" s="4113"/>
      <c r="W305" s="4113"/>
      <c r="X305" s="4113"/>
      <c r="Y305" s="4113"/>
      <c r="Z305" s="4113"/>
    </row>
    <row r="306" spans="1:26" ht="12.75" customHeight="1">
      <c r="A306" s="4113"/>
      <c r="B306" s="4113"/>
      <c r="C306" s="4113"/>
      <c r="D306" s="4113"/>
      <c r="E306" s="4113"/>
      <c r="F306" s="3919"/>
      <c r="G306" s="4113"/>
      <c r="H306" s="4114"/>
      <c r="I306" s="2846"/>
      <c r="J306" s="3919"/>
      <c r="K306" s="3919"/>
      <c r="L306" s="3919"/>
      <c r="M306" s="3919"/>
      <c r="N306" s="4113"/>
      <c r="O306" s="4113"/>
      <c r="P306" s="4113"/>
      <c r="Q306" s="4113"/>
      <c r="R306" s="4113"/>
      <c r="S306" s="4113"/>
      <c r="T306" s="4113"/>
      <c r="U306" s="4113"/>
      <c r="V306" s="4113"/>
      <c r="W306" s="4113"/>
      <c r="X306" s="4113"/>
      <c r="Y306" s="4113"/>
      <c r="Z306" s="4113"/>
    </row>
    <row r="307" spans="1:26" ht="12.75" customHeight="1">
      <c r="A307" s="4113"/>
      <c r="B307" s="4113"/>
      <c r="C307" s="4113"/>
      <c r="D307" s="4113"/>
      <c r="E307" s="4113"/>
      <c r="F307" s="3919"/>
      <c r="G307" s="4113"/>
      <c r="H307" s="4114"/>
      <c r="I307" s="2846"/>
      <c r="J307" s="3919"/>
      <c r="K307" s="3919"/>
      <c r="L307" s="3919"/>
      <c r="M307" s="3919"/>
      <c r="N307" s="4113"/>
      <c r="O307" s="4113"/>
      <c r="P307" s="4113"/>
      <c r="Q307" s="4113"/>
      <c r="R307" s="4113"/>
      <c r="S307" s="4113"/>
      <c r="T307" s="4113"/>
      <c r="U307" s="4113"/>
      <c r="V307" s="4113"/>
      <c r="W307" s="4113"/>
      <c r="X307" s="4113"/>
      <c r="Y307" s="4113"/>
      <c r="Z307" s="4113"/>
    </row>
    <row r="308" spans="1:26" ht="12.75" customHeight="1">
      <c r="A308" s="4113"/>
      <c r="B308" s="4113"/>
      <c r="C308" s="4113"/>
      <c r="D308" s="4113"/>
      <c r="E308" s="4113"/>
      <c r="F308" s="3919"/>
      <c r="G308" s="4113"/>
      <c r="H308" s="4114"/>
      <c r="I308" s="2846"/>
      <c r="J308" s="3919"/>
      <c r="K308" s="3919"/>
      <c r="L308" s="3919"/>
      <c r="M308" s="3919"/>
      <c r="N308" s="4113"/>
      <c r="O308" s="4113"/>
      <c r="P308" s="4113"/>
      <c r="Q308" s="4113"/>
      <c r="R308" s="4113"/>
      <c r="S308" s="4113"/>
      <c r="T308" s="4113"/>
      <c r="U308" s="4113"/>
      <c r="V308" s="4113"/>
      <c r="W308" s="4113"/>
      <c r="X308" s="4113"/>
      <c r="Y308" s="4113"/>
      <c r="Z308" s="4113"/>
    </row>
    <row r="309" spans="1:26" ht="12.75" customHeight="1">
      <c r="A309" s="4113"/>
      <c r="B309" s="4113"/>
      <c r="C309" s="4113"/>
      <c r="D309" s="4113"/>
      <c r="E309" s="4113"/>
      <c r="F309" s="3919"/>
      <c r="G309" s="4113"/>
      <c r="H309" s="4114"/>
      <c r="I309" s="2846"/>
      <c r="J309" s="3919"/>
      <c r="K309" s="3919"/>
      <c r="L309" s="3919"/>
      <c r="M309" s="3919"/>
      <c r="N309" s="4113"/>
      <c r="O309" s="4113"/>
      <c r="P309" s="4113"/>
      <c r="Q309" s="4113"/>
      <c r="R309" s="4113"/>
      <c r="S309" s="4113"/>
      <c r="T309" s="4113"/>
      <c r="U309" s="4113"/>
      <c r="V309" s="4113"/>
      <c r="W309" s="4113"/>
      <c r="X309" s="4113"/>
      <c r="Y309" s="4113"/>
      <c r="Z309" s="4113"/>
    </row>
    <row r="310" spans="1:26" ht="12.75" customHeight="1">
      <c r="A310" s="4113"/>
      <c r="B310" s="4113"/>
      <c r="C310" s="4113"/>
      <c r="D310" s="4113"/>
      <c r="E310" s="4113"/>
      <c r="F310" s="3919"/>
      <c r="G310" s="4113"/>
      <c r="H310" s="4114"/>
      <c r="I310" s="2846"/>
      <c r="J310" s="3919"/>
      <c r="K310" s="3919"/>
      <c r="L310" s="3919"/>
      <c r="M310" s="3919"/>
      <c r="N310" s="4113"/>
      <c r="O310" s="4113"/>
      <c r="P310" s="4113"/>
      <c r="Q310" s="4113"/>
      <c r="R310" s="4113"/>
      <c r="S310" s="4113"/>
      <c r="T310" s="4113"/>
      <c r="U310" s="4113"/>
      <c r="V310" s="4113"/>
      <c r="W310" s="4113"/>
      <c r="X310" s="4113"/>
      <c r="Y310" s="4113"/>
      <c r="Z310" s="4113"/>
    </row>
    <row r="311" spans="1:26" ht="12.75" customHeight="1">
      <c r="A311" s="4113"/>
      <c r="B311" s="4113"/>
      <c r="C311" s="4113"/>
      <c r="D311" s="4113"/>
      <c r="E311" s="4113"/>
      <c r="F311" s="3919"/>
      <c r="G311" s="4113"/>
      <c r="H311" s="4114"/>
      <c r="I311" s="2846"/>
      <c r="J311" s="3919"/>
      <c r="K311" s="3919"/>
      <c r="L311" s="3919"/>
      <c r="M311" s="3919"/>
      <c r="N311" s="4113"/>
      <c r="O311" s="4113"/>
      <c r="P311" s="4113"/>
      <c r="Q311" s="4113"/>
      <c r="R311" s="4113"/>
      <c r="S311" s="4113"/>
      <c r="T311" s="4113"/>
      <c r="U311" s="4113"/>
      <c r="V311" s="4113"/>
      <c r="W311" s="4113"/>
      <c r="X311" s="4113"/>
      <c r="Y311" s="4113"/>
      <c r="Z311" s="4113"/>
    </row>
    <row r="312" spans="1:26" ht="12.75" customHeight="1">
      <c r="A312" s="4113"/>
      <c r="B312" s="4113"/>
      <c r="C312" s="4113"/>
      <c r="D312" s="4113"/>
      <c r="E312" s="4113"/>
      <c r="F312" s="3919"/>
      <c r="G312" s="4113"/>
      <c r="H312" s="4114"/>
      <c r="I312" s="2846"/>
      <c r="J312" s="3919"/>
      <c r="K312" s="3919"/>
      <c r="L312" s="3919"/>
      <c r="M312" s="3919"/>
      <c r="N312" s="4113"/>
      <c r="O312" s="4113"/>
      <c r="P312" s="4113"/>
      <c r="Q312" s="4113"/>
      <c r="R312" s="4113"/>
      <c r="S312" s="4113"/>
      <c r="T312" s="4113"/>
      <c r="U312" s="4113"/>
      <c r="V312" s="4113"/>
      <c r="W312" s="4113"/>
      <c r="X312" s="4113"/>
      <c r="Y312" s="4113"/>
      <c r="Z312" s="4113"/>
    </row>
    <row r="313" spans="1:26" ht="12.75" customHeight="1">
      <c r="A313" s="4113"/>
      <c r="B313" s="4113"/>
      <c r="C313" s="4113"/>
      <c r="D313" s="4113"/>
      <c r="E313" s="4113"/>
      <c r="F313" s="3919"/>
      <c r="G313" s="4113"/>
      <c r="H313" s="4114"/>
      <c r="I313" s="2846"/>
      <c r="J313" s="3919"/>
      <c r="K313" s="3919"/>
      <c r="L313" s="3919"/>
      <c r="M313" s="3919"/>
      <c r="N313" s="4113"/>
      <c r="O313" s="4113"/>
      <c r="P313" s="4113"/>
      <c r="Q313" s="4113"/>
      <c r="R313" s="4113"/>
      <c r="S313" s="4113"/>
      <c r="T313" s="4113"/>
      <c r="U313" s="4113"/>
      <c r="V313" s="4113"/>
      <c r="W313" s="4113"/>
      <c r="X313" s="4113"/>
      <c r="Y313" s="4113"/>
      <c r="Z313" s="4113"/>
    </row>
    <row r="314" spans="1:26" ht="12.75" customHeight="1">
      <c r="A314" s="4113"/>
      <c r="B314" s="4113"/>
      <c r="C314" s="4113"/>
      <c r="D314" s="4113"/>
      <c r="E314" s="4113"/>
      <c r="F314" s="3919"/>
      <c r="G314" s="4113"/>
      <c r="H314" s="4114"/>
      <c r="I314" s="2846"/>
      <c r="J314" s="3919"/>
      <c r="K314" s="3919"/>
      <c r="L314" s="3919"/>
      <c r="M314" s="3919"/>
      <c r="N314" s="4113"/>
      <c r="O314" s="4113"/>
      <c r="P314" s="4113"/>
      <c r="Q314" s="4113"/>
      <c r="R314" s="4113"/>
      <c r="S314" s="4113"/>
      <c r="T314" s="4113"/>
      <c r="U314" s="4113"/>
      <c r="V314" s="4113"/>
      <c r="W314" s="4113"/>
      <c r="X314" s="4113"/>
      <c r="Y314" s="4113"/>
      <c r="Z314" s="4113"/>
    </row>
    <row r="315" spans="1:26" ht="12.75" customHeight="1">
      <c r="A315" s="4113"/>
      <c r="B315" s="4113"/>
      <c r="C315" s="4113"/>
      <c r="D315" s="4113"/>
      <c r="E315" s="4113"/>
      <c r="F315" s="3919"/>
      <c r="G315" s="4113"/>
      <c r="H315" s="4114"/>
      <c r="I315" s="2846"/>
      <c r="J315" s="3919"/>
      <c r="K315" s="3919"/>
      <c r="L315" s="3919"/>
      <c r="M315" s="3919"/>
      <c r="N315" s="4113"/>
      <c r="O315" s="4113"/>
      <c r="P315" s="4113"/>
      <c r="Q315" s="4113"/>
      <c r="R315" s="4113"/>
      <c r="S315" s="4113"/>
      <c r="T315" s="4113"/>
      <c r="U315" s="4113"/>
      <c r="V315" s="4113"/>
      <c r="W315" s="4113"/>
      <c r="X315" s="4113"/>
      <c r="Y315" s="4113"/>
      <c r="Z315" s="4113"/>
    </row>
    <row r="316" spans="1:26" ht="12.75" customHeight="1">
      <c r="A316" s="4113"/>
      <c r="B316" s="4113"/>
      <c r="C316" s="4113"/>
      <c r="D316" s="4113"/>
      <c r="E316" s="4113"/>
      <c r="F316" s="3919"/>
      <c r="G316" s="4113"/>
      <c r="H316" s="4114"/>
      <c r="I316" s="2846"/>
      <c r="J316" s="3919"/>
      <c r="K316" s="3919"/>
      <c r="L316" s="3919"/>
      <c r="M316" s="3919"/>
      <c r="N316" s="4113"/>
      <c r="O316" s="4113"/>
      <c r="P316" s="4113"/>
      <c r="Q316" s="4113"/>
      <c r="R316" s="4113"/>
      <c r="S316" s="4113"/>
      <c r="T316" s="4113"/>
      <c r="U316" s="4113"/>
      <c r="V316" s="4113"/>
      <c r="W316" s="4113"/>
      <c r="X316" s="4113"/>
      <c r="Y316" s="4113"/>
      <c r="Z316" s="4113"/>
    </row>
    <row r="317" spans="1:26" ht="12.75" customHeight="1">
      <c r="A317" s="4113"/>
      <c r="B317" s="4113"/>
      <c r="C317" s="4113"/>
      <c r="D317" s="4113"/>
      <c r="E317" s="4113"/>
      <c r="F317" s="3919"/>
      <c r="G317" s="4113"/>
      <c r="H317" s="4114"/>
      <c r="I317" s="2846"/>
      <c r="J317" s="3919"/>
      <c r="K317" s="3919"/>
      <c r="L317" s="3919"/>
      <c r="M317" s="3919"/>
      <c r="N317" s="4113"/>
      <c r="O317" s="4113"/>
      <c r="P317" s="4113"/>
      <c r="Q317" s="4113"/>
      <c r="R317" s="4113"/>
      <c r="S317" s="4113"/>
      <c r="T317" s="4113"/>
      <c r="U317" s="4113"/>
      <c r="V317" s="4113"/>
      <c r="W317" s="4113"/>
      <c r="X317" s="4113"/>
      <c r="Y317" s="4113"/>
      <c r="Z317" s="4113"/>
    </row>
    <row r="318" spans="1:26" ht="12.75" customHeight="1">
      <c r="A318" s="4113"/>
      <c r="B318" s="4113"/>
      <c r="C318" s="4113"/>
      <c r="D318" s="4113"/>
      <c r="E318" s="4113"/>
      <c r="F318" s="3919"/>
      <c r="G318" s="4113"/>
      <c r="H318" s="4114"/>
      <c r="I318" s="2846"/>
      <c r="J318" s="3919"/>
      <c r="K318" s="3919"/>
      <c r="L318" s="3919"/>
      <c r="M318" s="3919"/>
      <c r="N318" s="4113"/>
      <c r="O318" s="4113"/>
      <c r="P318" s="4113"/>
      <c r="Q318" s="4113"/>
      <c r="R318" s="4113"/>
      <c r="S318" s="4113"/>
      <c r="T318" s="4113"/>
      <c r="U318" s="4113"/>
      <c r="V318" s="4113"/>
      <c r="W318" s="4113"/>
      <c r="X318" s="4113"/>
      <c r="Y318" s="4113"/>
      <c r="Z318" s="4113"/>
    </row>
    <row r="319" spans="1:26" ht="12.75" customHeight="1">
      <c r="A319" s="4113"/>
      <c r="B319" s="4113"/>
      <c r="C319" s="4113"/>
      <c r="D319" s="4113"/>
      <c r="E319" s="4113"/>
      <c r="F319" s="3919"/>
      <c r="G319" s="4113"/>
      <c r="H319" s="4114"/>
      <c r="I319" s="2846"/>
      <c r="J319" s="3919"/>
      <c r="K319" s="3919"/>
      <c r="L319" s="3919"/>
      <c r="M319" s="3919"/>
      <c r="N319" s="4113"/>
      <c r="O319" s="4113"/>
      <c r="P319" s="4113"/>
      <c r="Q319" s="4113"/>
      <c r="R319" s="4113"/>
      <c r="S319" s="4113"/>
      <c r="T319" s="4113"/>
      <c r="U319" s="4113"/>
      <c r="V319" s="4113"/>
      <c r="W319" s="4113"/>
      <c r="X319" s="4113"/>
      <c r="Y319" s="4113"/>
      <c r="Z319" s="4113"/>
    </row>
    <row r="320" spans="1:26" ht="12.75" customHeight="1">
      <c r="A320" s="4113"/>
      <c r="B320" s="4113"/>
      <c r="C320" s="4113"/>
      <c r="D320" s="4113"/>
      <c r="E320" s="4113"/>
      <c r="F320" s="3919"/>
      <c r="G320" s="4113"/>
      <c r="H320" s="4114"/>
      <c r="I320" s="2846"/>
      <c r="J320" s="3919"/>
      <c r="K320" s="3919"/>
      <c r="L320" s="3919"/>
      <c r="M320" s="3919"/>
      <c r="N320" s="4113"/>
      <c r="O320" s="4113"/>
      <c r="P320" s="4113"/>
      <c r="Q320" s="4113"/>
      <c r="R320" s="4113"/>
      <c r="S320" s="4113"/>
      <c r="T320" s="4113"/>
      <c r="U320" s="4113"/>
      <c r="V320" s="4113"/>
      <c r="W320" s="4113"/>
      <c r="X320" s="4113"/>
      <c r="Y320" s="4113"/>
      <c r="Z320" s="4113"/>
    </row>
    <row r="321" spans="1:26" ht="12.75" customHeight="1">
      <c r="A321" s="4113"/>
      <c r="B321" s="4113"/>
      <c r="C321" s="4113"/>
      <c r="D321" s="4113"/>
      <c r="E321" s="4113"/>
      <c r="F321" s="3919"/>
      <c r="G321" s="4113"/>
      <c r="H321" s="4114"/>
      <c r="I321" s="2846"/>
      <c r="J321" s="3919"/>
      <c r="K321" s="3919"/>
      <c r="L321" s="3919"/>
      <c r="M321" s="3919"/>
      <c r="N321" s="4113"/>
      <c r="O321" s="4113"/>
      <c r="P321" s="4113"/>
      <c r="Q321" s="4113"/>
      <c r="R321" s="4113"/>
      <c r="S321" s="4113"/>
      <c r="T321" s="4113"/>
      <c r="U321" s="4113"/>
      <c r="V321" s="4113"/>
      <c r="W321" s="4113"/>
      <c r="X321" s="4113"/>
      <c r="Y321" s="4113"/>
      <c r="Z321" s="4113"/>
    </row>
    <row r="322" spans="1:26" ht="12.75" customHeight="1">
      <c r="A322" s="4113"/>
      <c r="B322" s="4113"/>
      <c r="C322" s="4113"/>
      <c r="D322" s="4113"/>
      <c r="E322" s="4113"/>
      <c r="F322" s="3919"/>
      <c r="G322" s="4113"/>
      <c r="H322" s="4114"/>
      <c r="I322" s="2846"/>
      <c r="J322" s="3919"/>
      <c r="K322" s="3919"/>
      <c r="L322" s="3919"/>
      <c r="M322" s="3919"/>
      <c r="N322" s="4113"/>
      <c r="O322" s="4113"/>
      <c r="P322" s="4113"/>
      <c r="Q322" s="4113"/>
      <c r="R322" s="4113"/>
      <c r="S322" s="4113"/>
      <c r="T322" s="4113"/>
      <c r="U322" s="4113"/>
      <c r="V322" s="4113"/>
      <c r="W322" s="4113"/>
      <c r="X322" s="4113"/>
      <c r="Y322" s="4113"/>
      <c r="Z322" s="4113"/>
    </row>
    <row r="323" spans="1:26" ht="12.75" customHeight="1">
      <c r="A323" s="4113"/>
      <c r="B323" s="4113"/>
      <c r="C323" s="4113"/>
      <c r="D323" s="4113"/>
      <c r="E323" s="4113"/>
      <c r="F323" s="3919"/>
      <c r="G323" s="4113"/>
      <c r="H323" s="4114"/>
      <c r="I323" s="2846"/>
      <c r="J323" s="3919"/>
      <c r="K323" s="3919"/>
      <c r="L323" s="3919"/>
      <c r="M323" s="3919"/>
      <c r="N323" s="4113"/>
      <c r="O323" s="4113"/>
      <c r="P323" s="4113"/>
      <c r="Q323" s="4113"/>
      <c r="R323" s="4113"/>
      <c r="S323" s="4113"/>
      <c r="T323" s="4113"/>
      <c r="U323" s="4113"/>
      <c r="V323" s="4113"/>
      <c r="W323" s="4113"/>
      <c r="X323" s="4113"/>
      <c r="Y323" s="4113"/>
      <c r="Z323" s="4113"/>
    </row>
    <row r="324" spans="1:26" ht="12.75" customHeight="1">
      <c r="A324" s="4113"/>
      <c r="B324" s="4113"/>
      <c r="C324" s="4113"/>
      <c r="D324" s="4113"/>
      <c r="E324" s="4113"/>
      <c r="F324" s="3919"/>
      <c r="G324" s="4113"/>
      <c r="H324" s="4114"/>
      <c r="I324" s="2846"/>
      <c r="J324" s="3919"/>
      <c r="K324" s="3919"/>
      <c r="L324" s="3919"/>
      <c r="M324" s="3919"/>
      <c r="N324" s="4113"/>
      <c r="O324" s="4113"/>
      <c r="P324" s="4113"/>
      <c r="Q324" s="4113"/>
      <c r="R324" s="4113"/>
      <c r="S324" s="4113"/>
      <c r="T324" s="4113"/>
      <c r="U324" s="4113"/>
      <c r="V324" s="4113"/>
      <c r="W324" s="4113"/>
      <c r="X324" s="4113"/>
      <c r="Y324" s="4113"/>
      <c r="Z324" s="4113"/>
    </row>
    <row r="325" spans="1:26" ht="12.75" customHeight="1">
      <c r="A325" s="4113"/>
      <c r="B325" s="4113"/>
      <c r="C325" s="4113"/>
      <c r="D325" s="4113"/>
      <c r="E325" s="4113"/>
      <c r="F325" s="3919"/>
      <c r="G325" s="4113"/>
      <c r="H325" s="4114"/>
      <c r="I325" s="2846"/>
      <c r="J325" s="3919"/>
      <c r="K325" s="3919"/>
      <c r="L325" s="3919"/>
      <c r="M325" s="3919"/>
      <c r="N325" s="4113"/>
      <c r="O325" s="4113"/>
      <c r="P325" s="4113"/>
      <c r="Q325" s="4113"/>
      <c r="R325" s="4113"/>
      <c r="S325" s="4113"/>
      <c r="T325" s="4113"/>
      <c r="U325" s="4113"/>
      <c r="V325" s="4113"/>
      <c r="W325" s="4113"/>
      <c r="X325" s="4113"/>
      <c r="Y325" s="4113"/>
      <c r="Z325" s="4113"/>
    </row>
    <row r="326" spans="1:26" ht="12.75" customHeight="1">
      <c r="A326" s="4113"/>
      <c r="B326" s="4113"/>
      <c r="C326" s="4113"/>
      <c r="D326" s="4113"/>
      <c r="E326" s="4113"/>
      <c r="F326" s="3919"/>
      <c r="G326" s="4113"/>
      <c r="H326" s="4114"/>
      <c r="I326" s="2846"/>
      <c r="J326" s="3919"/>
      <c r="K326" s="3919"/>
      <c r="L326" s="3919"/>
      <c r="M326" s="3919"/>
      <c r="N326" s="4113"/>
      <c r="O326" s="4113"/>
      <c r="P326" s="4113"/>
      <c r="Q326" s="4113"/>
      <c r="R326" s="4113"/>
      <c r="S326" s="4113"/>
      <c r="T326" s="4113"/>
      <c r="U326" s="4113"/>
      <c r="V326" s="4113"/>
      <c r="W326" s="4113"/>
      <c r="X326" s="4113"/>
      <c r="Y326" s="4113"/>
      <c r="Z326" s="4113"/>
    </row>
    <row r="327" spans="1:26" ht="12.75" customHeight="1">
      <c r="A327" s="4113"/>
      <c r="B327" s="4113"/>
      <c r="C327" s="4113"/>
      <c r="D327" s="4113"/>
      <c r="E327" s="4113"/>
      <c r="F327" s="3919"/>
      <c r="G327" s="4113"/>
      <c r="H327" s="4114"/>
      <c r="I327" s="2846"/>
      <c r="J327" s="3919"/>
      <c r="K327" s="3919"/>
      <c r="L327" s="3919"/>
      <c r="M327" s="3919"/>
      <c r="N327" s="4113"/>
      <c r="O327" s="4113"/>
      <c r="P327" s="4113"/>
      <c r="Q327" s="4113"/>
      <c r="R327" s="4113"/>
      <c r="S327" s="4113"/>
      <c r="T327" s="4113"/>
      <c r="U327" s="4113"/>
      <c r="V327" s="4113"/>
      <c r="W327" s="4113"/>
      <c r="X327" s="4113"/>
      <c r="Y327" s="4113"/>
      <c r="Z327" s="4113"/>
    </row>
    <row r="328" spans="1:26" ht="12.75" customHeight="1">
      <c r="A328" s="4113"/>
      <c r="B328" s="4113"/>
      <c r="C328" s="4113"/>
      <c r="D328" s="4113"/>
      <c r="E328" s="4113"/>
      <c r="F328" s="3919"/>
      <c r="G328" s="4113"/>
      <c r="H328" s="4114"/>
      <c r="I328" s="2846"/>
      <c r="J328" s="3919"/>
      <c r="K328" s="3919"/>
      <c r="L328" s="3919"/>
      <c r="M328" s="3919"/>
      <c r="N328" s="4113"/>
      <c r="O328" s="4113"/>
      <c r="P328" s="4113"/>
      <c r="Q328" s="4113"/>
      <c r="R328" s="4113"/>
      <c r="S328" s="4113"/>
      <c r="T328" s="4113"/>
      <c r="U328" s="4113"/>
      <c r="V328" s="4113"/>
      <c r="W328" s="4113"/>
      <c r="X328" s="4113"/>
      <c r="Y328" s="4113"/>
      <c r="Z328" s="4113"/>
    </row>
    <row r="329" spans="1:26" ht="12.75" customHeight="1">
      <c r="A329" s="4113"/>
      <c r="B329" s="4113"/>
      <c r="C329" s="4113"/>
      <c r="D329" s="4113"/>
      <c r="E329" s="4113"/>
      <c r="F329" s="3919"/>
      <c r="G329" s="4113"/>
      <c r="H329" s="4114"/>
      <c r="I329" s="2846"/>
      <c r="J329" s="3919"/>
      <c r="K329" s="3919"/>
      <c r="L329" s="3919"/>
      <c r="M329" s="3919"/>
      <c r="N329" s="4113"/>
      <c r="O329" s="4113"/>
      <c r="P329" s="4113"/>
      <c r="Q329" s="4113"/>
      <c r="R329" s="4113"/>
      <c r="S329" s="4113"/>
      <c r="T329" s="4113"/>
      <c r="U329" s="4113"/>
      <c r="V329" s="4113"/>
      <c r="W329" s="4113"/>
      <c r="X329" s="4113"/>
      <c r="Y329" s="4113"/>
      <c r="Z329" s="4113"/>
    </row>
    <row r="330" spans="1:26" ht="12.75" customHeight="1">
      <c r="A330" s="4113"/>
      <c r="B330" s="4113"/>
      <c r="C330" s="4113"/>
      <c r="D330" s="4113"/>
      <c r="E330" s="4113"/>
      <c r="F330" s="3919"/>
      <c r="G330" s="4113"/>
      <c r="H330" s="4114"/>
      <c r="I330" s="2846"/>
      <c r="J330" s="3919"/>
      <c r="K330" s="3919"/>
      <c r="L330" s="3919"/>
      <c r="M330" s="3919"/>
      <c r="N330" s="4113"/>
      <c r="O330" s="4113"/>
      <c r="P330" s="4113"/>
      <c r="Q330" s="4113"/>
      <c r="R330" s="4113"/>
      <c r="S330" s="4113"/>
      <c r="T330" s="4113"/>
      <c r="U330" s="4113"/>
      <c r="V330" s="4113"/>
      <c r="W330" s="4113"/>
      <c r="X330" s="4113"/>
      <c r="Y330" s="4113"/>
      <c r="Z330" s="4113"/>
    </row>
    <row r="331" spans="1:26" ht="12.75" customHeight="1">
      <c r="A331" s="4113"/>
      <c r="B331" s="4113"/>
      <c r="C331" s="4113"/>
      <c r="D331" s="4113"/>
      <c r="E331" s="4113"/>
      <c r="F331" s="3919"/>
      <c r="G331" s="4113"/>
      <c r="H331" s="4114"/>
      <c r="I331" s="2846"/>
      <c r="J331" s="3919"/>
      <c r="K331" s="3919"/>
      <c r="L331" s="3919"/>
      <c r="M331" s="3919"/>
      <c r="N331" s="4113"/>
      <c r="O331" s="4113"/>
      <c r="P331" s="4113"/>
      <c r="Q331" s="4113"/>
      <c r="R331" s="4113"/>
      <c r="S331" s="4113"/>
      <c r="T331" s="4113"/>
      <c r="U331" s="4113"/>
      <c r="V331" s="4113"/>
      <c r="W331" s="4113"/>
      <c r="X331" s="4113"/>
      <c r="Y331" s="4113"/>
      <c r="Z331" s="4113"/>
    </row>
    <row r="332" spans="1:26" ht="12.75" customHeight="1">
      <c r="A332" s="4113"/>
      <c r="B332" s="4113"/>
      <c r="C332" s="4113"/>
      <c r="D332" s="4113"/>
      <c r="E332" s="4113"/>
      <c r="F332" s="3919"/>
      <c r="G332" s="4113"/>
      <c r="H332" s="4114"/>
      <c r="I332" s="2846"/>
      <c r="J332" s="3919"/>
      <c r="K332" s="3919"/>
      <c r="L332" s="3919"/>
      <c r="M332" s="3919"/>
      <c r="N332" s="4113"/>
      <c r="O332" s="4113"/>
      <c r="P332" s="4113"/>
      <c r="Q332" s="4113"/>
      <c r="R332" s="4113"/>
      <c r="S332" s="4113"/>
      <c r="T332" s="4113"/>
      <c r="U332" s="4113"/>
      <c r="V332" s="4113"/>
      <c r="W332" s="4113"/>
      <c r="X332" s="4113"/>
      <c r="Y332" s="4113"/>
      <c r="Z332" s="4113"/>
    </row>
    <row r="333" spans="1:26" ht="12.75" customHeight="1">
      <c r="A333" s="4113"/>
      <c r="B333" s="4113"/>
      <c r="C333" s="4113"/>
      <c r="D333" s="4113"/>
      <c r="E333" s="4113"/>
      <c r="F333" s="3919"/>
      <c r="G333" s="4113"/>
      <c r="H333" s="4114"/>
      <c r="I333" s="2846"/>
      <c r="J333" s="3919"/>
      <c r="K333" s="3919"/>
      <c r="L333" s="3919"/>
      <c r="M333" s="3919"/>
      <c r="N333" s="4113"/>
      <c r="O333" s="4113"/>
      <c r="P333" s="4113"/>
      <c r="Q333" s="4113"/>
      <c r="R333" s="4113"/>
      <c r="S333" s="4113"/>
      <c r="T333" s="4113"/>
      <c r="U333" s="4113"/>
      <c r="V333" s="4113"/>
      <c r="W333" s="4113"/>
      <c r="X333" s="4113"/>
      <c r="Y333" s="4113"/>
      <c r="Z333" s="4113"/>
    </row>
    <row r="334" spans="1:26" ht="12.75" customHeight="1">
      <c r="A334" s="4113"/>
      <c r="B334" s="4113"/>
      <c r="C334" s="4113"/>
      <c r="D334" s="4113"/>
      <c r="E334" s="4113"/>
      <c r="F334" s="3919"/>
      <c r="G334" s="4113"/>
      <c r="H334" s="4114"/>
      <c r="I334" s="2846"/>
      <c r="J334" s="3919"/>
      <c r="K334" s="3919"/>
      <c r="L334" s="3919"/>
      <c r="M334" s="3919"/>
      <c r="N334" s="4113"/>
      <c r="O334" s="4113"/>
      <c r="P334" s="4113"/>
      <c r="Q334" s="4113"/>
      <c r="R334" s="4113"/>
      <c r="S334" s="4113"/>
      <c r="T334" s="4113"/>
      <c r="U334" s="4113"/>
      <c r="V334" s="4113"/>
      <c r="W334" s="4113"/>
      <c r="X334" s="4113"/>
      <c r="Y334" s="4113"/>
      <c r="Z334" s="4113"/>
    </row>
    <row r="335" spans="1:26" ht="12.75" customHeight="1">
      <c r="A335" s="4113"/>
      <c r="B335" s="4113"/>
      <c r="C335" s="4113"/>
      <c r="D335" s="4113"/>
      <c r="E335" s="4113"/>
      <c r="F335" s="3919"/>
      <c r="G335" s="4113"/>
      <c r="H335" s="4114"/>
      <c r="I335" s="2846"/>
      <c r="J335" s="3919"/>
      <c r="K335" s="3919"/>
      <c r="L335" s="3919"/>
      <c r="M335" s="3919"/>
      <c r="N335" s="4113"/>
      <c r="O335" s="4113"/>
      <c r="P335" s="4113"/>
      <c r="Q335" s="4113"/>
      <c r="R335" s="4113"/>
      <c r="S335" s="4113"/>
      <c r="T335" s="4113"/>
      <c r="U335" s="4113"/>
      <c r="V335" s="4113"/>
      <c r="W335" s="4113"/>
      <c r="X335" s="4113"/>
      <c r="Y335" s="4113"/>
      <c r="Z335" s="4113"/>
    </row>
    <row r="336" spans="1:26" ht="12.75" customHeight="1">
      <c r="A336" s="4113"/>
      <c r="B336" s="4113"/>
      <c r="C336" s="4113"/>
      <c r="D336" s="4113"/>
      <c r="E336" s="4113"/>
      <c r="F336" s="3919"/>
      <c r="G336" s="4113"/>
      <c r="H336" s="4114"/>
      <c r="I336" s="2846"/>
      <c r="J336" s="3919"/>
      <c r="K336" s="3919"/>
      <c r="L336" s="3919"/>
      <c r="M336" s="3919"/>
      <c r="N336" s="4113"/>
      <c r="O336" s="4113"/>
      <c r="P336" s="4113"/>
      <c r="Q336" s="4113"/>
      <c r="R336" s="4113"/>
      <c r="S336" s="4113"/>
      <c r="T336" s="4113"/>
      <c r="U336" s="4113"/>
      <c r="V336" s="4113"/>
      <c r="W336" s="4113"/>
      <c r="X336" s="4113"/>
      <c r="Y336" s="4113"/>
      <c r="Z336" s="4113"/>
    </row>
    <row r="337" spans="1:26" ht="12.75" customHeight="1">
      <c r="A337" s="4113"/>
      <c r="B337" s="4113"/>
      <c r="C337" s="4113"/>
      <c r="D337" s="4113"/>
      <c r="E337" s="4113"/>
      <c r="F337" s="3919"/>
      <c r="G337" s="4113"/>
      <c r="H337" s="4114"/>
      <c r="I337" s="2846"/>
      <c r="J337" s="3919"/>
      <c r="K337" s="3919"/>
      <c r="L337" s="3919"/>
      <c r="M337" s="3919"/>
      <c r="N337" s="4113"/>
      <c r="O337" s="4113"/>
      <c r="P337" s="4113"/>
      <c r="Q337" s="4113"/>
      <c r="R337" s="4113"/>
      <c r="S337" s="4113"/>
      <c r="T337" s="4113"/>
      <c r="U337" s="4113"/>
      <c r="V337" s="4113"/>
      <c r="W337" s="4113"/>
      <c r="X337" s="4113"/>
      <c r="Y337" s="4113"/>
      <c r="Z337" s="4113"/>
    </row>
    <row r="338" spans="1:26" ht="12.75" customHeight="1">
      <c r="A338" s="4113"/>
      <c r="B338" s="4113"/>
      <c r="C338" s="4113"/>
      <c r="D338" s="4113"/>
      <c r="E338" s="4113"/>
      <c r="F338" s="3919"/>
      <c r="G338" s="4113"/>
      <c r="H338" s="4114"/>
      <c r="I338" s="2846"/>
      <c r="J338" s="3919"/>
      <c r="K338" s="3919"/>
      <c r="L338" s="3919"/>
      <c r="M338" s="3919"/>
      <c r="N338" s="4113"/>
      <c r="O338" s="4113"/>
      <c r="P338" s="4113"/>
      <c r="Q338" s="4113"/>
      <c r="R338" s="4113"/>
      <c r="S338" s="4113"/>
      <c r="T338" s="4113"/>
      <c r="U338" s="4113"/>
      <c r="V338" s="4113"/>
      <c r="W338" s="4113"/>
      <c r="X338" s="4113"/>
      <c r="Y338" s="4113"/>
      <c r="Z338" s="4113"/>
    </row>
    <row r="339" spans="1:26" ht="12.75" customHeight="1">
      <c r="A339" s="4113"/>
      <c r="B339" s="4113"/>
      <c r="C339" s="4113"/>
      <c r="D339" s="4113"/>
      <c r="E339" s="4113"/>
      <c r="F339" s="3919"/>
      <c r="G339" s="4113"/>
      <c r="H339" s="4114"/>
      <c r="I339" s="2846"/>
      <c r="J339" s="3919"/>
      <c r="K339" s="3919"/>
      <c r="L339" s="3919"/>
      <c r="M339" s="3919"/>
      <c r="N339" s="4113"/>
      <c r="O339" s="4113"/>
      <c r="P339" s="4113"/>
      <c r="Q339" s="4113"/>
      <c r="R339" s="4113"/>
      <c r="S339" s="4113"/>
      <c r="T339" s="4113"/>
      <c r="U339" s="4113"/>
      <c r="V339" s="4113"/>
      <c r="W339" s="4113"/>
      <c r="X339" s="4113"/>
      <c r="Y339" s="4113"/>
      <c r="Z339" s="4113"/>
    </row>
    <row r="340" spans="1:26" ht="12.75" customHeight="1">
      <c r="A340" s="4113"/>
      <c r="B340" s="4113"/>
      <c r="C340" s="4113"/>
      <c r="D340" s="4113"/>
      <c r="E340" s="4113"/>
      <c r="F340" s="3919"/>
      <c r="G340" s="4113"/>
      <c r="H340" s="4114"/>
      <c r="I340" s="2846"/>
      <c r="J340" s="3919"/>
      <c r="K340" s="3919"/>
      <c r="L340" s="3919"/>
      <c r="M340" s="3919"/>
      <c r="N340" s="4113"/>
      <c r="O340" s="4113"/>
      <c r="P340" s="4113"/>
      <c r="Q340" s="4113"/>
      <c r="R340" s="4113"/>
      <c r="S340" s="4113"/>
      <c r="T340" s="4113"/>
      <c r="U340" s="4113"/>
      <c r="V340" s="4113"/>
      <c r="W340" s="4113"/>
      <c r="X340" s="4113"/>
      <c r="Y340" s="4113"/>
      <c r="Z340" s="4113"/>
    </row>
    <row r="341" spans="1:26" ht="12.75" customHeight="1">
      <c r="A341" s="4113"/>
      <c r="B341" s="4113"/>
      <c r="C341" s="4113"/>
      <c r="D341" s="4113"/>
      <c r="E341" s="4113"/>
      <c r="F341" s="3919"/>
      <c r="G341" s="4113"/>
      <c r="H341" s="4114"/>
      <c r="I341" s="2846"/>
      <c r="J341" s="3919"/>
      <c r="K341" s="3919"/>
      <c r="L341" s="3919"/>
      <c r="M341" s="3919"/>
      <c r="N341" s="4113"/>
      <c r="O341" s="4113"/>
      <c r="P341" s="4113"/>
      <c r="Q341" s="4113"/>
      <c r="R341" s="4113"/>
      <c r="S341" s="4113"/>
      <c r="T341" s="4113"/>
      <c r="U341" s="4113"/>
      <c r="V341" s="4113"/>
      <c r="W341" s="4113"/>
      <c r="X341" s="4113"/>
      <c r="Y341" s="4113"/>
      <c r="Z341" s="4113"/>
    </row>
    <row r="342" spans="1:26" ht="12.75" customHeight="1">
      <c r="A342" s="4113"/>
      <c r="B342" s="4113"/>
      <c r="C342" s="4113"/>
      <c r="D342" s="4113"/>
      <c r="E342" s="4113"/>
      <c r="F342" s="3919"/>
      <c r="G342" s="4113"/>
      <c r="H342" s="4114"/>
      <c r="I342" s="2846"/>
      <c r="J342" s="3919"/>
      <c r="K342" s="3919"/>
      <c r="L342" s="3919"/>
      <c r="M342" s="3919"/>
      <c r="N342" s="4113"/>
      <c r="O342" s="4113"/>
      <c r="P342" s="4113"/>
      <c r="Q342" s="4113"/>
      <c r="R342" s="4113"/>
      <c r="S342" s="4113"/>
      <c r="T342" s="4113"/>
      <c r="U342" s="4113"/>
      <c r="V342" s="4113"/>
      <c r="W342" s="4113"/>
      <c r="X342" s="4113"/>
      <c r="Y342" s="4113"/>
      <c r="Z342" s="4113"/>
    </row>
    <row r="343" spans="1:26" ht="12.75" customHeight="1">
      <c r="A343" s="4113"/>
      <c r="B343" s="4113"/>
      <c r="C343" s="4113"/>
      <c r="D343" s="4113"/>
      <c r="E343" s="4113"/>
      <c r="F343" s="3919"/>
      <c r="G343" s="4113"/>
      <c r="H343" s="4114"/>
      <c r="I343" s="2846"/>
      <c r="J343" s="3919"/>
      <c r="K343" s="3919"/>
      <c r="L343" s="3919"/>
      <c r="M343" s="3919"/>
      <c r="N343" s="4113"/>
      <c r="O343" s="4113"/>
      <c r="P343" s="4113"/>
      <c r="Q343" s="4113"/>
      <c r="R343" s="4113"/>
      <c r="S343" s="4113"/>
      <c r="T343" s="4113"/>
      <c r="U343" s="4113"/>
      <c r="V343" s="4113"/>
      <c r="W343" s="4113"/>
      <c r="X343" s="4113"/>
      <c r="Y343" s="4113"/>
      <c r="Z343" s="4113"/>
    </row>
    <row r="344" spans="1:26" ht="12.75" customHeight="1">
      <c r="A344" s="4113"/>
      <c r="B344" s="4113"/>
      <c r="C344" s="4113"/>
      <c r="D344" s="4113"/>
      <c r="E344" s="4113"/>
      <c r="F344" s="3919"/>
      <c r="G344" s="4113"/>
      <c r="H344" s="4114"/>
      <c r="I344" s="2846"/>
      <c r="J344" s="3919"/>
      <c r="K344" s="3919"/>
      <c r="L344" s="3919"/>
      <c r="M344" s="3919"/>
      <c r="N344" s="4113"/>
      <c r="O344" s="4113"/>
      <c r="P344" s="4113"/>
      <c r="Q344" s="4113"/>
      <c r="R344" s="4113"/>
      <c r="S344" s="4113"/>
      <c r="T344" s="4113"/>
      <c r="U344" s="4113"/>
      <c r="V344" s="4113"/>
      <c r="W344" s="4113"/>
      <c r="X344" s="4113"/>
      <c r="Y344" s="4113"/>
      <c r="Z344" s="4113"/>
    </row>
    <row r="345" spans="1:26" ht="12.75" customHeight="1">
      <c r="A345" s="4113"/>
      <c r="B345" s="4113"/>
      <c r="C345" s="4113"/>
      <c r="D345" s="4113"/>
      <c r="E345" s="4113"/>
      <c r="F345" s="3919"/>
      <c r="G345" s="4113"/>
      <c r="H345" s="4114"/>
      <c r="I345" s="2846"/>
      <c r="J345" s="3919"/>
      <c r="K345" s="3919"/>
      <c r="L345" s="3919"/>
      <c r="M345" s="3919"/>
      <c r="N345" s="4113"/>
      <c r="O345" s="4113"/>
      <c r="P345" s="4113"/>
      <c r="Q345" s="4113"/>
      <c r="R345" s="4113"/>
      <c r="S345" s="4113"/>
      <c r="T345" s="4113"/>
      <c r="U345" s="4113"/>
      <c r="V345" s="4113"/>
      <c r="W345" s="4113"/>
      <c r="X345" s="4113"/>
      <c r="Y345" s="4113"/>
      <c r="Z345" s="4113"/>
    </row>
    <row r="346" spans="1:26" ht="12.75" customHeight="1">
      <c r="A346" s="4113"/>
      <c r="B346" s="4113"/>
      <c r="C346" s="4113"/>
      <c r="D346" s="4113"/>
      <c r="E346" s="4113"/>
      <c r="F346" s="3919"/>
      <c r="G346" s="4113"/>
      <c r="H346" s="4114"/>
      <c r="I346" s="2846"/>
      <c r="J346" s="3919"/>
      <c r="K346" s="3919"/>
      <c r="L346" s="3919"/>
      <c r="M346" s="3919"/>
      <c r="N346" s="4113"/>
      <c r="O346" s="4113"/>
      <c r="P346" s="4113"/>
      <c r="Q346" s="4113"/>
      <c r="R346" s="4113"/>
      <c r="S346" s="4113"/>
      <c r="T346" s="4113"/>
      <c r="U346" s="4113"/>
      <c r="V346" s="4113"/>
      <c r="W346" s="4113"/>
      <c r="X346" s="4113"/>
      <c r="Y346" s="4113"/>
      <c r="Z346" s="4113"/>
    </row>
    <row r="347" spans="1:26" ht="12.75" customHeight="1">
      <c r="A347" s="4113"/>
      <c r="B347" s="4113"/>
      <c r="C347" s="4113"/>
      <c r="D347" s="4113"/>
      <c r="E347" s="4113"/>
      <c r="F347" s="3919"/>
      <c r="G347" s="4113"/>
      <c r="H347" s="4114"/>
      <c r="I347" s="2846"/>
      <c r="J347" s="3919"/>
      <c r="K347" s="3919"/>
      <c r="L347" s="3919"/>
      <c r="M347" s="3919"/>
      <c r="N347" s="4113"/>
      <c r="O347" s="4113"/>
      <c r="P347" s="4113"/>
      <c r="Q347" s="4113"/>
      <c r="R347" s="4113"/>
      <c r="S347" s="4113"/>
      <c r="T347" s="4113"/>
      <c r="U347" s="4113"/>
      <c r="V347" s="4113"/>
      <c r="W347" s="4113"/>
      <c r="X347" s="4113"/>
      <c r="Y347" s="4113"/>
      <c r="Z347" s="4113"/>
    </row>
    <row r="348" spans="1:26" ht="12.75" customHeight="1">
      <c r="A348" s="4113"/>
      <c r="B348" s="4113"/>
      <c r="C348" s="4113"/>
      <c r="D348" s="4113"/>
      <c r="E348" s="4113"/>
      <c r="F348" s="3919"/>
      <c r="G348" s="4113"/>
      <c r="H348" s="4114"/>
      <c r="I348" s="2846"/>
      <c r="J348" s="3919"/>
      <c r="K348" s="3919"/>
      <c r="L348" s="3919"/>
      <c r="M348" s="3919"/>
      <c r="N348" s="4113"/>
      <c r="O348" s="4113"/>
      <c r="P348" s="4113"/>
      <c r="Q348" s="4113"/>
      <c r="R348" s="4113"/>
      <c r="S348" s="4113"/>
      <c r="T348" s="4113"/>
      <c r="U348" s="4113"/>
      <c r="V348" s="4113"/>
      <c r="W348" s="4113"/>
      <c r="X348" s="4113"/>
      <c r="Y348" s="4113"/>
      <c r="Z348" s="4113"/>
    </row>
    <row r="349" spans="1:26" ht="12.75" customHeight="1">
      <c r="A349" s="4113"/>
      <c r="B349" s="4113"/>
      <c r="C349" s="4113"/>
      <c r="D349" s="4113"/>
      <c r="E349" s="4113"/>
      <c r="F349" s="3919"/>
      <c r="G349" s="4113"/>
      <c r="H349" s="4114"/>
      <c r="I349" s="2846"/>
      <c r="J349" s="3919"/>
      <c r="K349" s="3919"/>
      <c r="L349" s="3919"/>
      <c r="M349" s="3919"/>
      <c r="N349" s="4113"/>
      <c r="O349" s="4113"/>
      <c r="P349" s="4113"/>
      <c r="Q349" s="4113"/>
      <c r="R349" s="4113"/>
      <c r="S349" s="4113"/>
      <c r="T349" s="4113"/>
      <c r="U349" s="4113"/>
      <c r="V349" s="4113"/>
      <c r="W349" s="4113"/>
      <c r="X349" s="4113"/>
      <c r="Y349" s="4113"/>
      <c r="Z349" s="4113"/>
    </row>
    <row r="350" spans="1:26" ht="12.75" customHeight="1">
      <c r="A350" s="4113"/>
      <c r="B350" s="4113"/>
      <c r="C350" s="4113"/>
      <c r="D350" s="4113"/>
      <c r="E350" s="4113"/>
      <c r="F350" s="3919"/>
      <c r="G350" s="4113"/>
      <c r="H350" s="4114"/>
      <c r="I350" s="2846"/>
      <c r="J350" s="3919"/>
      <c r="K350" s="3919"/>
      <c r="L350" s="3919"/>
      <c r="M350" s="3919"/>
      <c r="N350" s="4113"/>
      <c r="O350" s="4113"/>
      <c r="P350" s="4113"/>
      <c r="Q350" s="4113"/>
      <c r="R350" s="4113"/>
      <c r="S350" s="4113"/>
      <c r="T350" s="4113"/>
      <c r="U350" s="4113"/>
      <c r="V350" s="4113"/>
      <c r="W350" s="4113"/>
      <c r="X350" s="4113"/>
      <c r="Y350" s="4113"/>
      <c r="Z350" s="4113"/>
    </row>
    <row r="351" spans="1:26" ht="12.75" customHeight="1">
      <c r="A351" s="4113"/>
      <c r="B351" s="4113"/>
      <c r="C351" s="4113"/>
      <c r="D351" s="4113"/>
      <c r="E351" s="4113"/>
      <c r="F351" s="3919"/>
      <c r="G351" s="4113"/>
      <c r="H351" s="4114"/>
      <c r="I351" s="2846"/>
      <c r="J351" s="3919"/>
      <c r="K351" s="3919"/>
      <c r="L351" s="3919"/>
      <c r="M351" s="3919"/>
      <c r="N351" s="4113"/>
      <c r="O351" s="4113"/>
      <c r="P351" s="4113"/>
      <c r="Q351" s="4113"/>
      <c r="R351" s="4113"/>
      <c r="S351" s="4113"/>
      <c r="T351" s="4113"/>
      <c r="U351" s="4113"/>
      <c r="V351" s="4113"/>
      <c r="W351" s="4113"/>
      <c r="X351" s="4113"/>
      <c r="Y351" s="4113"/>
      <c r="Z351" s="4113"/>
    </row>
    <row r="352" spans="1:26" ht="12.75" customHeight="1">
      <c r="A352" s="4113"/>
      <c r="B352" s="4113"/>
      <c r="C352" s="4113"/>
      <c r="D352" s="4113"/>
      <c r="E352" s="4113"/>
      <c r="F352" s="3919"/>
      <c r="G352" s="4113"/>
      <c r="H352" s="4114"/>
      <c r="I352" s="2846"/>
      <c r="J352" s="3919"/>
      <c r="K352" s="3919"/>
      <c r="L352" s="3919"/>
      <c r="M352" s="3919"/>
      <c r="N352" s="4113"/>
      <c r="O352" s="4113"/>
      <c r="P352" s="4113"/>
      <c r="Q352" s="4113"/>
      <c r="R352" s="4113"/>
      <c r="S352" s="4113"/>
      <c r="T352" s="4113"/>
      <c r="U352" s="4113"/>
      <c r="V352" s="4113"/>
      <c r="W352" s="4113"/>
      <c r="X352" s="4113"/>
      <c r="Y352" s="4113"/>
      <c r="Z352" s="4113"/>
    </row>
    <row r="353" spans="1:26" ht="12.75" customHeight="1">
      <c r="A353" s="4113"/>
      <c r="B353" s="4113"/>
      <c r="C353" s="4113"/>
      <c r="D353" s="4113"/>
      <c r="E353" s="4113"/>
      <c r="F353" s="3919"/>
      <c r="G353" s="4113"/>
      <c r="H353" s="4114"/>
      <c r="I353" s="2846"/>
      <c r="J353" s="3919"/>
      <c r="K353" s="3919"/>
      <c r="L353" s="3919"/>
      <c r="M353" s="3919"/>
      <c r="N353" s="4113"/>
      <c r="O353" s="4113"/>
      <c r="P353" s="4113"/>
      <c r="Q353" s="4113"/>
      <c r="R353" s="4113"/>
      <c r="S353" s="4113"/>
      <c r="T353" s="4113"/>
      <c r="U353" s="4113"/>
      <c r="V353" s="4113"/>
      <c r="W353" s="4113"/>
      <c r="X353" s="4113"/>
      <c r="Y353" s="4113"/>
      <c r="Z353" s="4113"/>
    </row>
    <row r="354" spans="1:26" ht="12.75" customHeight="1">
      <c r="A354" s="4113"/>
      <c r="B354" s="4113"/>
      <c r="C354" s="4113"/>
      <c r="D354" s="4113"/>
      <c r="E354" s="4113"/>
      <c r="F354" s="3919"/>
      <c r="G354" s="4113"/>
      <c r="H354" s="4114"/>
      <c r="I354" s="2846"/>
      <c r="J354" s="3919"/>
      <c r="K354" s="3919"/>
      <c r="L354" s="3919"/>
      <c r="M354" s="3919"/>
      <c r="N354" s="4113"/>
      <c r="O354" s="4113"/>
      <c r="P354" s="4113"/>
      <c r="Q354" s="4113"/>
      <c r="R354" s="4113"/>
      <c r="S354" s="4113"/>
      <c r="T354" s="4113"/>
      <c r="U354" s="4113"/>
      <c r="V354" s="4113"/>
      <c r="W354" s="4113"/>
      <c r="X354" s="4113"/>
      <c r="Y354" s="4113"/>
      <c r="Z354" s="4113"/>
    </row>
    <row r="355" spans="1:26" ht="12.75" customHeight="1">
      <c r="A355" s="4113"/>
      <c r="B355" s="4113"/>
      <c r="C355" s="4113"/>
      <c r="D355" s="4113"/>
      <c r="E355" s="4113"/>
      <c r="F355" s="3919"/>
      <c r="G355" s="4113"/>
      <c r="H355" s="4114"/>
      <c r="I355" s="2846"/>
      <c r="J355" s="3919"/>
      <c r="K355" s="3919"/>
      <c r="L355" s="3919"/>
      <c r="M355" s="3919"/>
      <c r="N355" s="4113"/>
      <c r="O355" s="4113"/>
      <c r="P355" s="4113"/>
      <c r="Q355" s="4113"/>
      <c r="R355" s="4113"/>
      <c r="S355" s="4113"/>
      <c r="T355" s="4113"/>
      <c r="U355" s="4113"/>
      <c r="V355" s="4113"/>
      <c r="W355" s="4113"/>
      <c r="X355" s="4113"/>
      <c r="Y355" s="4113"/>
      <c r="Z355" s="4113"/>
    </row>
    <row r="356" spans="1:26" ht="12.75" customHeight="1">
      <c r="A356" s="4113"/>
      <c r="B356" s="4113"/>
      <c r="C356" s="4113"/>
      <c r="D356" s="4113"/>
      <c r="E356" s="4113"/>
      <c r="F356" s="3919"/>
      <c r="G356" s="4113"/>
      <c r="H356" s="4114"/>
      <c r="I356" s="2846"/>
      <c r="J356" s="3919"/>
      <c r="K356" s="3919"/>
      <c r="L356" s="3919"/>
      <c r="M356" s="3919"/>
      <c r="N356" s="4113"/>
      <c r="O356" s="4113"/>
      <c r="P356" s="4113"/>
      <c r="Q356" s="4113"/>
      <c r="R356" s="4113"/>
      <c r="S356" s="4113"/>
      <c r="T356" s="4113"/>
      <c r="U356" s="4113"/>
      <c r="V356" s="4113"/>
      <c r="W356" s="4113"/>
      <c r="X356" s="4113"/>
      <c r="Y356" s="4113"/>
      <c r="Z356" s="4113"/>
    </row>
    <row r="357" spans="1:26" ht="12.75" customHeight="1">
      <c r="A357" s="4113"/>
      <c r="B357" s="4113"/>
      <c r="C357" s="4113"/>
      <c r="D357" s="4113"/>
      <c r="E357" s="4113"/>
      <c r="F357" s="3919"/>
      <c r="G357" s="4113"/>
      <c r="H357" s="4114"/>
      <c r="I357" s="2846"/>
      <c r="J357" s="3919"/>
      <c r="K357" s="3919"/>
      <c r="L357" s="3919"/>
      <c r="M357" s="3919"/>
      <c r="N357" s="4113"/>
      <c r="O357" s="4113"/>
      <c r="P357" s="4113"/>
      <c r="Q357" s="4113"/>
      <c r="R357" s="4113"/>
      <c r="S357" s="4113"/>
      <c r="T357" s="4113"/>
      <c r="U357" s="4113"/>
      <c r="V357" s="4113"/>
      <c r="W357" s="4113"/>
      <c r="X357" s="4113"/>
      <c r="Y357" s="4113"/>
      <c r="Z357" s="4113"/>
    </row>
    <row r="358" spans="1:26" ht="12.75" customHeight="1">
      <c r="A358" s="4113"/>
      <c r="B358" s="4113"/>
      <c r="C358" s="4113"/>
      <c r="D358" s="4113"/>
      <c r="E358" s="4113"/>
      <c r="F358" s="3919"/>
      <c r="G358" s="4113"/>
      <c r="H358" s="4114"/>
      <c r="I358" s="2846"/>
      <c r="J358" s="3919"/>
      <c r="K358" s="3919"/>
      <c r="L358" s="3919"/>
      <c r="M358" s="3919"/>
      <c r="N358" s="4113"/>
      <c r="O358" s="4113"/>
      <c r="P358" s="4113"/>
      <c r="Q358" s="4113"/>
      <c r="R358" s="4113"/>
      <c r="S358" s="4113"/>
      <c r="T358" s="4113"/>
      <c r="U358" s="4113"/>
      <c r="V358" s="4113"/>
      <c r="W358" s="4113"/>
      <c r="X358" s="4113"/>
      <c r="Y358" s="4113"/>
      <c r="Z358" s="4113"/>
    </row>
    <row r="359" spans="1:26" ht="12.75" customHeight="1">
      <c r="A359" s="4113"/>
      <c r="B359" s="4113"/>
      <c r="C359" s="4113"/>
      <c r="D359" s="4113"/>
      <c r="E359" s="4113"/>
      <c r="F359" s="3919"/>
      <c r="G359" s="4113"/>
      <c r="H359" s="4114"/>
      <c r="I359" s="2846"/>
      <c r="J359" s="3919"/>
      <c r="K359" s="3919"/>
      <c r="L359" s="3919"/>
      <c r="M359" s="3919"/>
      <c r="N359" s="4113"/>
      <c r="O359" s="4113"/>
      <c r="P359" s="4113"/>
      <c r="Q359" s="4113"/>
      <c r="R359" s="4113"/>
      <c r="S359" s="4113"/>
      <c r="T359" s="4113"/>
      <c r="U359" s="4113"/>
      <c r="V359" s="4113"/>
      <c r="W359" s="4113"/>
      <c r="X359" s="4113"/>
      <c r="Y359" s="4113"/>
      <c r="Z359" s="4113"/>
    </row>
    <row r="360" spans="1:26" ht="12.75" customHeight="1">
      <c r="A360" s="4113"/>
      <c r="B360" s="4113"/>
      <c r="C360" s="4113"/>
      <c r="D360" s="4113"/>
      <c r="E360" s="4113"/>
      <c r="F360" s="3919"/>
      <c r="G360" s="4113"/>
      <c r="H360" s="4114"/>
      <c r="I360" s="2846"/>
      <c r="J360" s="3919"/>
      <c r="K360" s="3919"/>
      <c r="L360" s="3919"/>
      <c r="M360" s="3919"/>
      <c r="N360" s="4113"/>
      <c r="O360" s="4113"/>
      <c r="P360" s="4113"/>
      <c r="Q360" s="4113"/>
      <c r="R360" s="4113"/>
      <c r="S360" s="4113"/>
      <c r="T360" s="4113"/>
      <c r="U360" s="4113"/>
      <c r="V360" s="4113"/>
      <c r="W360" s="4113"/>
      <c r="X360" s="4113"/>
      <c r="Y360" s="4113"/>
      <c r="Z360" s="4113"/>
    </row>
    <row r="361" spans="1:26" ht="12.75" customHeight="1">
      <c r="A361" s="4113"/>
      <c r="B361" s="4113"/>
      <c r="C361" s="4113"/>
      <c r="D361" s="4113"/>
      <c r="E361" s="4113"/>
      <c r="F361" s="3919"/>
      <c r="G361" s="4113"/>
      <c r="H361" s="4114"/>
      <c r="I361" s="2846"/>
      <c r="J361" s="3919"/>
      <c r="K361" s="3919"/>
      <c r="L361" s="3919"/>
      <c r="M361" s="3919"/>
      <c r="N361" s="4113"/>
      <c r="O361" s="4113"/>
      <c r="P361" s="4113"/>
      <c r="Q361" s="4113"/>
      <c r="R361" s="4113"/>
      <c r="S361" s="4113"/>
      <c r="T361" s="4113"/>
      <c r="U361" s="4113"/>
      <c r="V361" s="4113"/>
      <c r="W361" s="4113"/>
      <c r="X361" s="4113"/>
      <c r="Y361" s="4113"/>
      <c r="Z361" s="4113"/>
    </row>
    <row r="362" spans="1:26" ht="12.75" customHeight="1">
      <c r="A362" s="4113"/>
      <c r="B362" s="4113"/>
      <c r="C362" s="4113"/>
      <c r="D362" s="4113"/>
      <c r="E362" s="4113"/>
      <c r="F362" s="3919"/>
      <c r="G362" s="4113"/>
      <c r="H362" s="4114"/>
      <c r="I362" s="2846"/>
      <c r="J362" s="3919"/>
      <c r="K362" s="3919"/>
      <c r="L362" s="3919"/>
      <c r="M362" s="3919"/>
      <c r="N362" s="4113"/>
      <c r="O362" s="4113"/>
      <c r="P362" s="4113"/>
      <c r="Q362" s="4113"/>
      <c r="R362" s="4113"/>
      <c r="S362" s="4113"/>
      <c r="T362" s="4113"/>
      <c r="U362" s="4113"/>
      <c r="V362" s="4113"/>
      <c r="W362" s="4113"/>
      <c r="X362" s="4113"/>
      <c r="Y362" s="4113"/>
      <c r="Z362" s="4113"/>
    </row>
    <row r="363" spans="1:26" ht="12.75" customHeight="1">
      <c r="A363" s="4113"/>
      <c r="B363" s="4113"/>
      <c r="C363" s="4113"/>
      <c r="D363" s="4113"/>
      <c r="E363" s="4113"/>
      <c r="F363" s="3919"/>
      <c r="G363" s="4113"/>
      <c r="H363" s="4114"/>
      <c r="I363" s="2846"/>
      <c r="J363" s="3919"/>
      <c r="K363" s="3919"/>
      <c r="L363" s="3919"/>
      <c r="M363" s="3919"/>
      <c r="N363" s="4113"/>
      <c r="O363" s="4113"/>
      <c r="P363" s="4113"/>
      <c r="Q363" s="4113"/>
      <c r="R363" s="4113"/>
      <c r="S363" s="4113"/>
      <c r="T363" s="4113"/>
      <c r="U363" s="4113"/>
      <c r="V363" s="4113"/>
      <c r="W363" s="4113"/>
      <c r="X363" s="4113"/>
      <c r="Y363" s="4113"/>
      <c r="Z363" s="4113"/>
    </row>
    <row r="364" spans="1:26" ht="12.75" customHeight="1">
      <c r="A364" s="4113"/>
      <c r="B364" s="4113"/>
      <c r="C364" s="4113"/>
      <c r="D364" s="4113"/>
      <c r="E364" s="4113"/>
      <c r="F364" s="3919"/>
      <c r="G364" s="4113"/>
      <c r="H364" s="4114"/>
      <c r="I364" s="2846"/>
      <c r="J364" s="3919"/>
      <c r="K364" s="3919"/>
      <c r="L364" s="3919"/>
      <c r="M364" s="3919"/>
      <c r="N364" s="4113"/>
      <c r="O364" s="4113"/>
      <c r="P364" s="4113"/>
      <c r="Q364" s="4113"/>
      <c r="R364" s="4113"/>
      <c r="S364" s="4113"/>
      <c r="T364" s="4113"/>
      <c r="U364" s="4113"/>
      <c r="V364" s="4113"/>
      <c r="W364" s="4113"/>
      <c r="X364" s="4113"/>
      <c r="Y364" s="4113"/>
      <c r="Z364" s="4113"/>
    </row>
    <row r="365" spans="1:26" ht="12.75" customHeight="1">
      <c r="A365" s="4113"/>
      <c r="B365" s="4113"/>
      <c r="C365" s="4113"/>
      <c r="D365" s="4113"/>
      <c r="E365" s="4113"/>
      <c r="F365" s="3919"/>
      <c r="G365" s="4113"/>
      <c r="H365" s="4114"/>
      <c r="I365" s="2846"/>
      <c r="J365" s="3919"/>
      <c r="K365" s="3919"/>
      <c r="L365" s="3919"/>
      <c r="M365" s="3919"/>
      <c r="N365" s="4113"/>
      <c r="O365" s="4113"/>
      <c r="P365" s="4113"/>
      <c r="Q365" s="4113"/>
      <c r="R365" s="4113"/>
      <c r="S365" s="4113"/>
      <c r="T365" s="4113"/>
      <c r="U365" s="4113"/>
      <c r="V365" s="4113"/>
      <c r="W365" s="4113"/>
      <c r="X365" s="4113"/>
      <c r="Y365" s="4113"/>
      <c r="Z365" s="4113"/>
    </row>
    <row r="366" spans="1:26" ht="12.75" customHeight="1">
      <c r="A366" s="4113"/>
      <c r="B366" s="4113"/>
      <c r="C366" s="4113"/>
      <c r="D366" s="4113"/>
      <c r="E366" s="4113"/>
      <c r="F366" s="3919"/>
      <c r="G366" s="4113"/>
      <c r="H366" s="4114"/>
      <c r="I366" s="2846"/>
      <c r="J366" s="3919"/>
      <c r="K366" s="3919"/>
      <c r="L366" s="3919"/>
      <c r="M366" s="3919"/>
      <c r="N366" s="4113"/>
      <c r="O366" s="4113"/>
      <c r="P366" s="4113"/>
      <c r="Q366" s="4113"/>
      <c r="R366" s="4113"/>
      <c r="S366" s="4113"/>
      <c r="T366" s="4113"/>
      <c r="U366" s="4113"/>
      <c r="V366" s="4113"/>
      <c r="W366" s="4113"/>
      <c r="X366" s="4113"/>
      <c r="Y366" s="4113"/>
      <c r="Z366" s="4113"/>
    </row>
    <row r="367" spans="1:26" ht="12.75" customHeight="1">
      <c r="A367" s="4113"/>
      <c r="B367" s="4113"/>
      <c r="C367" s="4113"/>
      <c r="D367" s="4113"/>
      <c r="E367" s="4113"/>
      <c r="F367" s="3919"/>
      <c r="G367" s="4113"/>
      <c r="H367" s="4114"/>
      <c r="I367" s="2846"/>
      <c r="J367" s="3919"/>
      <c r="K367" s="3919"/>
      <c r="L367" s="3919"/>
      <c r="M367" s="3919"/>
      <c r="N367" s="4113"/>
      <c r="O367" s="4113"/>
      <c r="P367" s="4113"/>
      <c r="Q367" s="4113"/>
      <c r="R367" s="4113"/>
      <c r="S367" s="4113"/>
      <c r="T367" s="4113"/>
      <c r="U367" s="4113"/>
      <c r="V367" s="4113"/>
      <c r="W367" s="4113"/>
      <c r="X367" s="4113"/>
      <c r="Y367" s="4113"/>
      <c r="Z367" s="4113"/>
    </row>
    <row r="368" spans="1:26" ht="12.75" customHeight="1">
      <c r="A368" s="4113"/>
      <c r="B368" s="4113"/>
      <c r="C368" s="4113"/>
      <c r="D368" s="4113"/>
      <c r="E368" s="4113"/>
      <c r="F368" s="3919"/>
      <c r="G368" s="4113"/>
      <c r="H368" s="4114"/>
      <c r="I368" s="2846"/>
      <c r="J368" s="3919"/>
      <c r="K368" s="3919"/>
      <c r="L368" s="3919"/>
      <c r="M368" s="3919"/>
      <c r="N368" s="4113"/>
      <c r="O368" s="4113"/>
      <c r="P368" s="4113"/>
      <c r="Q368" s="4113"/>
      <c r="R368" s="4113"/>
      <c r="S368" s="4113"/>
      <c r="T368" s="4113"/>
      <c r="U368" s="4113"/>
      <c r="V368" s="4113"/>
      <c r="W368" s="4113"/>
      <c r="X368" s="4113"/>
      <c r="Y368" s="4113"/>
      <c r="Z368" s="4113"/>
    </row>
    <row r="369" spans="1:26" ht="12.75" customHeight="1">
      <c r="A369" s="4113"/>
      <c r="B369" s="4113"/>
      <c r="C369" s="4113"/>
      <c r="D369" s="4113"/>
      <c r="E369" s="4113"/>
      <c r="F369" s="3919"/>
      <c r="G369" s="4113"/>
      <c r="H369" s="4114"/>
      <c r="I369" s="2846"/>
      <c r="J369" s="3919"/>
      <c r="K369" s="3919"/>
      <c r="L369" s="3919"/>
      <c r="M369" s="3919"/>
      <c r="N369" s="4113"/>
      <c r="O369" s="4113"/>
      <c r="P369" s="4113"/>
      <c r="Q369" s="4113"/>
      <c r="R369" s="4113"/>
      <c r="S369" s="4113"/>
      <c r="T369" s="4113"/>
      <c r="U369" s="4113"/>
      <c r="V369" s="4113"/>
      <c r="W369" s="4113"/>
      <c r="X369" s="4113"/>
      <c r="Y369" s="4113"/>
      <c r="Z369" s="4113"/>
    </row>
    <row r="370" spans="1:26" ht="12.75" customHeight="1">
      <c r="A370" s="4113"/>
      <c r="B370" s="4113"/>
      <c r="C370" s="4113"/>
      <c r="D370" s="4113"/>
      <c r="E370" s="4113"/>
      <c r="F370" s="3919"/>
      <c r="G370" s="4113"/>
      <c r="H370" s="4114"/>
      <c r="I370" s="2846"/>
      <c r="J370" s="3919"/>
      <c r="K370" s="3919"/>
      <c r="L370" s="3919"/>
      <c r="M370" s="3919"/>
      <c r="N370" s="4113"/>
      <c r="O370" s="4113"/>
      <c r="P370" s="4113"/>
      <c r="Q370" s="4113"/>
      <c r="R370" s="4113"/>
      <c r="S370" s="4113"/>
      <c r="T370" s="4113"/>
      <c r="U370" s="4113"/>
      <c r="V370" s="4113"/>
      <c r="W370" s="4113"/>
      <c r="X370" s="4113"/>
      <c r="Y370" s="4113"/>
      <c r="Z370" s="4113"/>
    </row>
    <row r="371" spans="1:26" ht="12.75" customHeight="1">
      <c r="A371" s="4113"/>
      <c r="B371" s="4113"/>
      <c r="C371" s="4113"/>
      <c r="D371" s="4113"/>
      <c r="E371" s="4113"/>
      <c r="F371" s="3919"/>
      <c r="G371" s="4113"/>
      <c r="H371" s="4114"/>
      <c r="I371" s="2846"/>
      <c r="J371" s="3919"/>
      <c r="K371" s="3919"/>
      <c r="L371" s="3919"/>
      <c r="M371" s="3919"/>
      <c r="N371" s="4113"/>
      <c r="O371" s="4113"/>
      <c r="P371" s="4113"/>
      <c r="Q371" s="4113"/>
      <c r="R371" s="4113"/>
      <c r="S371" s="4113"/>
      <c r="T371" s="4113"/>
      <c r="U371" s="4113"/>
      <c r="V371" s="4113"/>
      <c r="W371" s="4113"/>
      <c r="X371" s="4113"/>
      <c r="Y371" s="4113"/>
      <c r="Z371" s="4113"/>
    </row>
    <row r="372" spans="1:26" ht="12.75" customHeight="1">
      <c r="A372" s="4113"/>
      <c r="B372" s="4113"/>
      <c r="C372" s="4113"/>
      <c r="D372" s="4113"/>
      <c r="E372" s="4113"/>
      <c r="F372" s="3919"/>
      <c r="G372" s="4113"/>
      <c r="H372" s="4114"/>
      <c r="I372" s="2846"/>
      <c r="J372" s="3919"/>
      <c r="K372" s="3919"/>
      <c r="L372" s="3919"/>
      <c r="M372" s="3919"/>
      <c r="N372" s="4113"/>
      <c r="O372" s="4113"/>
      <c r="P372" s="4113"/>
      <c r="Q372" s="4113"/>
      <c r="R372" s="4113"/>
      <c r="S372" s="4113"/>
      <c r="T372" s="4113"/>
      <c r="U372" s="4113"/>
      <c r="V372" s="4113"/>
      <c r="W372" s="4113"/>
      <c r="X372" s="4113"/>
      <c r="Y372" s="4113"/>
      <c r="Z372" s="4113"/>
    </row>
    <row r="373" spans="1:26" ht="12.75" customHeight="1">
      <c r="A373" s="4113"/>
      <c r="B373" s="4113"/>
      <c r="C373" s="4113"/>
      <c r="D373" s="4113"/>
      <c r="E373" s="4113"/>
      <c r="F373" s="3919"/>
      <c r="G373" s="4113"/>
      <c r="H373" s="4114"/>
      <c r="I373" s="2846"/>
      <c r="J373" s="3919"/>
      <c r="K373" s="3919"/>
      <c r="L373" s="3919"/>
      <c r="M373" s="3919"/>
      <c r="N373" s="4113"/>
      <c r="O373" s="4113"/>
      <c r="P373" s="4113"/>
      <c r="Q373" s="4113"/>
      <c r="R373" s="4113"/>
      <c r="S373" s="4113"/>
      <c r="T373" s="4113"/>
      <c r="U373" s="4113"/>
      <c r="V373" s="4113"/>
      <c r="W373" s="4113"/>
      <c r="X373" s="4113"/>
      <c r="Y373" s="4113"/>
      <c r="Z373" s="4113"/>
    </row>
    <row r="374" spans="1:26" ht="12.75" customHeight="1">
      <c r="A374" s="4113"/>
      <c r="B374" s="4113"/>
      <c r="C374" s="4113"/>
      <c r="D374" s="4113"/>
      <c r="E374" s="4113"/>
      <c r="F374" s="3919"/>
      <c r="G374" s="4113"/>
      <c r="H374" s="4114"/>
      <c r="I374" s="2846"/>
      <c r="J374" s="3919"/>
      <c r="K374" s="3919"/>
      <c r="L374" s="3919"/>
      <c r="M374" s="3919"/>
      <c r="N374" s="4113"/>
      <c r="O374" s="4113"/>
      <c r="P374" s="4113"/>
      <c r="Q374" s="4113"/>
      <c r="R374" s="4113"/>
      <c r="S374" s="4113"/>
      <c r="T374" s="4113"/>
      <c r="U374" s="4113"/>
      <c r="V374" s="4113"/>
      <c r="W374" s="4113"/>
      <c r="X374" s="4113"/>
      <c r="Y374" s="4113"/>
      <c r="Z374" s="4113"/>
    </row>
    <row r="375" spans="1:26" ht="12.75" customHeight="1">
      <c r="A375" s="4113"/>
      <c r="B375" s="4113"/>
      <c r="C375" s="4113"/>
      <c r="D375" s="4113"/>
      <c r="E375" s="4113"/>
      <c r="F375" s="3919"/>
      <c r="G375" s="4113"/>
      <c r="H375" s="4114"/>
      <c r="I375" s="2846"/>
      <c r="J375" s="3919"/>
      <c r="K375" s="3919"/>
      <c r="L375" s="3919"/>
      <c r="M375" s="3919"/>
      <c r="N375" s="4113"/>
      <c r="O375" s="4113"/>
      <c r="P375" s="4113"/>
      <c r="Q375" s="4113"/>
      <c r="R375" s="4113"/>
      <c r="S375" s="4113"/>
      <c r="T375" s="4113"/>
      <c r="U375" s="4113"/>
      <c r="V375" s="4113"/>
      <c r="W375" s="4113"/>
      <c r="X375" s="4113"/>
      <c r="Y375" s="4113"/>
      <c r="Z375" s="4113"/>
    </row>
    <row r="376" spans="1:26" ht="12.75" customHeight="1">
      <c r="A376" s="4113"/>
      <c r="B376" s="4113"/>
      <c r="C376" s="4113"/>
      <c r="D376" s="4113"/>
      <c r="E376" s="4113"/>
      <c r="F376" s="3919"/>
      <c r="G376" s="4113"/>
      <c r="H376" s="4114"/>
      <c r="I376" s="2846"/>
      <c r="J376" s="3919"/>
      <c r="K376" s="3919"/>
      <c r="L376" s="3919"/>
      <c r="M376" s="3919"/>
      <c r="N376" s="4113"/>
      <c r="O376" s="4113"/>
      <c r="P376" s="4113"/>
      <c r="Q376" s="4113"/>
      <c r="R376" s="4113"/>
      <c r="S376" s="4113"/>
      <c r="T376" s="4113"/>
      <c r="U376" s="4113"/>
      <c r="V376" s="4113"/>
      <c r="W376" s="4113"/>
      <c r="X376" s="4113"/>
      <c r="Y376" s="4113"/>
      <c r="Z376" s="4113"/>
    </row>
    <row r="377" spans="1:26" ht="12.75" customHeight="1">
      <c r="A377" s="4113"/>
      <c r="B377" s="4113"/>
      <c r="C377" s="4113"/>
      <c r="D377" s="4113"/>
      <c r="E377" s="4113"/>
      <c r="F377" s="3919"/>
      <c r="G377" s="4113"/>
      <c r="H377" s="4114"/>
      <c r="I377" s="2846"/>
      <c r="J377" s="3919"/>
      <c r="K377" s="3919"/>
      <c r="L377" s="3919"/>
      <c r="M377" s="3919"/>
      <c r="N377" s="4113"/>
      <c r="O377" s="4113"/>
      <c r="P377" s="4113"/>
      <c r="Q377" s="4113"/>
      <c r="R377" s="4113"/>
      <c r="S377" s="4113"/>
      <c r="T377" s="4113"/>
      <c r="U377" s="4113"/>
      <c r="V377" s="4113"/>
      <c r="W377" s="4113"/>
      <c r="X377" s="4113"/>
      <c r="Y377" s="4113"/>
      <c r="Z377" s="4113"/>
    </row>
    <row r="378" spans="1:26" ht="12.75" customHeight="1">
      <c r="A378" s="4113"/>
      <c r="B378" s="4113"/>
      <c r="C378" s="4113"/>
      <c r="D378" s="4113"/>
      <c r="E378" s="4113"/>
      <c r="F378" s="3919"/>
      <c r="G378" s="4113"/>
      <c r="H378" s="4114"/>
      <c r="I378" s="2846"/>
      <c r="J378" s="3919"/>
      <c r="K378" s="3919"/>
      <c r="L378" s="3919"/>
      <c r="M378" s="3919"/>
      <c r="N378" s="4113"/>
      <c r="O378" s="4113"/>
      <c r="P378" s="4113"/>
      <c r="Q378" s="4113"/>
      <c r="R378" s="4113"/>
      <c r="S378" s="4113"/>
      <c r="T378" s="4113"/>
      <c r="U378" s="4113"/>
      <c r="V378" s="4113"/>
      <c r="W378" s="4113"/>
      <c r="X378" s="4113"/>
      <c r="Y378" s="4113"/>
      <c r="Z378" s="4113"/>
    </row>
    <row r="379" spans="1:26" ht="12.75" customHeight="1">
      <c r="A379" s="4113"/>
      <c r="B379" s="4113"/>
      <c r="C379" s="4113"/>
      <c r="D379" s="4113"/>
      <c r="E379" s="4113"/>
      <c r="F379" s="3919"/>
      <c r="G379" s="4113"/>
      <c r="H379" s="4114"/>
      <c r="I379" s="2846"/>
      <c r="J379" s="3919"/>
      <c r="K379" s="3919"/>
      <c r="L379" s="3919"/>
      <c r="M379" s="3919"/>
      <c r="N379" s="4113"/>
      <c r="O379" s="4113"/>
      <c r="P379" s="4113"/>
      <c r="Q379" s="4113"/>
      <c r="R379" s="4113"/>
      <c r="S379" s="4113"/>
      <c r="T379" s="4113"/>
      <c r="U379" s="4113"/>
      <c r="V379" s="4113"/>
      <c r="W379" s="4113"/>
      <c r="X379" s="4113"/>
      <c r="Y379" s="4113"/>
      <c r="Z379" s="4113"/>
    </row>
    <row r="380" spans="1:26" ht="12.75" customHeight="1">
      <c r="A380" s="4113"/>
      <c r="B380" s="4113"/>
      <c r="C380" s="4113"/>
      <c r="D380" s="4113"/>
      <c r="E380" s="4113"/>
      <c r="F380" s="3919"/>
      <c r="G380" s="4113"/>
      <c r="H380" s="4114"/>
      <c r="I380" s="2846"/>
      <c r="J380" s="3919"/>
      <c r="K380" s="3919"/>
      <c r="L380" s="3919"/>
      <c r="M380" s="3919"/>
      <c r="N380" s="4113"/>
      <c r="O380" s="4113"/>
      <c r="P380" s="4113"/>
      <c r="Q380" s="4113"/>
      <c r="R380" s="4113"/>
      <c r="S380" s="4113"/>
      <c r="T380" s="4113"/>
      <c r="U380" s="4113"/>
      <c r="V380" s="4113"/>
      <c r="W380" s="4113"/>
      <c r="X380" s="4113"/>
      <c r="Y380" s="4113"/>
      <c r="Z380" s="4113"/>
    </row>
    <row r="381" spans="1:26" ht="12.75" customHeight="1">
      <c r="A381" s="4113"/>
      <c r="B381" s="4113"/>
      <c r="C381" s="4113"/>
      <c r="D381" s="4113"/>
      <c r="E381" s="4113"/>
      <c r="F381" s="3919"/>
      <c r="G381" s="4113"/>
      <c r="H381" s="4114"/>
      <c r="I381" s="2846"/>
      <c r="J381" s="3919"/>
      <c r="K381" s="3919"/>
      <c r="L381" s="3919"/>
      <c r="M381" s="3919"/>
      <c r="N381" s="4113"/>
      <c r="O381" s="4113"/>
      <c r="P381" s="4113"/>
      <c r="Q381" s="4113"/>
      <c r="R381" s="4113"/>
      <c r="S381" s="4113"/>
      <c r="T381" s="4113"/>
      <c r="U381" s="4113"/>
      <c r="V381" s="4113"/>
      <c r="W381" s="4113"/>
      <c r="X381" s="4113"/>
      <c r="Y381" s="4113"/>
      <c r="Z381" s="4113"/>
    </row>
    <row r="382" spans="1:26" ht="12.75" customHeight="1">
      <c r="A382" s="4113"/>
      <c r="B382" s="4113"/>
      <c r="C382" s="4113"/>
      <c r="D382" s="4113"/>
      <c r="E382" s="4113"/>
      <c r="F382" s="3919"/>
      <c r="G382" s="4113"/>
      <c r="H382" s="4114"/>
      <c r="I382" s="2846"/>
      <c r="J382" s="3919"/>
      <c r="K382" s="3919"/>
      <c r="L382" s="3919"/>
      <c r="M382" s="3919"/>
      <c r="N382" s="4113"/>
      <c r="O382" s="4113"/>
      <c r="P382" s="4113"/>
      <c r="Q382" s="4113"/>
      <c r="R382" s="4113"/>
      <c r="S382" s="4113"/>
      <c r="T382" s="4113"/>
      <c r="U382" s="4113"/>
      <c r="V382" s="4113"/>
      <c r="W382" s="4113"/>
      <c r="X382" s="4113"/>
      <c r="Y382" s="4113"/>
      <c r="Z382" s="4113"/>
    </row>
    <row r="383" spans="1:26" ht="12.75" customHeight="1">
      <c r="A383" s="4113"/>
      <c r="B383" s="4113"/>
      <c r="C383" s="4113"/>
      <c r="D383" s="4113"/>
      <c r="E383" s="4113"/>
      <c r="F383" s="3919"/>
      <c r="G383" s="4113"/>
      <c r="H383" s="4114"/>
      <c r="I383" s="2846"/>
      <c r="J383" s="3919"/>
      <c r="K383" s="3919"/>
      <c r="L383" s="3919"/>
      <c r="M383" s="3919"/>
      <c r="N383" s="4113"/>
      <c r="O383" s="4113"/>
      <c r="P383" s="4113"/>
      <c r="Q383" s="4113"/>
      <c r="R383" s="4113"/>
      <c r="S383" s="4113"/>
      <c r="T383" s="4113"/>
      <c r="U383" s="4113"/>
      <c r="V383" s="4113"/>
      <c r="W383" s="4113"/>
      <c r="X383" s="4113"/>
      <c r="Y383" s="4113"/>
      <c r="Z383" s="4113"/>
    </row>
    <row r="384" spans="1:26" ht="12.75" customHeight="1">
      <c r="A384" s="4113"/>
      <c r="B384" s="4113"/>
      <c r="C384" s="4113"/>
      <c r="D384" s="4113"/>
      <c r="E384" s="4113"/>
      <c r="F384" s="3919"/>
      <c r="G384" s="4113"/>
      <c r="H384" s="4114"/>
      <c r="I384" s="2846"/>
      <c r="J384" s="3919"/>
      <c r="K384" s="3919"/>
      <c r="L384" s="3919"/>
      <c r="M384" s="3919"/>
      <c r="N384" s="4113"/>
      <c r="O384" s="4113"/>
      <c r="P384" s="4113"/>
      <c r="Q384" s="4113"/>
      <c r="R384" s="4113"/>
      <c r="S384" s="4113"/>
      <c r="T384" s="4113"/>
      <c r="U384" s="4113"/>
      <c r="V384" s="4113"/>
      <c r="W384" s="4113"/>
      <c r="X384" s="4113"/>
      <c r="Y384" s="4113"/>
      <c r="Z384" s="4113"/>
    </row>
    <row r="385" spans="1:26" ht="12.75" customHeight="1">
      <c r="A385" s="4113"/>
      <c r="B385" s="4113"/>
      <c r="C385" s="4113"/>
      <c r="D385" s="4113"/>
      <c r="E385" s="4113"/>
      <c r="F385" s="3919"/>
      <c r="G385" s="4113"/>
      <c r="H385" s="4114"/>
      <c r="I385" s="2846"/>
      <c r="J385" s="3919"/>
      <c r="K385" s="3919"/>
      <c r="L385" s="3919"/>
      <c r="M385" s="3919"/>
      <c r="N385" s="4113"/>
      <c r="O385" s="4113"/>
      <c r="P385" s="4113"/>
      <c r="Q385" s="4113"/>
      <c r="R385" s="4113"/>
      <c r="S385" s="4113"/>
      <c r="T385" s="4113"/>
      <c r="U385" s="4113"/>
      <c r="V385" s="4113"/>
      <c r="W385" s="4113"/>
      <c r="X385" s="4113"/>
      <c r="Y385" s="4113"/>
      <c r="Z385" s="4113"/>
    </row>
    <row r="386" spans="1:26" ht="12.75" customHeight="1">
      <c r="A386" s="4113"/>
      <c r="B386" s="4113"/>
      <c r="C386" s="4113"/>
      <c r="D386" s="4113"/>
      <c r="E386" s="4113"/>
      <c r="F386" s="3919"/>
      <c r="G386" s="4113"/>
      <c r="H386" s="4114"/>
      <c r="I386" s="2846"/>
      <c r="J386" s="3919"/>
      <c r="K386" s="3919"/>
      <c r="L386" s="3919"/>
      <c r="M386" s="3919"/>
      <c r="N386" s="4113"/>
      <c r="O386" s="4113"/>
      <c r="P386" s="4113"/>
      <c r="Q386" s="4113"/>
      <c r="R386" s="4113"/>
      <c r="S386" s="4113"/>
      <c r="T386" s="4113"/>
      <c r="U386" s="4113"/>
      <c r="V386" s="4113"/>
      <c r="W386" s="4113"/>
      <c r="X386" s="4113"/>
      <c r="Y386" s="4113"/>
      <c r="Z386" s="4113"/>
    </row>
    <row r="387" spans="1:26" ht="12.75" customHeight="1">
      <c r="A387" s="4113"/>
      <c r="B387" s="4113"/>
      <c r="C387" s="4113"/>
      <c r="D387" s="4113"/>
      <c r="E387" s="4113"/>
      <c r="F387" s="3919"/>
      <c r="G387" s="4113"/>
      <c r="H387" s="4114"/>
      <c r="I387" s="2846"/>
      <c r="J387" s="3919"/>
      <c r="K387" s="3919"/>
      <c r="L387" s="3919"/>
      <c r="M387" s="3919"/>
      <c r="N387" s="4113"/>
      <c r="O387" s="4113"/>
      <c r="P387" s="4113"/>
      <c r="Q387" s="4113"/>
      <c r="R387" s="4113"/>
      <c r="S387" s="4113"/>
      <c r="T387" s="4113"/>
      <c r="U387" s="4113"/>
      <c r="V387" s="4113"/>
      <c r="W387" s="4113"/>
      <c r="X387" s="4113"/>
      <c r="Y387" s="4113"/>
      <c r="Z387" s="4113"/>
    </row>
    <row r="388" spans="1:26" ht="12.75" customHeight="1">
      <c r="A388" s="4113"/>
      <c r="B388" s="4113"/>
      <c r="C388" s="4113"/>
      <c r="D388" s="4113"/>
      <c r="E388" s="4113"/>
      <c r="F388" s="3919"/>
      <c r="G388" s="4113"/>
      <c r="H388" s="4114"/>
      <c r="I388" s="2846"/>
      <c r="J388" s="3919"/>
      <c r="K388" s="3919"/>
      <c r="L388" s="3919"/>
      <c r="M388" s="3919"/>
      <c r="N388" s="4113"/>
      <c r="O388" s="4113"/>
      <c r="P388" s="4113"/>
      <c r="Q388" s="4113"/>
      <c r="R388" s="4113"/>
      <c r="S388" s="4113"/>
      <c r="T388" s="4113"/>
      <c r="U388" s="4113"/>
      <c r="V388" s="4113"/>
      <c r="W388" s="4113"/>
      <c r="X388" s="4113"/>
      <c r="Y388" s="4113"/>
      <c r="Z388" s="4113"/>
    </row>
    <row r="389" spans="1:26" ht="12.75" customHeight="1">
      <c r="A389" s="4113"/>
      <c r="B389" s="4113"/>
      <c r="C389" s="4113"/>
      <c r="D389" s="4113"/>
      <c r="E389" s="4113"/>
      <c r="F389" s="3919"/>
      <c r="G389" s="4113"/>
      <c r="H389" s="4114"/>
      <c r="I389" s="2846"/>
      <c r="J389" s="3919"/>
      <c r="K389" s="3919"/>
      <c r="L389" s="3919"/>
      <c r="M389" s="3919"/>
      <c r="N389" s="4113"/>
      <c r="O389" s="4113"/>
      <c r="P389" s="4113"/>
      <c r="Q389" s="4113"/>
      <c r="R389" s="4113"/>
      <c r="S389" s="4113"/>
      <c r="T389" s="4113"/>
      <c r="U389" s="4113"/>
      <c r="V389" s="4113"/>
      <c r="W389" s="4113"/>
      <c r="X389" s="4113"/>
      <c r="Y389" s="4113"/>
      <c r="Z389" s="4113"/>
    </row>
    <row r="390" spans="1:26" ht="12.75" customHeight="1">
      <c r="A390" s="4113"/>
      <c r="B390" s="4113"/>
      <c r="C390" s="4113"/>
      <c r="D390" s="4113"/>
      <c r="E390" s="4113"/>
      <c r="F390" s="3919"/>
      <c r="G390" s="4113"/>
      <c r="H390" s="4114"/>
      <c r="I390" s="2846"/>
      <c r="J390" s="3919"/>
      <c r="K390" s="3919"/>
      <c r="L390" s="3919"/>
      <c r="M390" s="3919"/>
      <c r="N390" s="4113"/>
      <c r="O390" s="4113"/>
      <c r="P390" s="4113"/>
      <c r="Q390" s="4113"/>
      <c r="R390" s="4113"/>
      <c r="S390" s="4113"/>
      <c r="T390" s="4113"/>
      <c r="U390" s="4113"/>
      <c r="V390" s="4113"/>
      <c r="W390" s="4113"/>
      <c r="X390" s="4113"/>
      <c r="Y390" s="4113"/>
      <c r="Z390" s="4113"/>
    </row>
    <row r="391" spans="1:26" ht="12.75" customHeight="1">
      <c r="A391" s="4113"/>
      <c r="B391" s="4113"/>
      <c r="C391" s="4113"/>
      <c r="D391" s="4113"/>
      <c r="E391" s="4113"/>
      <c r="F391" s="3919"/>
      <c r="G391" s="4113"/>
      <c r="H391" s="4114"/>
      <c r="I391" s="2846"/>
      <c r="J391" s="3919"/>
      <c r="K391" s="3919"/>
      <c r="L391" s="3919"/>
      <c r="M391" s="3919"/>
      <c r="N391" s="4113"/>
      <c r="O391" s="4113"/>
      <c r="P391" s="4113"/>
      <c r="Q391" s="4113"/>
      <c r="R391" s="4113"/>
      <c r="S391" s="4113"/>
      <c r="T391" s="4113"/>
      <c r="U391" s="4113"/>
      <c r="V391" s="4113"/>
      <c r="W391" s="4113"/>
      <c r="X391" s="4113"/>
      <c r="Y391" s="4113"/>
      <c r="Z391" s="4113"/>
    </row>
    <row r="392" spans="1:26" ht="12.75" customHeight="1">
      <c r="A392" s="4113"/>
      <c r="B392" s="4113"/>
      <c r="C392" s="4113"/>
      <c r="D392" s="4113"/>
      <c r="E392" s="4113"/>
      <c r="F392" s="3919"/>
      <c r="G392" s="4113"/>
      <c r="H392" s="4114"/>
      <c r="I392" s="2846"/>
      <c r="J392" s="3919"/>
      <c r="K392" s="3919"/>
      <c r="L392" s="3919"/>
      <c r="M392" s="3919"/>
      <c r="N392" s="4113"/>
      <c r="O392" s="4113"/>
      <c r="P392" s="4113"/>
      <c r="Q392" s="4113"/>
      <c r="R392" s="4113"/>
      <c r="S392" s="4113"/>
      <c r="T392" s="4113"/>
      <c r="U392" s="4113"/>
      <c r="V392" s="4113"/>
      <c r="W392" s="4113"/>
      <c r="X392" s="4113"/>
      <c r="Y392" s="4113"/>
      <c r="Z392" s="4113"/>
    </row>
    <row r="393" spans="1:26" ht="12.75" customHeight="1">
      <c r="A393" s="4113"/>
      <c r="B393" s="4113"/>
      <c r="C393" s="4113"/>
      <c r="D393" s="4113"/>
      <c r="E393" s="4113"/>
      <c r="F393" s="3919"/>
      <c r="G393" s="4113"/>
      <c r="H393" s="4114"/>
      <c r="I393" s="2846"/>
      <c r="J393" s="3919"/>
      <c r="K393" s="3919"/>
      <c r="L393" s="3919"/>
      <c r="M393" s="3919"/>
      <c r="N393" s="4113"/>
      <c r="O393" s="4113"/>
      <c r="P393" s="4113"/>
      <c r="Q393" s="4113"/>
      <c r="R393" s="4113"/>
      <c r="S393" s="4113"/>
      <c r="T393" s="4113"/>
      <c r="U393" s="4113"/>
      <c r="V393" s="4113"/>
      <c r="W393" s="4113"/>
      <c r="X393" s="4113"/>
      <c r="Y393" s="4113"/>
      <c r="Z393" s="4113"/>
    </row>
    <row r="394" spans="1:26" ht="12.75" customHeight="1">
      <c r="A394" s="4113"/>
      <c r="B394" s="4113"/>
      <c r="C394" s="4113"/>
      <c r="D394" s="4113"/>
      <c r="E394" s="4113"/>
      <c r="F394" s="3919"/>
      <c r="G394" s="4113"/>
      <c r="H394" s="4114"/>
      <c r="I394" s="2846"/>
      <c r="J394" s="3919"/>
      <c r="K394" s="3919"/>
      <c r="L394" s="3919"/>
      <c r="M394" s="3919"/>
      <c r="N394" s="4113"/>
      <c r="O394" s="4113"/>
      <c r="P394" s="4113"/>
      <c r="Q394" s="4113"/>
      <c r="R394" s="4113"/>
      <c r="S394" s="4113"/>
      <c r="T394" s="4113"/>
      <c r="U394" s="4113"/>
      <c r="V394" s="4113"/>
      <c r="W394" s="4113"/>
      <c r="X394" s="4113"/>
      <c r="Y394" s="4113"/>
      <c r="Z394" s="4113"/>
    </row>
    <row r="395" spans="1:26" ht="12.75" customHeight="1">
      <c r="A395" s="4113"/>
      <c r="B395" s="4113"/>
      <c r="C395" s="4113"/>
      <c r="D395" s="4113"/>
      <c r="E395" s="4113"/>
      <c r="F395" s="3919"/>
      <c r="G395" s="4113"/>
      <c r="H395" s="4114"/>
      <c r="I395" s="2846"/>
      <c r="J395" s="3919"/>
      <c r="K395" s="3919"/>
      <c r="L395" s="3919"/>
      <c r="M395" s="3919"/>
      <c r="N395" s="4113"/>
      <c r="O395" s="4113"/>
      <c r="P395" s="4113"/>
      <c r="Q395" s="4113"/>
      <c r="R395" s="4113"/>
      <c r="S395" s="4113"/>
      <c r="T395" s="4113"/>
      <c r="U395" s="4113"/>
      <c r="V395" s="4113"/>
      <c r="W395" s="4113"/>
      <c r="X395" s="4113"/>
      <c r="Y395" s="4113"/>
      <c r="Z395" s="4113"/>
    </row>
    <row r="396" spans="1:26" ht="12.75" customHeight="1">
      <c r="A396" s="4113"/>
      <c r="B396" s="4113"/>
      <c r="C396" s="4113"/>
      <c r="D396" s="4113"/>
      <c r="E396" s="4113"/>
      <c r="F396" s="3919"/>
      <c r="G396" s="4113"/>
      <c r="H396" s="4114"/>
      <c r="I396" s="2846"/>
      <c r="J396" s="3919"/>
      <c r="K396" s="3919"/>
      <c r="L396" s="3919"/>
      <c r="M396" s="3919"/>
      <c r="N396" s="4113"/>
      <c r="O396" s="4113"/>
      <c r="P396" s="4113"/>
      <c r="Q396" s="4113"/>
      <c r="R396" s="4113"/>
      <c r="S396" s="4113"/>
      <c r="T396" s="4113"/>
      <c r="U396" s="4113"/>
      <c r="V396" s="4113"/>
      <c r="W396" s="4113"/>
      <c r="X396" s="4113"/>
      <c r="Y396" s="4113"/>
      <c r="Z396" s="4113"/>
    </row>
    <row r="397" spans="1:26" ht="12.75" customHeight="1">
      <c r="A397" s="4113"/>
      <c r="B397" s="4113"/>
      <c r="C397" s="4113"/>
      <c r="D397" s="4113"/>
      <c r="E397" s="4113"/>
      <c r="F397" s="3919"/>
      <c r="G397" s="4113"/>
      <c r="H397" s="4114"/>
      <c r="I397" s="2846"/>
      <c r="J397" s="3919"/>
      <c r="K397" s="3919"/>
      <c r="L397" s="3919"/>
      <c r="M397" s="3919"/>
      <c r="N397" s="4113"/>
      <c r="O397" s="4113"/>
      <c r="P397" s="4113"/>
      <c r="Q397" s="4113"/>
      <c r="R397" s="4113"/>
      <c r="S397" s="4113"/>
      <c r="T397" s="4113"/>
      <c r="U397" s="4113"/>
      <c r="V397" s="4113"/>
      <c r="W397" s="4113"/>
      <c r="X397" s="4113"/>
      <c r="Y397" s="4113"/>
      <c r="Z397" s="4113"/>
    </row>
    <row r="398" spans="1:26" ht="12.75" customHeight="1">
      <c r="A398" s="4113"/>
      <c r="B398" s="4113"/>
      <c r="C398" s="4113"/>
      <c r="D398" s="4113"/>
      <c r="E398" s="4113"/>
      <c r="F398" s="3919"/>
      <c r="G398" s="4113"/>
      <c r="H398" s="4114"/>
      <c r="I398" s="2846"/>
      <c r="J398" s="3919"/>
      <c r="K398" s="3919"/>
      <c r="L398" s="3919"/>
      <c r="M398" s="3919"/>
      <c r="N398" s="4113"/>
      <c r="O398" s="4113"/>
      <c r="P398" s="4113"/>
      <c r="Q398" s="4113"/>
      <c r="R398" s="4113"/>
      <c r="S398" s="4113"/>
      <c r="T398" s="4113"/>
      <c r="U398" s="4113"/>
      <c r="V398" s="4113"/>
      <c r="W398" s="4113"/>
      <c r="X398" s="4113"/>
      <c r="Y398" s="4113"/>
      <c r="Z398" s="4113"/>
    </row>
    <row r="399" spans="1:26" ht="12.75" customHeight="1">
      <c r="A399" s="4113"/>
      <c r="B399" s="4113"/>
      <c r="C399" s="4113"/>
      <c r="D399" s="4113"/>
      <c r="E399" s="4113"/>
      <c r="F399" s="3919"/>
      <c r="G399" s="4113"/>
      <c r="H399" s="4114"/>
      <c r="I399" s="2846"/>
      <c r="J399" s="3919"/>
      <c r="K399" s="3919"/>
      <c r="L399" s="3919"/>
      <c r="M399" s="3919"/>
      <c r="N399" s="4113"/>
      <c r="O399" s="4113"/>
      <c r="P399" s="4113"/>
      <c r="Q399" s="4113"/>
      <c r="R399" s="4113"/>
      <c r="S399" s="4113"/>
      <c r="T399" s="4113"/>
      <c r="U399" s="4113"/>
      <c r="V399" s="4113"/>
      <c r="W399" s="4113"/>
      <c r="X399" s="4113"/>
      <c r="Y399" s="4113"/>
      <c r="Z399" s="4113"/>
    </row>
    <row r="400" spans="1:26" ht="12.75" customHeight="1">
      <c r="A400" s="4113"/>
      <c r="B400" s="4113"/>
      <c r="C400" s="4113"/>
      <c r="D400" s="4113"/>
      <c r="E400" s="4113"/>
      <c r="F400" s="3919"/>
      <c r="G400" s="4113"/>
      <c r="H400" s="4114"/>
      <c r="I400" s="2846"/>
      <c r="J400" s="3919"/>
      <c r="K400" s="3919"/>
      <c r="L400" s="3919"/>
      <c r="M400" s="3919"/>
      <c r="N400" s="4113"/>
      <c r="O400" s="4113"/>
      <c r="P400" s="4113"/>
      <c r="Q400" s="4113"/>
      <c r="R400" s="4113"/>
      <c r="S400" s="4113"/>
      <c r="T400" s="4113"/>
      <c r="U400" s="4113"/>
      <c r="V400" s="4113"/>
      <c r="W400" s="4113"/>
      <c r="X400" s="4113"/>
      <c r="Y400" s="4113"/>
      <c r="Z400" s="4113"/>
    </row>
    <row r="401" spans="1:26" ht="12.75" customHeight="1">
      <c r="A401" s="4113"/>
      <c r="B401" s="4113"/>
      <c r="C401" s="4113"/>
      <c r="D401" s="4113"/>
      <c r="E401" s="4113"/>
      <c r="F401" s="3919"/>
      <c r="G401" s="4113"/>
      <c r="H401" s="4114"/>
      <c r="I401" s="2846"/>
      <c r="J401" s="3919"/>
      <c r="K401" s="3919"/>
      <c r="L401" s="3919"/>
      <c r="M401" s="3919"/>
      <c r="N401" s="4113"/>
      <c r="O401" s="4113"/>
      <c r="P401" s="4113"/>
      <c r="Q401" s="4113"/>
      <c r="R401" s="4113"/>
      <c r="S401" s="4113"/>
      <c r="T401" s="4113"/>
      <c r="U401" s="4113"/>
      <c r="V401" s="4113"/>
      <c r="W401" s="4113"/>
      <c r="X401" s="4113"/>
      <c r="Y401" s="4113"/>
      <c r="Z401" s="4113"/>
    </row>
    <row r="402" spans="1:26" ht="12.75" customHeight="1">
      <c r="A402" s="4113"/>
      <c r="B402" s="4113"/>
      <c r="C402" s="4113"/>
      <c r="D402" s="4113"/>
      <c r="E402" s="4113"/>
      <c r="F402" s="3919"/>
      <c r="G402" s="4113"/>
      <c r="H402" s="4114"/>
      <c r="I402" s="2846"/>
      <c r="J402" s="3919"/>
      <c r="K402" s="3919"/>
      <c r="L402" s="3919"/>
      <c r="M402" s="3919"/>
      <c r="N402" s="4113"/>
      <c r="O402" s="4113"/>
      <c r="P402" s="4113"/>
      <c r="Q402" s="4113"/>
      <c r="R402" s="4113"/>
      <c r="S402" s="4113"/>
      <c r="T402" s="4113"/>
      <c r="U402" s="4113"/>
      <c r="V402" s="4113"/>
      <c r="W402" s="4113"/>
      <c r="X402" s="4113"/>
      <c r="Y402" s="4113"/>
      <c r="Z402" s="4113"/>
    </row>
    <row r="403" spans="1:26" ht="12.75" customHeight="1">
      <c r="A403" s="4113"/>
      <c r="B403" s="4113"/>
      <c r="C403" s="4113"/>
      <c r="D403" s="4113"/>
      <c r="E403" s="4113"/>
      <c r="F403" s="3919"/>
      <c r="G403" s="4113"/>
      <c r="H403" s="4114"/>
      <c r="I403" s="2846"/>
      <c r="J403" s="3919"/>
      <c r="K403" s="3919"/>
      <c r="L403" s="3919"/>
      <c r="M403" s="3919"/>
      <c r="N403" s="4113"/>
      <c r="O403" s="4113"/>
      <c r="P403" s="4113"/>
      <c r="Q403" s="4113"/>
      <c r="R403" s="4113"/>
      <c r="S403" s="4113"/>
      <c r="T403" s="4113"/>
      <c r="U403" s="4113"/>
      <c r="V403" s="4113"/>
      <c r="W403" s="4113"/>
      <c r="X403" s="4113"/>
      <c r="Y403" s="4113"/>
      <c r="Z403" s="4113"/>
    </row>
    <row r="404" spans="1:26" ht="12.75" customHeight="1">
      <c r="A404" s="4113"/>
      <c r="B404" s="4113"/>
      <c r="C404" s="4113"/>
      <c r="D404" s="4113"/>
      <c r="E404" s="4113"/>
      <c r="F404" s="3919"/>
      <c r="G404" s="4113"/>
      <c r="H404" s="4114"/>
      <c r="I404" s="2846"/>
      <c r="J404" s="3919"/>
      <c r="K404" s="3919"/>
      <c r="L404" s="3919"/>
      <c r="M404" s="3919"/>
      <c r="N404" s="4113"/>
      <c r="O404" s="4113"/>
      <c r="P404" s="4113"/>
      <c r="Q404" s="4113"/>
      <c r="R404" s="4113"/>
      <c r="S404" s="4113"/>
      <c r="T404" s="4113"/>
      <c r="U404" s="4113"/>
      <c r="V404" s="4113"/>
      <c r="W404" s="4113"/>
      <c r="X404" s="4113"/>
      <c r="Y404" s="4113"/>
      <c r="Z404" s="4113"/>
    </row>
    <row r="405" spans="1:26" ht="12.75" customHeight="1">
      <c r="A405" s="4113"/>
      <c r="B405" s="4113"/>
      <c r="C405" s="4113"/>
      <c r="D405" s="4113"/>
      <c r="E405" s="4113"/>
      <c r="F405" s="3919"/>
      <c r="G405" s="4113"/>
      <c r="H405" s="4114"/>
      <c r="I405" s="2846"/>
      <c r="J405" s="3919"/>
      <c r="K405" s="3919"/>
      <c r="L405" s="3919"/>
      <c r="M405" s="3919"/>
      <c r="N405" s="4113"/>
      <c r="O405" s="4113"/>
      <c r="P405" s="4113"/>
      <c r="Q405" s="4113"/>
      <c r="R405" s="4113"/>
      <c r="S405" s="4113"/>
      <c r="T405" s="4113"/>
      <c r="U405" s="4113"/>
      <c r="V405" s="4113"/>
      <c r="W405" s="4113"/>
      <c r="X405" s="4113"/>
      <c r="Y405" s="4113"/>
      <c r="Z405" s="4113"/>
    </row>
    <row r="406" spans="1:26" ht="12.75" customHeight="1">
      <c r="A406" s="4113"/>
      <c r="B406" s="4113"/>
      <c r="C406" s="4113"/>
      <c r="D406" s="4113"/>
      <c r="E406" s="4113"/>
      <c r="F406" s="3919"/>
      <c r="G406" s="4113"/>
      <c r="H406" s="4114"/>
      <c r="I406" s="2846"/>
      <c r="J406" s="3919"/>
      <c r="K406" s="3919"/>
      <c r="L406" s="3919"/>
      <c r="M406" s="3919"/>
      <c r="N406" s="4113"/>
      <c r="O406" s="4113"/>
      <c r="P406" s="4113"/>
      <c r="Q406" s="4113"/>
      <c r="R406" s="4113"/>
      <c r="S406" s="4113"/>
      <c r="T406" s="4113"/>
      <c r="U406" s="4113"/>
      <c r="V406" s="4113"/>
      <c r="W406" s="4113"/>
      <c r="X406" s="4113"/>
      <c r="Y406" s="4113"/>
      <c r="Z406" s="4113"/>
    </row>
    <row r="407" spans="1:26" ht="12.75" customHeight="1">
      <c r="A407" s="4113"/>
      <c r="B407" s="4113"/>
      <c r="C407" s="4113"/>
      <c r="D407" s="4113"/>
      <c r="E407" s="4113"/>
      <c r="F407" s="3919"/>
      <c r="G407" s="4113"/>
      <c r="H407" s="4114"/>
      <c r="I407" s="2846"/>
      <c r="J407" s="3919"/>
      <c r="K407" s="3919"/>
      <c r="L407" s="3919"/>
      <c r="M407" s="3919"/>
      <c r="N407" s="4113"/>
      <c r="O407" s="4113"/>
      <c r="P407" s="4113"/>
      <c r="Q407" s="4113"/>
      <c r="R407" s="4113"/>
      <c r="S407" s="4113"/>
      <c r="T407" s="4113"/>
      <c r="U407" s="4113"/>
      <c r="V407" s="4113"/>
      <c r="W407" s="4113"/>
      <c r="X407" s="4113"/>
      <c r="Y407" s="4113"/>
      <c r="Z407" s="4113"/>
    </row>
    <row r="408" spans="1:26" ht="12.75" customHeight="1">
      <c r="A408" s="4113"/>
      <c r="B408" s="4113"/>
      <c r="C408" s="4113"/>
      <c r="D408" s="4113"/>
      <c r="E408" s="4113"/>
      <c r="F408" s="3919"/>
      <c r="G408" s="4113"/>
      <c r="H408" s="4114"/>
      <c r="I408" s="2846"/>
      <c r="J408" s="3919"/>
      <c r="K408" s="3919"/>
      <c r="L408" s="3919"/>
      <c r="M408" s="3919"/>
      <c r="N408" s="4113"/>
      <c r="O408" s="4113"/>
      <c r="P408" s="4113"/>
      <c r="Q408" s="4113"/>
      <c r="R408" s="4113"/>
      <c r="S408" s="4113"/>
      <c r="T408" s="4113"/>
      <c r="U408" s="4113"/>
      <c r="V408" s="4113"/>
      <c r="W408" s="4113"/>
      <c r="X408" s="4113"/>
      <c r="Y408" s="4113"/>
      <c r="Z408" s="4113"/>
    </row>
    <row r="409" spans="1:26" ht="12.75" customHeight="1">
      <c r="A409" s="4113"/>
      <c r="B409" s="4113"/>
      <c r="C409" s="4113"/>
      <c r="D409" s="4113"/>
      <c r="E409" s="4113"/>
      <c r="F409" s="3919"/>
      <c r="G409" s="4113"/>
      <c r="H409" s="4114"/>
      <c r="I409" s="2846"/>
      <c r="J409" s="3919"/>
      <c r="K409" s="3919"/>
      <c r="L409" s="3919"/>
      <c r="M409" s="3919"/>
      <c r="N409" s="4113"/>
      <c r="O409" s="4113"/>
      <c r="P409" s="4113"/>
      <c r="Q409" s="4113"/>
      <c r="R409" s="4113"/>
      <c r="S409" s="4113"/>
      <c r="T409" s="4113"/>
      <c r="U409" s="4113"/>
      <c r="V409" s="4113"/>
      <c r="W409" s="4113"/>
      <c r="X409" s="4113"/>
      <c r="Y409" s="4113"/>
      <c r="Z409" s="4113"/>
    </row>
    <row r="410" spans="1:26" ht="12.75" customHeight="1">
      <c r="A410" s="4113"/>
      <c r="B410" s="4113"/>
      <c r="C410" s="4113"/>
      <c r="D410" s="4113"/>
      <c r="E410" s="4113"/>
      <c r="F410" s="3919"/>
      <c r="G410" s="4113"/>
      <c r="H410" s="4114"/>
      <c r="I410" s="2846"/>
      <c r="J410" s="3919"/>
      <c r="K410" s="3919"/>
      <c r="L410" s="3919"/>
      <c r="M410" s="3919"/>
      <c r="N410" s="4113"/>
      <c r="O410" s="4113"/>
      <c r="P410" s="4113"/>
      <c r="Q410" s="4113"/>
      <c r="R410" s="4113"/>
      <c r="S410" s="4113"/>
      <c r="T410" s="4113"/>
      <c r="U410" s="4113"/>
      <c r="V410" s="4113"/>
      <c r="W410" s="4113"/>
      <c r="X410" s="4113"/>
      <c r="Y410" s="4113"/>
      <c r="Z410" s="4113"/>
    </row>
    <row r="411" spans="1:26" ht="12.75" customHeight="1">
      <c r="A411" s="4113"/>
      <c r="B411" s="4113"/>
      <c r="C411" s="4113"/>
      <c r="D411" s="4113"/>
      <c r="E411" s="4113"/>
      <c r="F411" s="3919"/>
      <c r="G411" s="4113"/>
      <c r="H411" s="4114"/>
      <c r="I411" s="2846"/>
      <c r="J411" s="3919"/>
      <c r="K411" s="3919"/>
      <c r="L411" s="3919"/>
      <c r="M411" s="3919"/>
      <c r="N411" s="4113"/>
      <c r="O411" s="4113"/>
      <c r="P411" s="4113"/>
      <c r="Q411" s="4113"/>
      <c r="R411" s="4113"/>
      <c r="S411" s="4113"/>
      <c r="T411" s="4113"/>
      <c r="U411" s="4113"/>
      <c r="V411" s="4113"/>
      <c r="W411" s="4113"/>
      <c r="X411" s="4113"/>
      <c r="Y411" s="4113"/>
      <c r="Z411" s="4113"/>
    </row>
    <row r="412" spans="1:26" ht="12.75" customHeight="1">
      <c r="A412" s="4113"/>
      <c r="B412" s="4113"/>
      <c r="C412" s="4113"/>
      <c r="D412" s="4113"/>
      <c r="E412" s="4113"/>
      <c r="F412" s="3919"/>
      <c r="G412" s="4113"/>
      <c r="H412" s="4114"/>
      <c r="I412" s="2846"/>
      <c r="J412" s="3919"/>
      <c r="K412" s="3919"/>
      <c r="L412" s="3919"/>
      <c r="M412" s="3919"/>
      <c r="N412" s="4113"/>
      <c r="O412" s="4113"/>
      <c r="P412" s="4113"/>
      <c r="Q412" s="4113"/>
      <c r="R412" s="4113"/>
      <c r="S412" s="4113"/>
      <c r="T412" s="4113"/>
      <c r="U412" s="4113"/>
      <c r="V412" s="4113"/>
      <c r="W412" s="4113"/>
      <c r="X412" s="4113"/>
      <c r="Y412" s="4113"/>
      <c r="Z412" s="4113"/>
    </row>
    <row r="413" spans="1:26" ht="12.75" customHeight="1">
      <c r="A413" s="4113"/>
      <c r="B413" s="4113"/>
      <c r="C413" s="4113"/>
      <c r="D413" s="4113"/>
      <c r="E413" s="4113"/>
      <c r="F413" s="3919"/>
      <c r="G413" s="4113"/>
      <c r="H413" s="4114"/>
      <c r="I413" s="2846"/>
      <c r="J413" s="3919"/>
      <c r="K413" s="3919"/>
      <c r="L413" s="3919"/>
      <c r="M413" s="3919"/>
      <c r="N413" s="4113"/>
      <c r="O413" s="4113"/>
      <c r="P413" s="4113"/>
      <c r="Q413" s="4113"/>
      <c r="R413" s="4113"/>
      <c r="S413" s="4113"/>
      <c r="T413" s="4113"/>
      <c r="U413" s="4113"/>
      <c r="V413" s="4113"/>
      <c r="W413" s="4113"/>
      <c r="X413" s="4113"/>
      <c r="Y413" s="4113"/>
      <c r="Z413" s="4113"/>
    </row>
    <row r="414" spans="1:26" ht="12.75" customHeight="1">
      <c r="A414" s="4113"/>
      <c r="B414" s="4113"/>
      <c r="C414" s="4113"/>
      <c r="D414" s="4113"/>
      <c r="E414" s="4113"/>
      <c r="F414" s="3919"/>
      <c r="G414" s="4113"/>
      <c r="H414" s="4114"/>
      <c r="I414" s="2846"/>
      <c r="J414" s="3919"/>
      <c r="K414" s="3919"/>
      <c r="L414" s="3919"/>
      <c r="M414" s="3919"/>
      <c r="N414" s="4113"/>
      <c r="O414" s="4113"/>
      <c r="P414" s="4113"/>
      <c r="Q414" s="4113"/>
      <c r="R414" s="4113"/>
      <c r="S414" s="4113"/>
      <c r="T414" s="4113"/>
      <c r="U414" s="4113"/>
      <c r="V414" s="4113"/>
      <c r="W414" s="4113"/>
      <c r="X414" s="4113"/>
      <c r="Y414" s="4113"/>
      <c r="Z414" s="4113"/>
    </row>
    <row r="415" spans="1:26" ht="12.75" customHeight="1">
      <c r="A415" s="4113"/>
      <c r="B415" s="4113"/>
      <c r="C415" s="4113"/>
      <c r="D415" s="4113"/>
      <c r="E415" s="4113"/>
      <c r="F415" s="3919"/>
      <c r="G415" s="4113"/>
      <c r="H415" s="4114"/>
      <c r="I415" s="2846"/>
      <c r="J415" s="3919"/>
      <c r="K415" s="3919"/>
      <c r="L415" s="3919"/>
      <c r="M415" s="3919"/>
      <c r="N415" s="4113"/>
      <c r="O415" s="4113"/>
      <c r="P415" s="4113"/>
      <c r="Q415" s="4113"/>
      <c r="R415" s="4113"/>
      <c r="S415" s="4113"/>
      <c r="T415" s="4113"/>
      <c r="U415" s="4113"/>
      <c r="V415" s="4113"/>
      <c r="W415" s="4113"/>
      <c r="X415" s="4113"/>
      <c r="Y415" s="4113"/>
      <c r="Z415" s="4113"/>
    </row>
    <row r="416" spans="1:26" ht="12.75" customHeight="1">
      <c r="A416" s="4113"/>
      <c r="B416" s="4113"/>
      <c r="C416" s="4113"/>
      <c r="D416" s="4113"/>
      <c r="E416" s="4113"/>
      <c r="F416" s="3919"/>
      <c r="G416" s="4113"/>
      <c r="H416" s="4114"/>
      <c r="I416" s="2846"/>
      <c r="J416" s="3919"/>
      <c r="K416" s="3919"/>
      <c r="L416" s="3919"/>
      <c r="M416" s="3919"/>
      <c r="N416" s="4113"/>
      <c r="O416" s="4113"/>
      <c r="P416" s="4113"/>
      <c r="Q416" s="4113"/>
      <c r="R416" s="4113"/>
      <c r="S416" s="4113"/>
      <c r="T416" s="4113"/>
      <c r="U416" s="4113"/>
      <c r="V416" s="4113"/>
      <c r="W416" s="4113"/>
      <c r="X416" s="4113"/>
      <c r="Y416" s="4113"/>
      <c r="Z416" s="4113"/>
    </row>
    <row r="417" spans="1:26" ht="12.75" customHeight="1">
      <c r="A417" s="4113"/>
      <c r="B417" s="4113"/>
      <c r="C417" s="4113"/>
      <c r="D417" s="4113"/>
      <c r="E417" s="4113"/>
      <c r="F417" s="3919"/>
      <c r="G417" s="4113"/>
      <c r="H417" s="4114"/>
      <c r="I417" s="2846"/>
      <c r="J417" s="3919"/>
      <c r="K417" s="3919"/>
      <c r="L417" s="3919"/>
      <c r="M417" s="3919"/>
      <c r="N417" s="4113"/>
      <c r="O417" s="4113"/>
      <c r="P417" s="4113"/>
      <c r="Q417" s="4113"/>
      <c r="R417" s="4113"/>
      <c r="S417" s="4113"/>
      <c r="T417" s="4113"/>
      <c r="U417" s="4113"/>
      <c r="V417" s="4113"/>
      <c r="W417" s="4113"/>
      <c r="X417" s="4113"/>
      <c r="Y417" s="4113"/>
      <c r="Z417" s="4113"/>
    </row>
    <row r="418" spans="1:26" ht="12.75" customHeight="1">
      <c r="A418" s="4113"/>
      <c r="B418" s="4113"/>
      <c r="C418" s="4113"/>
      <c r="D418" s="4113"/>
      <c r="E418" s="4113"/>
      <c r="F418" s="3919"/>
      <c r="G418" s="4113"/>
      <c r="H418" s="4114"/>
      <c r="I418" s="2846"/>
      <c r="J418" s="3919"/>
      <c r="K418" s="3919"/>
      <c r="L418" s="3919"/>
      <c r="M418" s="3919"/>
      <c r="N418" s="4113"/>
      <c r="O418" s="4113"/>
      <c r="P418" s="4113"/>
      <c r="Q418" s="4113"/>
      <c r="R418" s="4113"/>
      <c r="S418" s="4113"/>
      <c r="T418" s="4113"/>
      <c r="U418" s="4113"/>
      <c r="V418" s="4113"/>
      <c r="W418" s="4113"/>
      <c r="X418" s="4113"/>
      <c r="Y418" s="4113"/>
      <c r="Z418" s="4113"/>
    </row>
    <row r="419" spans="1:26" ht="12.75" customHeight="1">
      <c r="A419" s="4113"/>
      <c r="B419" s="4113"/>
      <c r="C419" s="4113"/>
      <c r="D419" s="4113"/>
      <c r="E419" s="4113"/>
      <c r="F419" s="3919"/>
      <c r="G419" s="4113"/>
      <c r="H419" s="4114"/>
      <c r="I419" s="2846"/>
      <c r="J419" s="3919"/>
      <c r="K419" s="3919"/>
      <c r="L419" s="3919"/>
      <c r="M419" s="3919"/>
      <c r="N419" s="4113"/>
      <c r="O419" s="4113"/>
      <c r="P419" s="4113"/>
      <c r="Q419" s="4113"/>
      <c r="R419" s="4113"/>
      <c r="S419" s="4113"/>
      <c r="T419" s="4113"/>
      <c r="U419" s="4113"/>
      <c r="V419" s="4113"/>
      <c r="W419" s="4113"/>
      <c r="X419" s="4113"/>
      <c r="Y419" s="4113"/>
      <c r="Z419" s="4113"/>
    </row>
    <row r="420" spans="1:26" ht="12.75" customHeight="1">
      <c r="A420" s="4113"/>
      <c r="B420" s="4113"/>
      <c r="C420" s="4113"/>
      <c r="D420" s="4113"/>
      <c r="E420" s="4113"/>
      <c r="F420" s="3919"/>
      <c r="G420" s="4113"/>
      <c r="H420" s="4114"/>
      <c r="I420" s="2846"/>
      <c r="J420" s="3919"/>
      <c r="K420" s="3919"/>
      <c r="L420" s="3919"/>
      <c r="M420" s="3919"/>
      <c r="N420" s="4113"/>
      <c r="O420" s="4113"/>
      <c r="P420" s="4113"/>
      <c r="Q420" s="4113"/>
      <c r="R420" s="4113"/>
      <c r="S420" s="4113"/>
      <c r="T420" s="4113"/>
      <c r="U420" s="4113"/>
      <c r="V420" s="4113"/>
      <c r="W420" s="4113"/>
      <c r="X420" s="4113"/>
      <c r="Y420" s="4113"/>
      <c r="Z420" s="4113"/>
    </row>
    <row r="421" spans="1:26" ht="12.75" customHeight="1">
      <c r="A421" s="4113"/>
      <c r="B421" s="4113"/>
      <c r="C421" s="4113"/>
      <c r="D421" s="4113"/>
      <c r="E421" s="4113"/>
      <c r="F421" s="3919"/>
      <c r="G421" s="4113"/>
      <c r="H421" s="4114"/>
      <c r="I421" s="2846"/>
      <c r="J421" s="3919"/>
      <c r="K421" s="3919"/>
      <c r="L421" s="3919"/>
      <c r="M421" s="3919"/>
      <c r="N421" s="4113"/>
      <c r="O421" s="4113"/>
      <c r="P421" s="4113"/>
      <c r="Q421" s="4113"/>
      <c r="R421" s="4113"/>
      <c r="S421" s="4113"/>
      <c r="T421" s="4113"/>
      <c r="U421" s="4113"/>
      <c r="V421" s="4113"/>
      <c r="W421" s="4113"/>
      <c r="X421" s="4113"/>
      <c r="Y421" s="4113"/>
      <c r="Z421" s="4113"/>
    </row>
    <row r="422" spans="1:26" ht="12.75" customHeight="1">
      <c r="A422" s="4113"/>
      <c r="B422" s="4113"/>
      <c r="C422" s="4113"/>
      <c r="D422" s="4113"/>
      <c r="E422" s="4113"/>
      <c r="F422" s="3919"/>
      <c r="G422" s="4113"/>
      <c r="H422" s="4114"/>
      <c r="I422" s="2846"/>
      <c r="J422" s="3919"/>
      <c r="K422" s="3919"/>
      <c r="L422" s="3919"/>
      <c r="M422" s="3919"/>
      <c r="N422" s="4113"/>
      <c r="O422" s="4113"/>
      <c r="P422" s="4113"/>
      <c r="Q422" s="4113"/>
      <c r="R422" s="4113"/>
      <c r="S422" s="4113"/>
      <c r="T422" s="4113"/>
      <c r="U422" s="4113"/>
      <c r="V422" s="4113"/>
      <c r="W422" s="4113"/>
      <c r="X422" s="4113"/>
      <c r="Y422" s="4113"/>
      <c r="Z422" s="4113"/>
    </row>
    <row r="423" spans="1:26" ht="12.75" customHeight="1">
      <c r="A423" s="4113"/>
      <c r="B423" s="4113"/>
      <c r="C423" s="4113"/>
      <c r="D423" s="4113"/>
      <c r="E423" s="4113"/>
      <c r="F423" s="3919"/>
      <c r="G423" s="4113"/>
      <c r="H423" s="4114"/>
      <c r="I423" s="2846"/>
      <c r="J423" s="3919"/>
      <c r="K423" s="3919"/>
      <c r="L423" s="3919"/>
      <c r="M423" s="3919"/>
      <c r="N423" s="4113"/>
      <c r="O423" s="4113"/>
      <c r="P423" s="4113"/>
      <c r="Q423" s="4113"/>
      <c r="R423" s="4113"/>
      <c r="S423" s="4113"/>
      <c r="T423" s="4113"/>
      <c r="U423" s="4113"/>
      <c r="V423" s="4113"/>
      <c r="W423" s="4113"/>
      <c r="X423" s="4113"/>
      <c r="Y423" s="4113"/>
      <c r="Z423" s="4113"/>
    </row>
    <row r="424" spans="1:26" ht="12.75" customHeight="1">
      <c r="A424" s="4113"/>
      <c r="B424" s="4113"/>
      <c r="C424" s="4113"/>
      <c r="D424" s="4113"/>
      <c r="E424" s="4113"/>
      <c r="F424" s="3919"/>
      <c r="G424" s="4113"/>
      <c r="H424" s="4114"/>
      <c r="I424" s="2846"/>
      <c r="J424" s="3919"/>
      <c r="K424" s="3919"/>
      <c r="L424" s="3919"/>
      <c r="M424" s="3919"/>
      <c r="N424" s="4113"/>
      <c r="O424" s="4113"/>
      <c r="P424" s="4113"/>
      <c r="Q424" s="4113"/>
      <c r="R424" s="4113"/>
      <c r="S424" s="4113"/>
      <c r="T424" s="4113"/>
      <c r="U424" s="4113"/>
      <c r="V424" s="4113"/>
      <c r="W424" s="4113"/>
      <c r="X424" s="4113"/>
      <c r="Y424" s="4113"/>
      <c r="Z424" s="4113"/>
    </row>
    <row r="425" spans="1:26" ht="12.75" customHeight="1">
      <c r="A425" s="4113"/>
      <c r="B425" s="4113"/>
      <c r="C425" s="4113"/>
      <c r="D425" s="4113"/>
      <c r="E425" s="4113"/>
      <c r="F425" s="3919"/>
      <c r="G425" s="4113"/>
      <c r="H425" s="4114"/>
      <c r="I425" s="2846"/>
      <c r="J425" s="3919"/>
      <c r="K425" s="3919"/>
      <c r="L425" s="3919"/>
      <c r="M425" s="3919"/>
      <c r="N425" s="4113"/>
      <c r="O425" s="4113"/>
      <c r="P425" s="4113"/>
      <c r="Q425" s="4113"/>
      <c r="R425" s="4113"/>
      <c r="S425" s="4113"/>
      <c r="T425" s="4113"/>
      <c r="U425" s="4113"/>
      <c r="V425" s="4113"/>
      <c r="W425" s="4113"/>
      <c r="X425" s="4113"/>
      <c r="Y425" s="4113"/>
      <c r="Z425" s="4113"/>
    </row>
    <row r="426" spans="1:26" ht="12.75" customHeight="1">
      <c r="A426" s="4113"/>
      <c r="B426" s="4113"/>
      <c r="C426" s="4113"/>
      <c r="D426" s="4113"/>
      <c r="E426" s="4113"/>
      <c r="F426" s="3919"/>
      <c r="G426" s="4113"/>
      <c r="H426" s="4114"/>
      <c r="I426" s="2846"/>
      <c r="J426" s="3919"/>
      <c r="K426" s="3919"/>
      <c r="L426" s="3919"/>
      <c r="M426" s="3919"/>
      <c r="N426" s="4113"/>
      <c r="O426" s="4113"/>
      <c r="P426" s="4113"/>
      <c r="Q426" s="4113"/>
      <c r="R426" s="4113"/>
      <c r="S426" s="4113"/>
      <c r="T426" s="4113"/>
      <c r="U426" s="4113"/>
      <c r="V426" s="4113"/>
      <c r="W426" s="4113"/>
      <c r="X426" s="4113"/>
      <c r="Y426" s="4113"/>
      <c r="Z426" s="4113"/>
    </row>
    <row r="427" spans="1:26" ht="12.75" customHeight="1">
      <c r="A427" s="4113"/>
      <c r="B427" s="4113"/>
      <c r="C427" s="4113"/>
      <c r="D427" s="4113"/>
      <c r="E427" s="4113"/>
      <c r="F427" s="3919"/>
      <c r="G427" s="4113"/>
      <c r="H427" s="4114"/>
      <c r="I427" s="2846"/>
      <c r="J427" s="3919"/>
      <c r="K427" s="3919"/>
      <c r="L427" s="3919"/>
      <c r="M427" s="3919"/>
      <c r="N427" s="4113"/>
      <c r="O427" s="4113"/>
      <c r="P427" s="4113"/>
      <c r="Q427" s="4113"/>
      <c r="R427" s="4113"/>
      <c r="S427" s="4113"/>
      <c r="T427" s="4113"/>
      <c r="U427" s="4113"/>
      <c r="V427" s="4113"/>
      <c r="W427" s="4113"/>
      <c r="X427" s="4113"/>
      <c r="Y427" s="4113"/>
      <c r="Z427" s="4113"/>
    </row>
    <row r="428" spans="1:26" ht="12.75" customHeight="1">
      <c r="A428" s="4113"/>
      <c r="B428" s="4113"/>
      <c r="C428" s="4113"/>
      <c r="D428" s="4113"/>
      <c r="E428" s="4113"/>
      <c r="F428" s="3919"/>
      <c r="G428" s="4113"/>
      <c r="H428" s="4114"/>
      <c r="I428" s="2846"/>
      <c r="J428" s="3919"/>
      <c r="K428" s="3919"/>
      <c r="L428" s="3919"/>
      <c r="M428" s="3919"/>
      <c r="N428" s="4113"/>
      <c r="O428" s="4113"/>
      <c r="P428" s="4113"/>
      <c r="Q428" s="4113"/>
      <c r="R428" s="4113"/>
      <c r="S428" s="4113"/>
      <c r="T428" s="4113"/>
      <c r="U428" s="4113"/>
      <c r="V428" s="4113"/>
      <c r="W428" s="4113"/>
      <c r="X428" s="4113"/>
      <c r="Y428" s="4113"/>
      <c r="Z428" s="4113"/>
    </row>
    <row r="429" spans="1:26" ht="12.75" customHeight="1">
      <c r="A429" s="4113"/>
      <c r="B429" s="4113"/>
      <c r="C429" s="4113"/>
      <c r="D429" s="4113"/>
      <c r="E429" s="4113"/>
      <c r="F429" s="3919"/>
      <c r="G429" s="4113"/>
      <c r="H429" s="4114"/>
      <c r="I429" s="2846"/>
      <c r="J429" s="3919"/>
      <c r="K429" s="3919"/>
      <c r="L429" s="3919"/>
      <c r="M429" s="3919"/>
      <c r="N429" s="4113"/>
      <c r="O429" s="4113"/>
      <c r="P429" s="4113"/>
      <c r="Q429" s="4113"/>
      <c r="R429" s="4113"/>
      <c r="S429" s="4113"/>
      <c r="T429" s="4113"/>
      <c r="U429" s="4113"/>
      <c r="V429" s="4113"/>
      <c r="W429" s="4113"/>
      <c r="X429" s="4113"/>
      <c r="Y429" s="4113"/>
      <c r="Z429" s="4113"/>
    </row>
    <row r="430" spans="1:26" ht="12.75" customHeight="1">
      <c r="A430" s="4113"/>
      <c r="B430" s="4113"/>
      <c r="C430" s="4113"/>
      <c r="D430" s="4113"/>
      <c r="E430" s="4113"/>
      <c r="F430" s="3919"/>
      <c r="G430" s="4113"/>
      <c r="H430" s="4114"/>
      <c r="I430" s="2846"/>
      <c r="J430" s="3919"/>
      <c r="K430" s="3919"/>
      <c r="L430" s="3919"/>
      <c r="M430" s="3919"/>
      <c r="N430" s="4113"/>
      <c r="O430" s="4113"/>
      <c r="P430" s="4113"/>
      <c r="Q430" s="4113"/>
      <c r="R430" s="4113"/>
      <c r="S430" s="4113"/>
      <c r="T430" s="4113"/>
      <c r="U430" s="4113"/>
      <c r="V430" s="4113"/>
      <c r="W430" s="4113"/>
      <c r="X430" s="4113"/>
      <c r="Y430" s="4113"/>
      <c r="Z430" s="4113"/>
    </row>
    <row r="431" spans="1:26" ht="12.75" customHeight="1">
      <c r="A431" s="4113"/>
      <c r="B431" s="4113"/>
      <c r="C431" s="4113"/>
      <c r="D431" s="4113"/>
      <c r="E431" s="4113"/>
      <c r="F431" s="3919"/>
      <c r="G431" s="4113"/>
      <c r="H431" s="4114"/>
      <c r="I431" s="2846"/>
      <c r="J431" s="3919"/>
      <c r="K431" s="3919"/>
      <c r="L431" s="3919"/>
      <c r="M431" s="3919"/>
      <c r="N431" s="4113"/>
      <c r="O431" s="4113"/>
      <c r="P431" s="4113"/>
      <c r="Q431" s="4113"/>
      <c r="R431" s="4113"/>
      <c r="S431" s="4113"/>
      <c r="T431" s="4113"/>
      <c r="U431" s="4113"/>
      <c r="V431" s="4113"/>
      <c r="W431" s="4113"/>
      <c r="X431" s="4113"/>
      <c r="Y431" s="4113"/>
      <c r="Z431" s="4113"/>
    </row>
    <row r="432" spans="1:26" ht="12.75" customHeight="1">
      <c r="A432" s="4113"/>
      <c r="B432" s="4113"/>
      <c r="C432" s="4113"/>
      <c r="D432" s="4113"/>
      <c r="E432" s="4113"/>
      <c r="F432" s="3919"/>
      <c r="G432" s="4113"/>
      <c r="H432" s="4114"/>
      <c r="I432" s="2846"/>
      <c r="J432" s="3919"/>
      <c r="K432" s="3919"/>
      <c r="L432" s="3919"/>
      <c r="M432" s="3919"/>
      <c r="N432" s="4113"/>
      <c r="O432" s="4113"/>
      <c r="P432" s="4113"/>
      <c r="Q432" s="4113"/>
      <c r="R432" s="4113"/>
      <c r="S432" s="4113"/>
      <c r="T432" s="4113"/>
      <c r="U432" s="4113"/>
      <c r="V432" s="4113"/>
      <c r="W432" s="4113"/>
      <c r="X432" s="4113"/>
      <c r="Y432" s="4113"/>
      <c r="Z432" s="4113"/>
    </row>
    <row r="433" spans="1:26" ht="12.75" customHeight="1">
      <c r="A433" s="4113"/>
      <c r="B433" s="4113"/>
      <c r="C433" s="4113"/>
      <c r="D433" s="4113"/>
      <c r="E433" s="4113"/>
      <c r="F433" s="3919"/>
      <c r="G433" s="4113"/>
      <c r="H433" s="4114"/>
      <c r="I433" s="2846"/>
      <c r="J433" s="3919"/>
      <c r="K433" s="3919"/>
      <c r="L433" s="3919"/>
      <c r="M433" s="3919"/>
      <c r="N433" s="4113"/>
      <c r="O433" s="4113"/>
      <c r="P433" s="4113"/>
      <c r="Q433" s="4113"/>
      <c r="R433" s="4113"/>
      <c r="S433" s="4113"/>
      <c r="T433" s="4113"/>
      <c r="U433" s="4113"/>
      <c r="V433" s="4113"/>
      <c r="W433" s="4113"/>
      <c r="X433" s="4113"/>
      <c r="Y433" s="4113"/>
      <c r="Z433" s="4113"/>
    </row>
    <row r="434" spans="1:26" ht="12.75" customHeight="1">
      <c r="A434" s="4113"/>
      <c r="B434" s="4113"/>
      <c r="C434" s="4113"/>
      <c r="D434" s="4113"/>
      <c r="E434" s="4113"/>
      <c r="F434" s="3919"/>
      <c r="G434" s="4113"/>
      <c r="H434" s="4114"/>
      <c r="I434" s="2846"/>
      <c r="J434" s="3919"/>
      <c r="K434" s="3919"/>
      <c r="L434" s="3919"/>
      <c r="M434" s="3919"/>
      <c r="N434" s="4113"/>
      <c r="O434" s="4113"/>
      <c r="P434" s="4113"/>
      <c r="Q434" s="4113"/>
      <c r="R434" s="4113"/>
      <c r="S434" s="4113"/>
      <c r="T434" s="4113"/>
      <c r="U434" s="4113"/>
      <c r="V434" s="4113"/>
      <c r="W434" s="4113"/>
      <c r="X434" s="4113"/>
      <c r="Y434" s="4113"/>
      <c r="Z434" s="4113"/>
    </row>
    <row r="435" spans="1:26" ht="12.75" customHeight="1">
      <c r="A435" s="4113"/>
      <c r="B435" s="4113"/>
      <c r="C435" s="4113"/>
      <c r="D435" s="4113"/>
      <c r="E435" s="4113"/>
      <c r="F435" s="3919"/>
      <c r="G435" s="4113"/>
      <c r="H435" s="4114"/>
      <c r="I435" s="2846"/>
      <c r="J435" s="3919"/>
      <c r="K435" s="3919"/>
      <c r="L435" s="3919"/>
      <c r="M435" s="3919"/>
      <c r="N435" s="4113"/>
      <c r="O435" s="4113"/>
      <c r="P435" s="4113"/>
      <c r="Q435" s="4113"/>
      <c r="R435" s="4113"/>
      <c r="S435" s="4113"/>
      <c r="T435" s="4113"/>
      <c r="U435" s="4113"/>
      <c r="V435" s="4113"/>
      <c r="W435" s="4113"/>
      <c r="X435" s="4113"/>
      <c r="Y435" s="4113"/>
      <c r="Z435" s="4113"/>
    </row>
    <row r="436" spans="1:26" ht="12.75" customHeight="1">
      <c r="A436" s="4113"/>
      <c r="B436" s="4113"/>
      <c r="C436" s="4113"/>
      <c r="D436" s="4113"/>
      <c r="E436" s="4113"/>
      <c r="F436" s="3919"/>
      <c r="G436" s="4113"/>
      <c r="H436" s="4114"/>
      <c r="I436" s="2846"/>
      <c r="J436" s="3919"/>
      <c r="K436" s="3919"/>
      <c r="L436" s="3919"/>
      <c r="M436" s="3919"/>
      <c r="N436" s="4113"/>
      <c r="O436" s="4113"/>
      <c r="P436" s="4113"/>
      <c r="Q436" s="4113"/>
      <c r="R436" s="4113"/>
      <c r="S436" s="4113"/>
      <c r="T436" s="4113"/>
      <c r="U436" s="4113"/>
      <c r="V436" s="4113"/>
      <c r="W436" s="4113"/>
      <c r="X436" s="4113"/>
      <c r="Y436" s="4113"/>
      <c r="Z436" s="4113"/>
    </row>
    <row r="437" spans="1:26" ht="12.75" customHeight="1">
      <c r="A437" s="4113"/>
      <c r="B437" s="4113"/>
      <c r="C437" s="4113"/>
      <c r="D437" s="4113"/>
      <c r="E437" s="4113"/>
      <c r="F437" s="3919"/>
      <c r="G437" s="4113"/>
      <c r="H437" s="4114"/>
      <c r="I437" s="2846"/>
      <c r="J437" s="3919"/>
      <c r="K437" s="3919"/>
      <c r="L437" s="3919"/>
      <c r="M437" s="3919"/>
      <c r="N437" s="4113"/>
      <c r="O437" s="4113"/>
      <c r="P437" s="4113"/>
      <c r="Q437" s="4113"/>
      <c r="R437" s="4113"/>
      <c r="S437" s="4113"/>
      <c r="T437" s="4113"/>
      <c r="U437" s="4113"/>
      <c r="V437" s="4113"/>
      <c r="W437" s="4113"/>
      <c r="X437" s="4113"/>
      <c r="Y437" s="4113"/>
      <c r="Z437" s="4113"/>
    </row>
    <row r="438" spans="1:26" ht="12.75" customHeight="1">
      <c r="A438" s="4113"/>
      <c r="B438" s="4113"/>
      <c r="C438" s="4113"/>
      <c r="D438" s="4113"/>
      <c r="E438" s="4113"/>
      <c r="F438" s="3919"/>
      <c r="G438" s="4113"/>
      <c r="H438" s="4114"/>
      <c r="I438" s="2846"/>
      <c r="J438" s="3919"/>
      <c r="K438" s="3919"/>
      <c r="L438" s="3919"/>
      <c r="M438" s="3919"/>
      <c r="N438" s="4113"/>
      <c r="O438" s="4113"/>
      <c r="P438" s="4113"/>
      <c r="Q438" s="4113"/>
      <c r="R438" s="4113"/>
      <c r="S438" s="4113"/>
      <c r="T438" s="4113"/>
      <c r="U438" s="4113"/>
      <c r="V438" s="4113"/>
      <c r="W438" s="4113"/>
      <c r="X438" s="4113"/>
      <c r="Y438" s="4113"/>
      <c r="Z438" s="4113"/>
    </row>
    <row r="439" spans="1:26" ht="12.75" customHeight="1">
      <c r="A439" s="4113"/>
      <c r="B439" s="4113"/>
      <c r="C439" s="4113"/>
      <c r="D439" s="4113"/>
      <c r="E439" s="4113"/>
      <c r="F439" s="3919"/>
      <c r="G439" s="4113"/>
      <c r="H439" s="4114"/>
      <c r="I439" s="2846"/>
      <c r="J439" s="3919"/>
      <c r="K439" s="3919"/>
      <c r="L439" s="3919"/>
      <c r="M439" s="3919"/>
      <c r="N439" s="4113"/>
      <c r="O439" s="4113"/>
      <c r="P439" s="4113"/>
      <c r="Q439" s="4113"/>
      <c r="R439" s="4113"/>
      <c r="S439" s="4113"/>
      <c r="T439" s="4113"/>
      <c r="U439" s="4113"/>
      <c r="V439" s="4113"/>
      <c r="W439" s="4113"/>
      <c r="X439" s="4113"/>
      <c r="Y439" s="4113"/>
      <c r="Z439" s="4113"/>
    </row>
    <row r="440" spans="1:26" ht="12.75" customHeight="1">
      <c r="A440" s="4113"/>
      <c r="B440" s="4113"/>
      <c r="C440" s="4113"/>
      <c r="D440" s="4113"/>
      <c r="E440" s="4113"/>
      <c r="F440" s="3919"/>
      <c r="G440" s="4113"/>
      <c r="H440" s="4114"/>
      <c r="I440" s="2846"/>
      <c r="J440" s="3919"/>
      <c r="K440" s="3919"/>
      <c r="L440" s="3919"/>
      <c r="M440" s="3919"/>
      <c r="N440" s="4113"/>
      <c r="O440" s="4113"/>
      <c r="P440" s="4113"/>
      <c r="Q440" s="4113"/>
      <c r="R440" s="4113"/>
      <c r="S440" s="4113"/>
      <c r="T440" s="4113"/>
      <c r="U440" s="4113"/>
      <c r="V440" s="4113"/>
      <c r="W440" s="4113"/>
      <c r="X440" s="4113"/>
      <c r="Y440" s="4113"/>
      <c r="Z440" s="4113"/>
    </row>
    <row r="441" spans="1:26" ht="12.75" customHeight="1">
      <c r="A441" s="4113"/>
      <c r="B441" s="4113"/>
      <c r="C441" s="4113"/>
      <c r="D441" s="4113"/>
      <c r="E441" s="4113"/>
      <c r="F441" s="3919"/>
      <c r="G441" s="4113"/>
      <c r="H441" s="4114"/>
      <c r="I441" s="2846"/>
      <c r="J441" s="3919"/>
      <c r="K441" s="3919"/>
      <c r="L441" s="3919"/>
      <c r="M441" s="3919"/>
      <c r="N441" s="4113"/>
      <c r="O441" s="4113"/>
      <c r="P441" s="4113"/>
      <c r="Q441" s="4113"/>
      <c r="R441" s="4113"/>
      <c r="S441" s="4113"/>
      <c r="T441" s="4113"/>
      <c r="U441" s="4113"/>
      <c r="V441" s="4113"/>
      <c r="W441" s="4113"/>
      <c r="X441" s="4113"/>
      <c r="Y441" s="4113"/>
      <c r="Z441" s="4113"/>
    </row>
    <row r="442" spans="1:26" ht="12.75" customHeight="1">
      <c r="A442" s="4113"/>
      <c r="B442" s="4113"/>
      <c r="C442" s="4113"/>
      <c r="D442" s="4113"/>
      <c r="E442" s="4113"/>
      <c r="F442" s="3919"/>
      <c r="G442" s="4113"/>
      <c r="H442" s="4114"/>
      <c r="I442" s="2846"/>
      <c r="J442" s="3919"/>
      <c r="K442" s="3919"/>
      <c r="L442" s="3919"/>
      <c r="M442" s="3919"/>
      <c r="N442" s="4113"/>
      <c r="O442" s="4113"/>
      <c r="P442" s="4113"/>
      <c r="Q442" s="4113"/>
      <c r="R442" s="4113"/>
      <c r="S442" s="4113"/>
      <c r="T442" s="4113"/>
      <c r="U442" s="4113"/>
      <c r="V442" s="4113"/>
      <c r="W442" s="4113"/>
      <c r="X442" s="4113"/>
      <c r="Y442" s="4113"/>
      <c r="Z442" s="4113"/>
    </row>
    <row r="443" spans="1:26" ht="12.75" customHeight="1">
      <c r="A443" s="4113"/>
      <c r="B443" s="4113"/>
      <c r="C443" s="4113"/>
      <c r="D443" s="4113"/>
      <c r="E443" s="4113"/>
      <c r="F443" s="3919"/>
      <c r="G443" s="4113"/>
      <c r="H443" s="4114"/>
      <c r="I443" s="2846"/>
      <c r="J443" s="3919"/>
      <c r="K443" s="3919"/>
      <c r="L443" s="3919"/>
      <c r="M443" s="3919"/>
      <c r="N443" s="4113"/>
      <c r="O443" s="4113"/>
      <c r="P443" s="4113"/>
      <c r="Q443" s="4113"/>
      <c r="R443" s="4113"/>
      <c r="S443" s="4113"/>
      <c r="T443" s="4113"/>
      <c r="U443" s="4113"/>
      <c r="V443" s="4113"/>
      <c r="W443" s="4113"/>
      <c r="X443" s="4113"/>
      <c r="Y443" s="4113"/>
      <c r="Z443" s="4113"/>
    </row>
    <row r="444" spans="1:26" ht="12.75" customHeight="1">
      <c r="A444" s="4113"/>
      <c r="B444" s="4113"/>
      <c r="C444" s="4113"/>
      <c r="D444" s="4113"/>
      <c r="E444" s="4113"/>
      <c r="F444" s="3919"/>
      <c r="G444" s="4113"/>
      <c r="H444" s="4114"/>
      <c r="I444" s="2846"/>
      <c r="J444" s="3919"/>
      <c r="K444" s="3919"/>
      <c r="L444" s="3919"/>
      <c r="M444" s="3919"/>
      <c r="N444" s="4113"/>
      <c r="O444" s="4113"/>
      <c r="P444" s="4113"/>
      <c r="Q444" s="4113"/>
      <c r="R444" s="4113"/>
      <c r="S444" s="4113"/>
      <c r="T444" s="4113"/>
      <c r="U444" s="4113"/>
      <c r="V444" s="4113"/>
      <c r="W444" s="4113"/>
      <c r="X444" s="4113"/>
      <c r="Y444" s="4113"/>
      <c r="Z444" s="4113"/>
    </row>
    <row r="445" spans="1:26" ht="12.75" customHeight="1">
      <c r="A445" s="4113"/>
      <c r="B445" s="4113"/>
      <c r="C445" s="4113"/>
      <c r="D445" s="4113"/>
      <c r="E445" s="4113"/>
      <c r="F445" s="3919"/>
      <c r="G445" s="4113"/>
      <c r="H445" s="4114"/>
      <c r="I445" s="2846"/>
      <c r="J445" s="3919"/>
      <c r="K445" s="3919"/>
      <c r="L445" s="3919"/>
      <c r="M445" s="3919"/>
      <c r="N445" s="4113"/>
      <c r="O445" s="4113"/>
      <c r="P445" s="4113"/>
      <c r="Q445" s="4113"/>
      <c r="R445" s="4113"/>
      <c r="S445" s="4113"/>
      <c r="T445" s="4113"/>
      <c r="U445" s="4113"/>
      <c r="V445" s="4113"/>
      <c r="W445" s="4113"/>
      <c r="X445" s="4113"/>
      <c r="Y445" s="4113"/>
      <c r="Z445" s="4113"/>
    </row>
    <row r="446" spans="1:26" ht="12.75" customHeight="1">
      <c r="A446" s="4113"/>
      <c r="B446" s="4113"/>
      <c r="C446" s="4113"/>
      <c r="D446" s="4113"/>
      <c r="E446" s="4113"/>
      <c r="F446" s="3919"/>
      <c r="G446" s="4113"/>
      <c r="H446" s="4114"/>
      <c r="I446" s="2846"/>
      <c r="J446" s="3919"/>
      <c r="K446" s="3919"/>
      <c r="L446" s="3919"/>
      <c r="M446" s="3919"/>
      <c r="N446" s="4113"/>
      <c r="O446" s="4113"/>
      <c r="P446" s="4113"/>
      <c r="Q446" s="4113"/>
      <c r="R446" s="4113"/>
      <c r="S446" s="4113"/>
      <c r="T446" s="4113"/>
      <c r="U446" s="4113"/>
      <c r="V446" s="4113"/>
      <c r="W446" s="4113"/>
      <c r="X446" s="4113"/>
      <c r="Y446" s="4113"/>
      <c r="Z446" s="4113"/>
    </row>
    <row r="447" spans="1:26" ht="12.75" customHeight="1">
      <c r="A447" s="4113"/>
      <c r="B447" s="4113"/>
      <c r="C447" s="4113"/>
      <c r="D447" s="4113"/>
      <c r="E447" s="4113"/>
      <c r="F447" s="3919"/>
      <c r="G447" s="4113"/>
      <c r="H447" s="4114"/>
      <c r="I447" s="2846"/>
      <c r="J447" s="3919"/>
      <c r="K447" s="3919"/>
      <c r="L447" s="3919"/>
      <c r="M447" s="3919"/>
      <c r="N447" s="4113"/>
      <c r="O447" s="4113"/>
      <c r="P447" s="4113"/>
      <c r="Q447" s="4113"/>
      <c r="R447" s="4113"/>
      <c r="S447" s="4113"/>
      <c r="T447" s="4113"/>
      <c r="U447" s="4113"/>
      <c r="V447" s="4113"/>
      <c r="W447" s="4113"/>
      <c r="X447" s="4113"/>
      <c r="Y447" s="4113"/>
      <c r="Z447" s="4113"/>
    </row>
    <row r="448" spans="1:26" ht="12.75" customHeight="1">
      <c r="A448" s="4113"/>
      <c r="B448" s="4113"/>
      <c r="C448" s="4113"/>
      <c r="D448" s="4113"/>
      <c r="E448" s="4113"/>
      <c r="F448" s="3919"/>
      <c r="G448" s="4113"/>
      <c r="H448" s="4114"/>
      <c r="I448" s="2846"/>
      <c r="J448" s="3919"/>
      <c r="K448" s="3919"/>
      <c r="L448" s="3919"/>
      <c r="M448" s="3919"/>
      <c r="N448" s="4113"/>
      <c r="O448" s="4113"/>
      <c r="P448" s="4113"/>
      <c r="Q448" s="4113"/>
      <c r="R448" s="4113"/>
      <c r="S448" s="4113"/>
      <c r="T448" s="4113"/>
      <c r="U448" s="4113"/>
      <c r="V448" s="4113"/>
      <c r="W448" s="4113"/>
      <c r="X448" s="4113"/>
      <c r="Y448" s="4113"/>
      <c r="Z448" s="4113"/>
    </row>
    <row r="449" spans="1:26" ht="12.75" customHeight="1">
      <c r="A449" s="4113"/>
      <c r="B449" s="4113"/>
      <c r="C449" s="4113"/>
      <c r="D449" s="4113"/>
      <c r="E449" s="4113"/>
      <c r="F449" s="3919"/>
      <c r="G449" s="4113"/>
      <c r="H449" s="4114"/>
      <c r="I449" s="2846"/>
      <c r="J449" s="3919"/>
      <c r="K449" s="3919"/>
      <c r="L449" s="3919"/>
      <c r="M449" s="3919"/>
      <c r="N449" s="4113"/>
      <c r="O449" s="4113"/>
      <c r="P449" s="4113"/>
      <c r="Q449" s="4113"/>
      <c r="R449" s="4113"/>
      <c r="S449" s="4113"/>
      <c r="T449" s="4113"/>
      <c r="U449" s="4113"/>
      <c r="V449" s="4113"/>
      <c r="W449" s="4113"/>
      <c r="X449" s="4113"/>
      <c r="Y449" s="4113"/>
      <c r="Z449" s="4113"/>
    </row>
    <row r="450" spans="1:26" ht="12.75" customHeight="1">
      <c r="A450" s="4113"/>
      <c r="B450" s="4113"/>
      <c r="C450" s="4113"/>
      <c r="D450" s="4113"/>
      <c r="E450" s="4113"/>
      <c r="F450" s="3919"/>
      <c r="G450" s="4113"/>
      <c r="H450" s="4114"/>
      <c r="I450" s="2846"/>
      <c r="J450" s="3919"/>
      <c r="K450" s="3919"/>
      <c r="L450" s="3919"/>
      <c r="M450" s="3919"/>
      <c r="N450" s="4113"/>
      <c r="O450" s="4113"/>
      <c r="P450" s="4113"/>
      <c r="Q450" s="4113"/>
      <c r="R450" s="4113"/>
      <c r="S450" s="4113"/>
      <c r="T450" s="4113"/>
      <c r="U450" s="4113"/>
      <c r="V450" s="4113"/>
      <c r="W450" s="4113"/>
      <c r="X450" s="4113"/>
      <c r="Y450" s="4113"/>
      <c r="Z450" s="4113"/>
    </row>
    <row r="451" spans="1:26" ht="12.75" customHeight="1">
      <c r="A451" s="4113"/>
      <c r="B451" s="4113"/>
      <c r="C451" s="4113"/>
      <c r="D451" s="4113"/>
      <c r="E451" s="4113"/>
      <c r="F451" s="3919"/>
      <c r="G451" s="4113"/>
      <c r="H451" s="4114"/>
      <c r="I451" s="2846"/>
      <c r="J451" s="3919"/>
      <c r="K451" s="3919"/>
      <c r="L451" s="3919"/>
      <c r="M451" s="3919"/>
      <c r="N451" s="4113"/>
      <c r="O451" s="4113"/>
      <c r="P451" s="4113"/>
      <c r="Q451" s="4113"/>
      <c r="R451" s="4113"/>
      <c r="S451" s="4113"/>
      <c r="T451" s="4113"/>
      <c r="U451" s="4113"/>
      <c r="V451" s="4113"/>
      <c r="W451" s="4113"/>
      <c r="X451" s="4113"/>
      <c r="Y451" s="4113"/>
      <c r="Z451" s="4113"/>
    </row>
    <row r="452" spans="1:26" ht="12.75" customHeight="1">
      <c r="A452" s="4113"/>
      <c r="B452" s="4113"/>
      <c r="C452" s="4113"/>
      <c r="D452" s="4113"/>
      <c r="E452" s="4113"/>
      <c r="F452" s="3919"/>
      <c r="G452" s="4113"/>
      <c r="H452" s="4114"/>
      <c r="I452" s="2846"/>
      <c r="J452" s="3919"/>
      <c r="K452" s="3919"/>
      <c r="L452" s="3919"/>
      <c r="M452" s="3919"/>
      <c r="N452" s="4113"/>
      <c r="O452" s="4113"/>
      <c r="P452" s="4113"/>
      <c r="Q452" s="4113"/>
      <c r="R452" s="4113"/>
      <c r="S452" s="4113"/>
      <c r="T452" s="4113"/>
      <c r="U452" s="4113"/>
      <c r="V452" s="4113"/>
      <c r="W452" s="4113"/>
      <c r="X452" s="4113"/>
      <c r="Y452" s="4113"/>
      <c r="Z452" s="4113"/>
    </row>
    <row r="453" spans="1:26" ht="12.75" customHeight="1">
      <c r="A453" s="4113"/>
      <c r="B453" s="4113"/>
      <c r="C453" s="4113"/>
      <c r="D453" s="4113"/>
      <c r="E453" s="4113"/>
      <c r="F453" s="3919"/>
      <c r="G453" s="4113"/>
      <c r="H453" s="4114"/>
      <c r="I453" s="2846"/>
      <c r="J453" s="3919"/>
      <c r="K453" s="3919"/>
      <c r="L453" s="3919"/>
      <c r="M453" s="3919"/>
      <c r="N453" s="4113"/>
      <c r="O453" s="4113"/>
      <c r="P453" s="4113"/>
      <c r="Q453" s="4113"/>
      <c r="R453" s="4113"/>
      <c r="S453" s="4113"/>
      <c r="T453" s="4113"/>
      <c r="U453" s="4113"/>
      <c r="V453" s="4113"/>
      <c r="W453" s="4113"/>
      <c r="X453" s="4113"/>
      <c r="Y453" s="4113"/>
      <c r="Z453" s="4113"/>
    </row>
    <row r="454" spans="1:26" ht="12.75" customHeight="1">
      <c r="A454" s="4113"/>
      <c r="B454" s="4113"/>
      <c r="C454" s="4113"/>
      <c r="D454" s="4113"/>
      <c r="E454" s="4113"/>
      <c r="F454" s="3919"/>
      <c r="G454" s="4113"/>
      <c r="H454" s="4114"/>
      <c r="I454" s="2846"/>
      <c r="J454" s="3919"/>
      <c r="K454" s="3919"/>
      <c r="L454" s="3919"/>
      <c r="M454" s="3919"/>
      <c r="N454" s="4113"/>
      <c r="O454" s="4113"/>
      <c r="P454" s="4113"/>
      <c r="Q454" s="4113"/>
      <c r="R454" s="4113"/>
      <c r="S454" s="4113"/>
      <c r="T454" s="4113"/>
      <c r="U454" s="4113"/>
      <c r="V454" s="4113"/>
      <c r="W454" s="4113"/>
      <c r="X454" s="4113"/>
      <c r="Y454" s="4113"/>
      <c r="Z454" s="4113"/>
    </row>
    <row r="455" spans="1:26" ht="12.75" customHeight="1">
      <c r="A455" s="4113"/>
      <c r="B455" s="4113"/>
      <c r="C455" s="4113"/>
      <c r="D455" s="4113"/>
      <c r="E455" s="4113"/>
      <c r="F455" s="3919"/>
      <c r="G455" s="4113"/>
      <c r="H455" s="4114"/>
      <c r="I455" s="2846"/>
      <c r="J455" s="3919"/>
      <c r="K455" s="3919"/>
      <c r="L455" s="3919"/>
      <c r="M455" s="3919"/>
      <c r="N455" s="4113"/>
      <c r="O455" s="4113"/>
      <c r="P455" s="4113"/>
      <c r="Q455" s="4113"/>
      <c r="R455" s="4113"/>
      <c r="S455" s="4113"/>
      <c r="T455" s="4113"/>
      <c r="U455" s="4113"/>
      <c r="V455" s="4113"/>
      <c r="W455" s="4113"/>
      <c r="X455" s="4113"/>
      <c r="Y455" s="4113"/>
      <c r="Z455" s="4113"/>
    </row>
    <row r="456" spans="1:26" ht="12.75" customHeight="1">
      <c r="A456" s="4113"/>
      <c r="B456" s="4113"/>
      <c r="C456" s="4113"/>
      <c r="D456" s="4113"/>
      <c r="E456" s="4113"/>
      <c r="F456" s="3919"/>
      <c r="G456" s="4113"/>
      <c r="H456" s="4114"/>
      <c r="I456" s="2846"/>
      <c r="J456" s="3919"/>
      <c r="K456" s="3919"/>
      <c r="L456" s="3919"/>
      <c r="M456" s="3919"/>
      <c r="N456" s="4113"/>
      <c r="O456" s="4113"/>
      <c r="P456" s="4113"/>
      <c r="Q456" s="4113"/>
      <c r="R456" s="4113"/>
      <c r="S456" s="4113"/>
      <c r="T456" s="4113"/>
      <c r="U456" s="4113"/>
      <c r="V456" s="4113"/>
      <c r="W456" s="4113"/>
      <c r="X456" s="4113"/>
      <c r="Y456" s="4113"/>
      <c r="Z456" s="4113"/>
    </row>
    <row r="457" spans="1:26" ht="12.75" customHeight="1">
      <c r="A457" s="4113"/>
      <c r="B457" s="4113"/>
      <c r="C457" s="4113"/>
      <c r="D457" s="4113"/>
      <c r="E457" s="4113"/>
      <c r="F457" s="3919"/>
      <c r="G457" s="4113"/>
      <c r="H457" s="4114"/>
      <c r="I457" s="2846"/>
      <c r="J457" s="3919"/>
      <c r="K457" s="3919"/>
      <c r="L457" s="3919"/>
      <c r="M457" s="3919"/>
      <c r="N457" s="4113"/>
      <c r="O457" s="4113"/>
      <c r="P457" s="4113"/>
      <c r="Q457" s="4113"/>
      <c r="R457" s="4113"/>
      <c r="S457" s="4113"/>
      <c r="T457" s="4113"/>
      <c r="U457" s="4113"/>
      <c r="V457" s="4113"/>
      <c r="W457" s="4113"/>
      <c r="X457" s="4113"/>
      <c r="Y457" s="4113"/>
      <c r="Z457" s="4113"/>
    </row>
    <row r="458" spans="1:26" ht="12.75" customHeight="1">
      <c r="A458" s="4113"/>
      <c r="B458" s="4113"/>
      <c r="C458" s="4113"/>
      <c r="D458" s="4113"/>
      <c r="E458" s="4113"/>
      <c r="F458" s="3919"/>
      <c r="G458" s="4113"/>
      <c r="H458" s="4114"/>
      <c r="I458" s="2846"/>
      <c r="J458" s="3919"/>
      <c r="K458" s="3919"/>
      <c r="L458" s="3919"/>
      <c r="M458" s="3919"/>
      <c r="N458" s="4113"/>
      <c r="O458" s="4113"/>
      <c r="P458" s="4113"/>
      <c r="Q458" s="4113"/>
      <c r="R458" s="4113"/>
      <c r="S458" s="4113"/>
      <c r="T458" s="4113"/>
      <c r="U458" s="4113"/>
      <c r="V458" s="4113"/>
      <c r="W458" s="4113"/>
      <c r="X458" s="4113"/>
      <c r="Y458" s="4113"/>
      <c r="Z458" s="4113"/>
    </row>
    <row r="459" spans="1:26" ht="12.75" customHeight="1">
      <c r="A459" s="4113"/>
      <c r="B459" s="4113"/>
      <c r="C459" s="4113"/>
      <c r="D459" s="4113"/>
      <c r="E459" s="4113"/>
      <c r="F459" s="3919"/>
      <c r="G459" s="4113"/>
      <c r="H459" s="4114"/>
      <c r="I459" s="2846"/>
      <c r="J459" s="3919"/>
      <c r="K459" s="3919"/>
      <c r="L459" s="3919"/>
      <c r="M459" s="3919"/>
      <c r="N459" s="4113"/>
      <c r="O459" s="4113"/>
      <c r="P459" s="4113"/>
      <c r="Q459" s="4113"/>
      <c r="R459" s="4113"/>
      <c r="S459" s="4113"/>
      <c r="T459" s="4113"/>
      <c r="U459" s="4113"/>
      <c r="V459" s="4113"/>
      <c r="W459" s="4113"/>
      <c r="X459" s="4113"/>
      <c r="Y459" s="4113"/>
      <c r="Z459" s="4113"/>
    </row>
    <row r="460" spans="1:26" ht="12.75" customHeight="1">
      <c r="A460" s="4113"/>
      <c r="B460" s="4113"/>
      <c r="C460" s="4113"/>
      <c r="D460" s="4113"/>
      <c r="E460" s="4113"/>
      <c r="F460" s="3919"/>
      <c r="G460" s="4113"/>
      <c r="H460" s="4114"/>
      <c r="I460" s="2846"/>
      <c r="J460" s="3919"/>
      <c r="K460" s="3919"/>
      <c r="L460" s="3919"/>
      <c r="M460" s="3919"/>
      <c r="N460" s="4113"/>
      <c r="O460" s="4113"/>
      <c r="P460" s="4113"/>
      <c r="Q460" s="4113"/>
      <c r="R460" s="4113"/>
      <c r="S460" s="4113"/>
      <c r="T460" s="4113"/>
      <c r="U460" s="4113"/>
      <c r="V460" s="4113"/>
      <c r="W460" s="4113"/>
      <c r="X460" s="4113"/>
      <c r="Y460" s="4113"/>
      <c r="Z460" s="4113"/>
    </row>
    <row r="461" spans="1:26" ht="12.75" customHeight="1">
      <c r="A461" s="4113"/>
      <c r="B461" s="4113"/>
      <c r="C461" s="4113"/>
      <c r="D461" s="4113"/>
      <c r="E461" s="4113"/>
      <c r="F461" s="3919"/>
      <c r="G461" s="4113"/>
      <c r="H461" s="4114"/>
      <c r="I461" s="2846"/>
      <c r="J461" s="3919"/>
      <c r="K461" s="3919"/>
      <c r="L461" s="3919"/>
      <c r="M461" s="3919"/>
      <c r="N461" s="4113"/>
      <c r="O461" s="4113"/>
      <c r="P461" s="4113"/>
      <c r="Q461" s="4113"/>
      <c r="R461" s="4113"/>
      <c r="S461" s="4113"/>
      <c r="T461" s="4113"/>
      <c r="U461" s="4113"/>
      <c r="V461" s="4113"/>
      <c r="W461" s="4113"/>
      <c r="X461" s="4113"/>
      <c r="Y461" s="4113"/>
      <c r="Z461" s="4113"/>
    </row>
    <row r="462" spans="1:26" ht="12.75" customHeight="1">
      <c r="A462" s="4113"/>
      <c r="B462" s="4113"/>
      <c r="C462" s="4113"/>
      <c r="D462" s="4113"/>
      <c r="E462" s="4113"/>
      <c r="F462" s="3919"/>
      <c r="G462" s="4113"/>
      <c r="H462" s="4114"/>
      <c r="I462" s="2846"/>
      <c r="J462" s="3919"/>
      <c r="K462" s="3919"/>
      <c r="L462" s="3919"/>
      <c r="M462" s="3919"/>
      <c r="N462" s="4113"/>
      <c r="O462" s="4113"/>
      <c r="P462" s="4113"/>
      <c r="Q462" s="4113"/>
      <c r="R462" s="4113"/>
      <c r="S462" s="4113"/>
      <c r="T462" s="4113"/>
      <c r="U462" s="4113"/>
      <c r="V462" s="4113"/>
      <c r="W462" s="4113"/>
      <c r="X462" s="4113"/>
      <c r="Y462" s="4113"/>
      <c r="Z462" s="4113"/>
    </row>
    <row r="463" spans="1:26" ht="12.75" customHeight="1">
      <c r="A463" s="4113"/>
      <c r="B463" s="4113"/>
      <c r="C463" s="4113"/>
      <c r="D463" s="4113"/>
      <c r="E463" s="4113"/>
      <c r="F463" s="3919"/>
      <c r="G463" s="4113"/>
      <c r="H463" s="4114"/>
      <c r="I463" s="2846"/>
      <c r="J463" s="3919"/>
      <c r="K463" s="3919"/>
      <c r="L463" s="3919"/>
      <c r="M463" s="3919"/>
      <c r="N463" s="4113"/>
      <c r="O463" s="4113"/>
      <c r="P463" s="4113"/>
      <c r="Q463" s="4113"/>
      <c r="R463" s="4113"/>
      <c r="S463" s="4113"/>
      <c r="T463" s="4113"/>
      <c r="U463" s="4113"/>
      <c r="V463" s="4113"/>
      <c r="W463" s="4113"/>
      <c r="X463" s="4113"/>
      <c r="Y463" s="4113"/>
      <c r="Z463" s="4113"/>
    </row>
    <row r="464" spans="1:26" ht="12.75" customHeight="1">
      <c r="A464" s="4113"/>
      <c r="B464" s="4113"/>
      <c r="C464" s="4113"/>
      <c r="D464" s="4113"/>
      <c r="E464" s="4113"/>
      <c r="F464" s="3919"/>
      <c r="G464" s="4113"/>
      <c r="H464" s="4114"/>
      <c r="I464" s="2846"/>
      <c r="J464" s="3919"/>
      <c r="K464" s="3919"/>
      <c r="L464" s="3919"/>
      <c r="M464" s="3919"/>
      <c r="N464" s="4113"/>
      <c r="O464" s="4113"/>
      <c r="P464" s="4113"/>
      <c r="Q464" s="4113"/>
      <c r="R464" s="4113"/>
      <c r="S464" s="4113"/>
      <c r="T464" s="4113"/>
      <c r="U464" s="4113"/>
      <c r="V464" s="4113"/>
      <c r="W464" s="4113"/>
      <c r="X464" s="4113"/>
      <c r="Y464" s="4113"/>
      <c r="Z464" s="4113"/>
    </row>
    <row r="465" spans="1:26" ht="12.75" customHeight="1">
      <c r="A465" s="4113"/>
      <c r="B465" s="4113"/>
      <c r="C465" s="4113"/>
      <c r="D465" s="4113"/>
      <c r="E465" s="4113"/>
      <c r="F465" s="3919"/>
      <c r="G465" s="4113"/>
      <c r="H465" s="4114"/>
      <c r="I465" s="2846"/>
      <c r="J465" s="3919"/>
      <c r="K465" s="3919"/>
      <c r="L465" s="3919"/>
      <c r="M465" s="3919"/>
      <c r="N465" s="4113"/>
      <c r="O465" s="4113"/>
      <c r="P465" s="4113"/>
      <c r="Q465" s="4113"/>
      <c r="R465" s="4113"/>
      <c r="S465" s="4113"/>
      <c r="T465" s="4113"/>
      <c r="U465" s="4113"/>
      <c r="V465" s="4113"/>
      <c r="W465" s="4113"/>
      <c r="X465" s="4113"/>
      <c r="Y465" s="4113"/>
      <c r="Z465" s="4113"/>
    </row>
    <row r="466" spans="1:26" ht="12.75" customHeight="1">
      <c r="A466" s="4113"/>
      <c r="B466" s="4113"/>
      <c r="C466" s="4113"/>
      <c r="D466" s="4113"/>
      <c r="E466" s="4113"/>
      <c r="F466" s="3919"/>
      <c r="G466" s="4113"/>
      <c r="H466" s="4114"/>
      <c r="I466" s="2846"/>
      <c r="J466" s="3919"/>
      <c r="K466" s="3919"/>
      <c r="L466" s="3919"/>
      <c r="M466" s="3919"/>
      <c r="N466" s="4113"/>
      <c r="O466" s="4113"/>
      <c r="P466" s="4113"/>
      <c r="Q466" s="4113"/>
      <c r="R466" s="4113"/>
      <c r="S466" s="4113"/>
      <c r="T466" s="4113"/>
      <c r="U466" s="4113"/>
      <c r="V466" s="4113"/>
      <c r="W466" s="4113"/>
      <c r="X466" s="4113"/>
      <c r="Y466" s="4113"/>
      <c r="Z466" s="4113"/>
    </row>
    <row r="467" spans="1:26" ht="12.75" customHeight="1">
      <c r="A467" s="4113"/>
      <c r="B467" s="4113"/>
      <c r="C467" s="4113"/>
      <c r="D467" s="4113"/>
      <c r="E467" s="4113"/>
      <c r="F467" s="3919"/>
      <c r="G467" s="4113"/>
      <c r="H467" s="4114"/>
      <c r="I467" s="2846"/>
      <c r="J467" s="3919"/>
      <c r="K467" s="3919"/>
      <c r="L467" s="3919"/>
      <c r="M467" s="3919"/>
      <c r="N467" s="4113"/>
      <c r="O467" s="4113"/>
      <c r="P467" s="4113"/>
      <c r="Q467" s="4113"/>
      <c r="R467" s="4113"/>
      <c r="S467" s="4113"/>
      <c r="T467" s="4113"/>
      <c r="U467" s="4113"/>
      <c r="V467" s="4113"/>
      <c r="W467" s="4113"/>
      <c r="X467" s="4113"/>
      <c r="Y467" s="4113"/>
      <c r="Z467" s="4113"/>
    </row>
    <row r="468" spans="1:26" ht="12.75" customHeight="1">
      <c r="A468" s="4113"/>
      <c r="B468" s="4113"/>
      <c r="C468" s="4113"/>
      <c r="D468" s="4113"/>
      <c r="E468" s="4113"/>
      <c r="F468" s="3919"/>
      <c r="G468" s="4113"/>
      <c r="H468" s="4114"/>
      <c r="I468" s="2846"/>
      <c r="J468" s="3919"/>
      <c r="K468" s="3919"/>
      <c r="L468" s="3919"/>
      <c r="M468" s="3919"/>
      <c r="N468" s="4113"/>
      <c r="O468" s="4113"/>
      <c r="P468" s="4113"/>
      <c r="Q468" s="4113"/>
      <c r="R468" s="4113"/>
      <c r="S468" s="4113"/>
      <c r="T468" s="4113"/>
      <c r="U468" s="4113"/>
      <c r="V468" s="4113"/>
      <c r="W468" s="4113"/>
      <c r="X468" s="4113"/>
      <c r="Y468" s="4113"/>
      <c r="Z468" s="4113"/>
    </row>
    <row r="469" spans="1:26" ht="12.75" customHeight="1">
      <c r="A469" s="4113"/>
      <c r="B469" s="4113"/>
      <c r="C469" s="4113"/>
      <c r="D469" s="4113"/>
      <c r="E469" s="4113"/>
      <c r="F469" s="3919"/>
      <c r="G469" s="4113"/>
      <c r="H469" s="4114"/>
      <c r="I469" s="2846"/>
      <c r="J469" s="3919"/>
      <c r="K469" s="3919"/>
      <c r="L469" s="3919"/>
      <c r="M469" s="3919"/>
      <c r="N469" s="4113"/>
      <c r="O469" s="4113"/>
      <c r="P469" s="4113"/>
      <c r="Q469" s="4113"/>
      <c r="R469" s="4113"/>
      <c r="S469" s="4113"/>
      <c r="T469" s="4113"/>
      <c r="U469" s="4113"/>
      <c r="V469" s="4113"/>
      <c r="W469" s="4113"/>
      <c r="X469" s="4113"/>
      <c r="Y469" s="4113"/>
      <c r="Z469" s="4113"/>
    </row>
    <row r="470" spans="1:26" ht="12.75" customHeight="1">
      <c r="A470" s="4113"/>
      <c r="B470" s="4113"/>
      <c r="C470" s="4113"/>
      <c r="D470" s="4113"/>
      <c r="E470" s="4113"/>
      <c r="F470" s="3919"/>
      <c r="G470" s="4113"/>
      <c r="H470" s="4114"/>
      <c r="I470" s="2846"/>
      <c r="J470" s="3919"/>
      <c r="K470" s="3919"/>
      <c r="L470" s="3919"/>
      <c r="M470" s="3919"/>
      <c r="N470" s="4113"/>
      <c r="O470" s="4113"/>
      <c r="P470" s="4113"/>
      <c r="Q470" s="4113"/>
      <c r="R470" s="4113"/>
      <c r="S470" s="4113"/>
      <c r="T470" s="4113"/>
      <c r="U470" s="4113"/>
      <c r="V470" s="4113"/>
      <c r="W470" s="4113"/>
      <c r="X470" s="4113"/>
      <c r="Y470" s="4113"/>
      <c r="Z470" s="4113"/>
    </row>
    <row r="471" spans="1:26" ht="12.75" customHeight="1">
      <c r="A471" s="4113"/>
      <c r="B471" s="4113"/>
      <c r="C471" s="4113"/>
      <c r="D471" s="4113"/>
      <c r="E471" s="4113"/>
      <c r="F471" s="3919"/>
      <c r="G471" s="4113"/>
      <c r="H471" s="4114"/>
      <c r="I471" s="2846"/>
      <c r="J471" s="3919"/>
      <c r="K471" s="3919"/>
      <c r="L471" s="3919"/>
      <c r="M471" s="3919"/>
      <c r="N471" s="4113"/>
      <c r="O471" s="4113"/>
      <c r="P471" s="4113"/>
      <c r="Q471" s="4113"/>
      <c r="R471" s="4113"/>
      <c r="S471" s="4113"/>
      <c r="T471" s="4113"/>
      <c r="U471" s="4113"/>
      <c r="V471" s="4113"/>
      <c r="W471" s="4113"/>
      <c r="X471" s="4113"/>
      <c r="Y471" s="4113"/>
      <c r="Z471" s="4113"/>
    </row>
    <row r="472" spans="1:26" ht="12.75" customHeight="1">
      <c r="A472" s="4113"/>
      <c r="B472" s="4113"/>
      <c r="C472" s="4113"/>
      <c r="D472" s="4113"/>
      <c r="E472" s="4113"/>
      <c r="F472" s="3919"/>
      <c r="G472" s="4113"/>
      <c r="H472" s="4114"/>
      <c r="I472" s="2846"/>
      <c r="J472" s="3919"/>
      <c r="K472" s="3919"/>
      <c r="L472" s="3919"/>
      <c r="M472" s="3919"/>
      <c r="N472" s="4113"/>
      <c r="O472" s="4113"/>
      <c r="P472" s="4113"/>
      <c r="Q472" s="4113"/>
      <c r="R472" s="4113"/>
      <c r="S472" s="4113"/>
      <c r="T472" s="4113"/>
      <c r="U472" s="4113"/>
      <c r="V472" s="4113"/>
      <c r="W472" s="4113"/>
      <c r="X472" s="4113"/>
      <c r="Y472" s="4113"/>
      <c r="Z472" s="4113"/>
    </row>
    <row r="473" spans="1:26" ht="12.75" customHeight="1">
      <c r="A473" s="4113"/>
      <c r="B473" s="4113"/>
      <c r="C473" s="4113"/>
      <c r="D473" s="4113"/>
      <c r="E473" s="4113"/>
      <c r="F473" s="3919"/>
      <c r="G473" s="4113"/>
      <c r="H473" s="4114"/>
      <c r="I473" s="2846"/>
      <c r="J473" s="3919"/>
      <c r="K473" s="3919"/>
      <c r="L473" s="3919"/>
      <c r="M473" s="3919"/>
      <c r="N473" s="4113"/>
      <c r="O473" s="4113"/>
      <c r="P473" s="4113"/>
      <c r="Q473" s="4113"/>
      <c r="R473" s="4113"/>
      <c r="S473" s="4113"/>
      <c r="T473" s="4113"/>
      <c r="U473" s="4113"/>
      <c r="V473" s="4113"/>
      <c r="W473" s="4113"/>
      <c r="X473" s="4113"/>
      <c r="Y473" s="4113"/>
      <c r="Z473" s="4113"/>
    </row>
    <row r="474" spans="1:26" ht="12.75" customHeight="1">
      <c r="A474" s="4113"/>
      <c r="B474" s="4113"/>
      <c r="C474" s="4113"/>
      <c r="D474" s="4113"/>
      <c r="E474" s="4113"/>
      <c r="F474" s="3919"/>
      <c r="G474" s="4113"/>
      <c r="H474" s="4114"/>
      <c r="I474" s="2846"/>
      <c r="J474" s="3919"/>
      <c r="K474" s="3919"/>
      <c r="L474" s="3919"/>
      <c r="M474" s="3919"/>
      <c r="N474" s="4113"/>
      <c r="O474" s="4113"/>
      <c r="P474" s="4113"/>
      <c r="Q474" s="4113"/>
      <c r="R474" s="4113"/>
      <c r="S474" s="4113"/>
      <c r="T474" s="4113"/>
      <c r="U474" s="4113"/>
      <c r="V474" s="4113"/>
      <c r="W474" s="4113"/>
      <c r="X474" s="4113"/>
      <c r="Y474" s="4113"/>
      <c r="Z474" s="4113"/>
    </row>
    <row r="475" spans="1:26" ht="12.75" customHeight="1">
      <c r="A475" s="4113"/>
      <c r="B475" s="4113"/>
      <c r="C475" s="4113"/>
      <c r="D475" s="4113"/>
      <c r="E475" s="4113"/>
      <c r="F475" s="3919"/>
      <c r="G475" s="4113"/>
      <c r="H475" s="4114"/>
      <c r="I475" s="2846"/>
      <c r="J475" s="3919"/>
      <c r="K475" s="3919"/>
      <c r="L475" s="3919"/>
      <c r="M475" s="3919"/>
      <c r="N475" s="4113"/>
      <c r="O475" s="4113"/>
      <c r="P475" s="4113"/>
      <c r="Q475" s="4113"/>
      <c r="R475" s="4113"/>
      <c r="S475" s="4113"/>
      <c r="T475" s="4113"/>
      <c r="U475" s="4113"/>
      <c r="V475" s="4113"/>
      <c r="W475" s="4113"/>
      <c r="X475" s="4113"/>
      <c r="Y475" s="4113"/>
      <c r="Z475" s="4113"/>
    </row>
    <row r="476" spans="1:26" ht="12.75" customHeight="1">
      <c r="A476" s="4113"/>
      <c r="B476" s="4113"/>
      <c r="C476" s="4113"/>
      <c r="D476" s="4113"/>
      <c r="E476" s="4113"/>
      <c r="F476" s="3919"/>
      <c r="G476" s="4113"/>
      <c r="H476" s="4114"/>
      <c r="I476" s="2846"/>
      <c r="J476" s="3919"/>
      <c r="K476" s="3919"/>
      <c r="L476" s="3919"/>
      <c r="M476" s="3919"/>
      <c r="N476" s="4113"/>
      <c r="O476" s="4113"/>
      <c r="P476" s="4113"/>
      <c r="Q476" s="4113"/>
      <c r="R476" s="4113"/>
      <c r="S476" s="4113"/>
      <c r="T476" s="4113"/>
      <c r="U476" s="4113"/>
      <c r="V476" s="4113"/>
      <c r="W476" s="4113"/>
      <c r="X476" s="4113"/>
      <c r="Y476" s="4113"/>
      <c r="Z476" s="4113"/>
    </row>
    <row r="477" spans="1:26" ht="12.75" customHeight="1">
      <c r="A477" s="4113"/>
      <c r="B477" s="4113"/>
      <c r="C477" s="4113"/>
      <c r="D477" s="4113"/>
      <c r="E477" s="4113"/>
      <c r="F477" s="3919"/>
      <c r="G477" s="4113"/>
      <c r="H477" s="4114"/>
      <c r="I477" s="2846"/>
      <c r="J477" s="3919"/>
      <c r="K477" s="3919"/>
      <c r="L477" s="3919"/>
      <c r="M477" s="3919"/>
      <c r="N477" s="4113"/>
      <c r="O477" s="4113"/>
      <c r="P477" s="4113"/>
      <c r="Q477" s="4113"/>
      <c r="R477" s="4113"/>
      <c r="S477" s="4113"/>
      <c r="T477" s="4113"/>
      <c r="U477" s="4113"/>
      <c r="V477" s="4113"/>
      <c r="W477" s="4113"/>
      <c r="X477" s="4113"/>
      <c r="Y477" s="4113"/>
      <c r="Z477" s="4113"/>
    </row>
    <row r="478" spans="1:26" ht="12.75" customHeight="1">
      <c r="A478" s="4113"/>
      <c r="B478" s="4113"/>
      <c r="C478" s="4113"/>
      <c r="D478" s="4113"/>
      <c r="E478" s="4113"/>
      <c r="F478" s="3919"/>
      <c r="G478" s="4113"/>
      <c r="H478" s="4114"/>
      <c r="I478" s="2846"/>
      <c r="J478" s="3919"/>
      <c r="K478" s="3919"/>
      <c r="L478" s="3919"/>
      <c r="M478" s="3919"/>
      <c r="N478" s="4113"/>
      <c r="O478" s="4113"/>
      <c r="P478" s="4113"/>
      <c r="Q478" s="4113"/>
      <c r="R478" s="4113"/>
      <c r="S478" s="4113"/>
      <c r="T478" s="4113"/>
      <c r="U478" s="4113"/>
      <c r="V478" s="4113"/>
      <c r="W478" s="4113"/>
      <c r="X478" s="4113"/>
      <c r="Y478" s="4113"/>
      <c r="Z478" s="4113"/>
    </row>
    <row r="479" spans="1:26" ht="12.75" customHeight="1">
      <c r="A479" s="4113"/>
      <c r="B479" s="4113"/>
      <c r="C479" s="4113"/>
      <c r="D479" s="4113"/>
      <c r="E479" s="4113"/>
      <c r="F479" s="3919"/>
      <c r="G479" s="4113"/>
      <c r="H479" s="4114"/>
      <c r="I479" s="2846"/>
      <c r="J479" s="3919"/>
      <c r="K479" s="3919"/>
      <c r="L479" s="3919"/>
      <c r="M479" s="3919"/>
      <c r="N479" s="4113"/>
      <c r="O479" s="4113"/>
      <c r="P479" s="4113"/>
      <c r="Q479" s="4113"/>
      <c r="R479" s="4113"/>
      <c r="S479" s="4113"/>
      <c r="T479" s="4113"/>
      <c r="U479" s="4113"/>
      <c r="V479" s="4113"/>
      <c r="W479" s="4113"/>
      <c r="X479" s="4113"/>
      <c r="Y479" s="4113"/>
      <c r="Z479" s="4113"/>
    </row>
    <row r="480" spans="1:26" ht="12.75" customHeight="1">
      <c r="A480" s="4113"/>
      <c r="B480" s="4113"/>
      <c r="C480" s="4113"/>
      <c r="D480" s="4113"/>
      <c r="E480" s="4113"/>
      <c r="F480" s="3919"/>
      <c r="G480" s="4113"/>
      <c r="H480" s="4114"/>
      <c r="I480" s="2846"/>
      <c r="J480" s="3919"/>
      <c r="K480" s="3919"/>
      <c r="L480" s="3919"/>
      <c r="M480" s="3919"/>
      <c r="N480" s="4113"/>
      <c r="O480" s="4113"/>
      <c r="P480" s="4113"/>
      <c r="Q480" s="4113"/>
      <c r="R480" s="4113"/>
      <c r="S480" s="4113"/>
      <c r="T480" s="4113"/>
      <c r="U480" s="4113"/>
      <c r="V480" s="4113"/>
      <c r="W480" s="4113"/>
      <c r="X480" s="4113"/>
      <c r="Y480" s="4113"/>
      <c r="Z480" s="4113"/>
    </row>
    <row r="481" spans="1:26" ht="12.75" customHeight="1">
      <c r="A481" s="4113"/>
      <c r="B481" s="4113"/>
      <c r="C481" s="4113"/>
      <c r="D481" s="4113"/>
      <c r="E481" s="4113"/>
      <c r="F481" s="3919"/>
      <c r="G481" s="4113"/>
      <c r="H481" s="4114"/>
      <c r="I481" s="2846"/>
      <c r="J481" s="3919"/>
      <c r="K481" s="3919"/>
      <c r="L481" s="3919"/>
      <c r="M481" s="3919"/>
      <c r="N481" s="4113"/>
      <c r="O481" s="4113"/>
      <c r="P481" s="4113"/>
      <c r="Q481" s="4113"/>
      <c r="R481" s="4113"/>
      <c r="S481" s="4113"/>
      <c r="T481" s="4113"/>
      <c r="U481" s="4113"/>
      <c r="V481" s="4113"/>
      <c r="W481" s="4113"/>
      <c r="X481" s="4113"/>
      <c r="Y481" s="4113"/>
      <c r="Z481" s="4113"/>
    </row>
    <row r="482" spans="1:26" ht="12.75" customHeight="1">
      <c r="A482" s="4113"/>
      <c r="B482" s="4113"/>
      <c r="C482" s="4113"/>
      <c r="D482" s="4113"/>
      <c r="E482" s="4113"/>
      <c r="F482" s="3919"/>
      <c r="G482" s="4113"/>
      <c r="H482" s="4114"/>
      <c r="I482" s="2846"/>
      <c r="J482" s="3919"/>
      <c r="K482" s="3919"/>
      <c r="L482" s="3919"/>
      <c r="M482" s="3919"/>
      <c r="N482" s="4113"/>
      <c r="O482" s="4113"/>
      <c r="P482" s="4113"/>
      <c r="Q482" s="4113"/>
      <c r="R482" s="4113"/>
      <c r="S482" s="4113"/>
      <c r="T482" s="4113"/>
      <c r="U482" s="4113"/>
      <c r="V482" s="4113"/>
      <c r="W482" s="4113"/>
      <c r="X482" s="4113"/>
      <c r="Y482" s="4113"/>
      <c r="Z482" s="4113"/>
    </row>
    <row r="483" spans="1:26" ht="12.75" customHeight="1">
      <c r="A483" s="4113"/>
      <c r="B483" s="4113"/>
      <c r="C483" s="4113"/>
      <c r="D483" s="4113"/>
      <c r="E483" s="4113"/>
      <c r="F483" s="3919"/>
      <c r="G483" s="4113"/>
      <c r="H483" s="4114"/>
      <c r="I483" s="2846"/>
      <c r="J483" s="3919"/>
      <c r="K483" s="3919"/>
      <c r="L483" s="3919"/>
      <c r="M483" s="3919"/>
      <c r="N483" s="4113"/>
      <c r="O483" s="4113"/>
      <c r="P483" s="4113"/>
      <c r="Q483" s="4113"/>
      <c r="R483" s="4113"/>
      <c r="S483" s="4113"/>
      <c r="T483" s="4113"/>
      <c r="U483" s="4113"/>
      <c r="V483" s="4113"/>
      <c r="W483" s="4113"/>
      <c r="X483" s="4113"/>
      <c r="Y483" s="4113"/>
      <c r="Z483" s="4113"/>
    </row>
    <row r="484" spans="1:26" ht="12.75" customHeight="1">
      <c r="A484" s="4113"/>
      <c r="B484" s="4113"/>
      <c r="C484" s="4113"/>
      <c r="D484" s="4113"/>
      <c r="E484" s="4113"/>
      <c r="F484" s="3919"/>
      <c r="G484" s="4113"/>
      <c r="H484" s="4114"/>
      <c r="I484" s="2846"/>
      <c r="J484" s="3919"/>
      <c r="K484" s="3919"/>
      <c r="L484" s="3919"/>
      <c r="M484" s="3919"/>
      <c r="N484" s="4113"/>
      <c r="O484" s="4113"/>
      <c r="P484" s="4113"/>
      <c r="Q484" s="4113"/>
      <c r="R484" s="4113"/>
      <c r="S484" s="4113"/>
      <c r="T484" s="4113"/>
      <c r="U484" s="4113"/>
      <c r="V484" s="4113"/>
      <c r="W484" s="4113"/>
      <c r="X484" s="4113"/>
      <c r="Y484" s="4113"/>
      <c r="Z484" s="4113"/>
    </row>
    <row r="485" spans="1:26" ht="12.75" customHeight="1">
      <c r="A485" s="4113"/>
      <c r="B485" s="4113"/>
      <c r="C485" s="4113"/>
      <c r="D485" s="4113"/>
      <c r="E485" s="4113"/>
      <c r="F485" s="3919"/>
      <c r="G485" s="4113"/>
      <c r="H485" s="4114"/>
      <c r="I485" s="2846"/>
      <c r="J485" s="3919"/>
      <c r="K485" s="3919"/>
      <c r="L485" s="3919"/>
      <c r="M485" s="3919"/>
      <c r="N485" s="4113"/>
      <c r="O485" s="4113"/>
      <c r="P485" s="4113"/>
      <c r="Q485" s="4113"/>
      <c r="R485" s="4113"/>
      <c r="S485" s="4113"/>
      <c r="T485" s="4113"/>
      <c r="U485" s="4113"/>
      <c r="V485" s="4113"/>
      <c r="W485" s="4113"/>
      <c r="X485" s="4113"/>
      <c r="Y485" s="4113"/>
      <c r="Z485" s="4113"/>
    </row>
    <row r="486" spans="1:26" ht="12.75" customHeight="1">
      <c r="A486" s="4113"/>
      <c r="B486" s="4113"/>
      <c r="C486" s="4113"/>
      <c r="D486" s="4113"/>
      <c r="E486" s="4113"/>
      <c r="F486" s="3919"/>
      <c r="G486" s="4113"/>
      <c r="H486" s="4114"/>
      <c r="I486" s="2846"/>
      <c r="J486" s="3919"/>
      <c r="K486" s="3919"/>
      <c r="L486" s="3919"/>
      <c r="M486" s="3919"/>
      <c r="N486" s="4113"/>
      <c r="O486" s="4113"/>
      <c r="P486" s="4113"/>
      <c r="Q486" s="4113"/>
      <c r="R486" s="4113"/>
      <c r="S486" s="4113"/>
      <c r="T486" s="4113"/>
      <c r="U486" s="4113"/>
      <c r="V486" s="4113"/>
      <c r="W486" s="4113"/>
      <c r="X486" s="4113"/>
      <c r="Y486" s="4113"/>
      <c r="Z486" s="4113"/>
    </row>
    <row r="487" spans="1:26" ht="12.75" customHeight="1">
      <c r="A487" s="4113"/>
      <c r="B487" s="4113"/>
      <c r="C487" s="4113"/>
      <c r="D487" s="4113"/>
      <c r="E487" s="4113"/>
      <c r="F487" s="3919"/>
      <c r="G487" s="4113"/>
      <c r="H487" s="4114"/>
      <c r="I487" s="2846"/>
      <c r="J487" s="3919"/>
      <c r="K487" s="3919"/>
      <c r="L487" s="3919"/>
      <c r="M487" s="3919"/>
      <c r="N487" s="4113"/>
      <c r="O487" s="4113"/>
      <c r="P487" s="4113"/>
      <c r="Q487" s="4113"/>
      <c r="R487" s="4113"/>
      <c r="S487" s="4113"/>
      <c r="T487" s="4113"/>
      <c r="U487" s="4113"/>
      <c r="V487" s="4113"/>
      <c r="W487" s="4113"/>
      <c r="X487" s="4113"/>
      <c r="Y487" s="4113"/>
      <c r="Z487" s="4113"/>
    </row>
    <row r="488" spans="1:26" ht="12.75" customHeight="1">
      <c r="A488" s="4113"/>
      <c r="B488" s="4113"/>
      <c r="C488" s="4113"/>
      <c r="D488" s="4113"/>
      <c r="E488" s="4113"/>
      <c r="F488" s="3919"/>
      <c r="G488" s="4113"/>
      <c r="H488" s="4114"/>
      <c r="I488" s="2846"/>
      <c r="J488" s="3919"/>
      <c r="K488" s="3919"/>
      <c r="L488" s="3919"/>
      <c r="M488" s="3919"/>
      <c r="N488" s="4113"/>
      <c r="O488" s="4113"/>
      <c r="P488" s="4113"/>
      <c r="Q488" s="4113"/>
      <c r="R488" s="4113"/>
      <c r="S488" s="4113"/>
      <c r="T488" s="4113"/>
      <c r="U488" s="4113"/>
      <c r="V488" s="4113"/>
      <c r="W488" s="4113"/>
      <c r="X488" s="4113"/>
      <c r="Y488" s="4113"/>
      <c r="Z488" s="4113"/>
    </row>
    <row r="489" spans="1:26" ht="12.75" customHeight="1">
      <c r="A489" s="4113"/>
      <c r="B489" s="4113"/>
      <c r="C489" s="4113"/>
      <c r="D489" s="4113"/>
      <c r="E489" s="4113"/>
      <c r="F489" s="3919"/>
      <c r="G489" s="4113"/>
      <c r="H489" s="4114"/>
      <c r="I489" s="2846"/>
      <c r="J489" s="3919"/>
      <c r="K489" s="3919"/>
      <c r="L489" s="3919"/>
      <c r="M489" s="3919"/>
      <c r="N489" s="4113"/>
      <c r="O489" s="4113"/>
      <c r="P489" s="4113"/>
      <c r="Q489" s="4113"/>
      <c r="R489" s="4113"/>
      <c r="S489" s="4113"/>
      <c r="T489" s="4113"/>
      <c r="U489" s="4113"/>
      <c r="V489" s="4113"/>
      <c r="W489" s="4113"/>
      <c r="X489" s="4113"/>
      <c r="Y489" s="4113"/>
      <c r="Z489" s="4113"/>
    </row>
    <row r="490" spans="1:26" ht="12.75" customHeight="1">
      <c r="A490" s="4113"/>
      <c r="B490" s="4113"/>
      <c r="C490" s="4113"/>
      <c r="D490" s="4113"/>
      <c r="E490" s="4113"/>
      <c r="F490" s="3919"/>
      <c r="G490" s="4113"/>
      <c r="H490" s="4114"/>
      <c r="I490" s="2846"/>
      <c r="J490" s="3919"/>
      <c r="K490" s="3919"/>
      <c r="L490" s="3919"/>
      <c r="M490" s="3919"/>
      <c r="N490" s="4113"/>
      <c r="O490" s="4113"/>
      <c r="P490" s="4113"/>
      <c r="Q490" s="4113"/>
      <c r="R490" s="4113"/>
      <c r="S490" s="4113"/>
      <c r="T490" s="4113"/>
      <c r="U490" s="4113"/>
      <c r="V490" s="4113"/>
      <c r="W490" s="4113"/>
      <c r="X490" s="4113"/>
      <c r="Y490" s="4113"/>
      <c r="Z490" s="4113"/>
    </row>
    <row r="491" spans="1:26" ht="12.75" customHeight="1">
      <c r="A491" s="4113"/>
      <c r="B491" s="4113"/>
      <c r="C491" s="4113"/>
      <c r="D491" s="4113"/>
      <c r="E491" s="4113"/>
      <c r="F491" s="3919"/>
      <c r="G491" s="4113"/>
      <c r="H491" s="4114"/>
      <c r="I491" s="2846"/>
      <c r="J491" s="3919"/>
      <c r="K491" s="3919"/>
      <c r="L491" s="3919"/>
      <c r="M491" s="3919"/>
      <c r="N491" s="4113"/>
      <c r="O491" s="4113"/>
      <c r="P491" s="4113"/>
      <c r="Q491" s="4113"/>
      <c r="R491" s="4113"/>
      <c r="S491" s="4113"/>
      <c r="T491" s="4113"/>
      <c r="U491" s="4113"/>
      <c r="V491" s="4113"/>
      <c r="W491" s="4113"/>
      <c r="X491" s="4113"/>
      <c r="Y491" s="4113"/>
      <c r="Z491" s="4113"/>
    </row>
    <row r="492" spans="1:26" ht="12.75" customHeight="1">
      <c r="A492" s="4113"/>
      <c r="B492" s="4113"/>
      <c r="C492" s="4113"/>
      <c r="D492" s="4113"/>
      <c r="E492" s="4113"/>
      <c r="F492" s="3919"/>
      <c r="G492" s="4113"/>
      <c r="H492" s="4114"/>
      <c r="I492" s="2846"/>
      <c r="J492" s="3919"/>
      <c r="K492" s="3919"/>
      <c r="L492" s="3919"/>
      <c r="M492" s="3919"/>
      <c r="N492" s="4113"/>
      <c r="O492" s="4113"/>
      <c r="P492" s="4113"/>
      <c r="Q492" s="4113"/>
      <c r="R492" s="4113"/>
      <c r="S492" s="4113"/>
      <c r="T492" s="4113"/>
      <c r="U492" s="4113"/>
      <c r="V492" s="4113"/>
      <c r="W492" s="4113"/>
      <c r="X492" s="4113"/>
      <c r="Y492" s="4113"/>
      <c r="Z492" s="4113"/>
    </row>
    <row r="493" spans="1:26" ht="12.75" customHeight="1">
      <c r="A493" s="4113"/>
      <c r="B493" s="4113"/>
      <c r="C493" s="4113"/>
      <c r="D493" s="4113"/>
      <c r="E493" s="4113"/>
      <c r="F493" s="3919"/>
      <c r="G493" s="4113"/>
      <c r="H493" s="4114"/>
      <c r="I493" s="2846"/>
      <c r="J493" s="3919"/>
      <c r="K493" s="3919"/>
      <c r="L493" s="3919"/>
      <c r="M493" s="3919"/>
      <c r="N493" s="4113"/>
      <c r="O493" s="4113"/>
      <c r="P493" s="4113"/>
      <c r="Q493" s="4113"/>
      <c r="R493" s="4113"/>
      <c r="S493" s="4113"/>
      <c r="T493" s="4113"/>
      <c r="U493" s="4113"/>
      <c r="V493" s="4113"/>
      <c r="W493" s="4113"/>
      <c r="X493" s="4113"/>
      <c r="Y493" s="4113"/>
      <c r="Z493" s="4113"/>
    </row>
    <row r="494" spans="1:26" ht="12.75" customHeight="1">
      <c r="A494" s="4113"/>
      <c r="B494" s="4113"/>
      <c r="C494" s="4113"/>
      <c r="D494" s="4113"/>
      <c r="E494" s="4113"/>
      <c r="F494" s="3919"/>
      <c r="G494" s="4113"/>
      <c r="H494" s="4114"/>
      <c r="I494" s="2846"/>
      <c r="J494" s="3919"/>
      <c r="K494" s="3919"/>
      <c r="L494" s="3919"/>
      <c r="M494" s="3919"/>
      <c r="N494" s="4113"/>
      <c r="O494" s="4113"/>
      <c r="P494" s="4113"/>
      <c r="Q494" s="4113"/>
      <c r="R494" s="4113"/>
      <c r="S494" s="4113"/>
      <c r="T494" s="4113"/>
      <c r="U494" s="4113"/>
      <c r="V494" s="4113"/>
      <c r="W494" s="4113"/>
      <c r="X494" s="4113"/>
      <c r="Y494" s="4113"/>
      <c r="Z494" s="4113"/>
    </row>
    <row r="495" spans="1:26" ht="12.75" customHeight="1">
      <c r="A495" s="4113"/>
      <c r="B495" s="4113"/>
      <c r="C495" s="4113"/>
      <c r="D495" s="4113"/>
      <c r="E495" s="4113"/>
      <c r="F495" s="3919"/>
      <c r="G495" s="4113"/>
      <c r="H495" s="4114"/>
      <c r="I495" s="2846"/>
      <c r="J495" s="3919"/>
      <c r="K495" s="3919"/>
      <c r="L495" s="3919"/>
      <c r="M495" s="3919"/>
      <c r="N495" s="4113"/>
      <c r="O495" s="4113"/>
      <c r="P495" s="4113"/>
      <c r="Q495" s="4113"/>
      <c r="R495" s="4113"/>
      <c r="S495" s="4113"/>
      <c r="T495" s="4113"/>
      <c r="U495" s="4113"/>
      <c r="V495" s="4113"/>
      <c r="W495" s="4113"/>
      <c r="X495" s="4113"/>
      <c r="Y495" s="4113"/>
      <c r="Z495" s="4113"/>
    </row>
    <row r="496" spans="1:26" ht="12.75" customHeight="1">
      <c r="A496" s="4113"/>
      <c r="B496" s="4113"/>
      <c r="C496" s="4113"/>
      <c r="D496" s="4113"/>
      <c r="E496" s="4113"/>
      <c r="F496" s="3919"/>
      <c r="G496" s="4113"/>
      <c r="H496" s="4114"/>
      <c r="I496" s="2846"/>
      <c r="J496" s="3919"/>
      <c r="K496" s="3919"/>
      <c r="L496" s="3919"/>
      <c r="M496" s="3919"/>
      <c r="N496" s="4113"/>
      <c r="O496" s="4113"/>
      <c r="P496" s="4113"/>
      <c r="Q496" s="4113"/>
      <c r="R496" s="4113"/>
      <c r="S496" s="4113"/>
      <c r="T496" s="4113"/>
      <c r="U496" s="4113"/>
      <c r="V496" s="4113"/>
      <c r="W496" s="4113"/>
      <c r="X496" s="4113"/>
      <c r="Y496" s="4113"/>
      <c r="Z496" s="4113"/>
    </row>
    <row r="497" spans="1:26" ht="12.75" customHeight="1">
      <c r="A497" s="4113"/>
      <c r="B497" s="4113"/>
      <c r="C497" s="4113"/>
      <c r="D497" s="4113"/>
      <c r="E497" s="4113"/>
      <c r="F497" s="3919"/>
      <c r="G497" s="4113"/>
      <c r="H497" s="4114"/>
      <c r="I497" s="2846"/>
      <c r="J497" s="3919"/>
      <c r="K497" s="3919"/>
      <c r="L497" s="3919"/>
      <c r="M497" s="3919"/>
      <c r="N497" s="4113"/>
      <c r="O497" s="4113"/>
      <c r="P497" s="4113"/>
      <c r="Q497" s="4113"/>
      <c r="R497" s="4113"/>
      <c r="S497" s="4113"/>
      <c r="T497" s="4113"/>
      <c r="U497" s="4113"/>
      <c r="V497" s="4113"/>
      <c r="W497" s="4113"/>
      <c r="X497" s="4113"/>
      <c r="Y497" s="4113"/>
      <c r="Z497" s="4113"/>
    </row>
    <row r="498" spans="1:26" ht="12.75" customHeight="1">
      <c r="A498" s="4113"/>
      <c r="B498" s="4113"/>
      <c r="C498" s="4113"/>
      <c r="D498" s="4113"/>
      <c r="E498" s="4113"/>
      <c r="F498" s="3919"/>
      <c r="G498" s="4113"/>
      <c r="H498" s="4114"/>
      <c r="I498" s="2846"/>
      <c r="J498" s="3919"/>
      <c r="K498" s="3919"/>
      <c r="L498" s="3919"/>
      <c r="M498" s="3919"/>
      <c r="N498" s="4113"/>
      <c r="O498" s="4113"/>
      <c r="P498" s="4113"/>
      <c r="Q498" s="4113"/>
      <c r="R498" s="4113"/>
      <c r="S498" s="4113"/>
      <c r="T498" s="4113"/>
      <c r="U498" s="4113"/>
      <c r="V498" s="4113"/>
      <c r="W498" s="4113"/>
      <c r="X498" s="4113"/>
      <c r="Y498" s="4113"/>
      <c r="Z498" s="4113"/>
    </row>
    <row r="499" spans="1:26" ht="12.75" customHeight="1">
      <c r="A499" s="4113"/>
      <c r="B499" s="4113"/>
      <c r="C499" s="4113"/>
      <c r="D499" s="4113"/>
      <c r="E499" s="4113"/>
      <c r="F499" s="3919"/>
      <c r="G499" s="4113"/>
      <c r="H499" s="4114"/>
      <c r="I499" s="2846"/>
      <c r="J499" s="3919"/>
      <c r="K499" s="3919"/>
      <c r="L499" s="3919"/>
      <c r="M499" s="3919"/>
      <c r="N499" s="4113"/>
      <c r="O499" s="4113"/>
      <c r="P499" s="4113"/>
      <c r="Q499" s="4113"/>
      <c r="R499" s="4113"/>
      <c r="S499" s="4113"/>
      <c r="T499" s="4113"/>
      <c r="U499" s="4113"/>
      <c r="V499" s="4113"/>
      <c r="W499" s="4113"/>
      <c r="X499" s="4113"/>
      <c r="Y499" s="4113"/>
      <c r="Z499" s="4113"/>
    </row>
    <row r="500" spans="1:26" ht="12.75" customHeight="1">
      <c r="A500" s="4113"/>
      <c r="B500" s="4113"/>
      <c r="C500" s="4113"/>
      <c r="D500" s="4113"/>
      <c r="E500" s="4113"/>
      <c r="F500" s="3919"/>
      <c r="G500" s="4113"/>
      <c r="H500" s="4114"/>
      <c r="I500" s="2846"/>
      <c r="J500" s="3919"/>
      <c r="K500" s="3919"/>
      <c r="L500" s="3919"/>
      <c r="M500" s="3919"/>
      <c r="N500" s="4113"/>
      <c r="O500" s="4113"/>
      <c r="P500" s="4113"/>
      <c r="Q500" s="4113"/>
      <c r="R500" s="4113"/>
      <c r="S500" s="4113"/>
      <c r="T500" s="4113"/>
      <c r="U500" s="4113"/>
      <c r="V500" s="4113"/>
      <c r="W500" s="4113"/>
      <c r="X500" s="4113"/>
      <c r="Y500" s="4113"/>
      <c r="Z500" s="4113"/>
    </row>
    <row r="501" spans="1:26" ht="12.75" customHeight="1">
      <c r="A501" s="4113"/>
      <c r="B501" s="4113"/>
      <c r="C501" s="4113"/>
      <c r="D501" s="4113"/>
      <c r="E501" s="4113"/>
      <c r="F501" s="3919"/>
      <c r="G501" s="4113"/>
      <c r="H501" s="4114"/>
      <c r="I501" s="2846"/>
      <c r="J501" s="3919"/>
      <c r="K501" s="3919"/>
      <c r="L501" s="3919"/>
      <c r="M501" s="3919"/>
      <c r="N501" s="4113"/>
      <c r="O501" s="4113"/>
      <c r="P501" s="4113"/>
      <c r="Q501" s="4113"/>
      <c r="R501" s="4113"/>
      <c r="S501" s="4113"/>
      <c r="T501" s="4113"/>
      <c r="U501" s="4113"/>
      <c r="V501" s="4113"/>
      <c r="W501" s="4113"/>
      <c r="X501" s="4113"/>
      <c r="Y501" s="4113"/>
      <c r="Z501" s="4113"/>
    </row>
    <row r="502" spans="1:26" ht="12.75" customHeight="1">
      <c r="A502" s="4113"/>
      <c r="B502" s="4113"/>
      <c r="C502" s="4113"/>
      <c r="D502" s="4113"/>
      <c r="E502" s="4113"/>
      <c r="F502" s="3919"/>
      <c r="G502" s="4113"/>
      <c r="H502" s="4114"/>
      <c r="I502" s="2846"/>
      <c r="J502" s="3919"/>
      <c r="K502" s="3919"/>
      <c r="L502" s="3919"/>
      <c r="M502" s="3919"/>
      <c r="N502" s="4113"/>
      <c r="O502" s="4113"/>
      <c r="P502" s="4113"/>
      <c r="Q502" s="4113"/>
      <c r="R502" s="4113"/>
      <c r="S502" s="4113"/>
      <c r="T502" s="4113"/>
      <c r="U502" s="4113"/>
      <c r="V502" s="4113"/>
      <c r="W502" s="4113"/>
      <c r="X502" s="4113"/>
      <c r="Y502" s="4113"/>
      <c r="Z502" s="4113"/>
    </row>
    <row r="503" spans="1:26" ht="12.75" customHeight="1">
      <c r="A503" s="4113"/>
      <c r="B503" s="4113"/>
      <c r="C503" s="4113"/>
      <c r="D503" s="4113"/>
      <c r="E503" s="4113"/>
      <c r="F503" s="3919"/>
      <c r="G503" s="4113"/>
      <c r="H503" s="4114"/>
      <c r="I503" s="2846"/>
      <c r="J503" s="3919"/>
      <c r="K503" s="3919"/>
      <c r="L503" s="3919"/>
      <c r="M503" s="3919"/>
      <c r="N503" s="4113"/>
      <c r="O503" s="4113"/>
      <c r="P503" s="4113"/>
      <c r="Q503" s="4113"/>
      <c r="R503" s="4113"/>
      <c r="S503" s="4113"/>
      <c r="T503" s="4113"/>
      <c r="U503" s="4113"/>
      <c r="V503" s="4113"/>
      <c r="W503" s="4113"/>
      <c r="X503" s="4113"/>
      <c r="Y503" s="4113"/>
      <c r="Z503" s="4113"/>
    </row>
    <row r="504" spans="1:26" ht="12.75" customHeight="1">
      <c r="A504" s="4113"/>
      <c r="B504" s="4113"/>
      <c r="C504" s="4113"/>
      <c r="D504" s="4113"/>
      <c r="E504" s="4113"/>
      <c r="F504" s="3919"/>
      <c r="G504" s="4113"/>
      <c r="H504" s="4114"/>
      <c r="I504" s="2846"/>
      <c r="J504" s="3919"/>
      <c r="K504" s="3919"/>
      <c r="L504" s="3919"/>
      <c r="M504" s="3919"/>
      <c r="N504" s="4113"/>
      <c r="O504" s="4113"/>
      <c r="P504" s="4113"/>
      <c r="Q504" s="4113"/>
      <c r="R504" s="4113"/>
      <c r="S504" s="4113"/>
      <c r="T504" s="4113"/>
      <c r="U504" s="4113"/>
      <c r="V504" s="4113"/>
      <c r="W504" s="4113"/>
      <c r="X504" s="4113"/>
      <c r="Y504" s="4113"/>
      <c r="Z504" s="4113"/>
    </row>
    <row r="505" spans="1:26" ht="12.75" customHeight="1">
      <c r="A505" s="4113"/>
      <c r="B505" s="4113"/>
      <c r="C505" s="4113"/>
      <c r="D505" s="4113"/>
      <c r="E505" s="4113"/>
      <c r="F505" s="3919"/>
      <c r="G505" s="4113"/>
      <c r="H505" s="4114"/>
      <c r="I505" s="2846"/>
      <c r="J505" s="3919"/>
      <c r="K505" s="3919"/>
      <c r="L505" s="3919"/>
      <c r="M505" s="3919"/>
      <c r="N505" s="4113"/>
      <c r="O505" s="4113"/>
      <c r="P505" s="4113"/>
      <c r="Q505" s="4113"/>
      <c r="R505" s="4113"/>
      <c r="S505" s="4113"/>
      <c r="T505" s="4113"/>
      <c r="U505" s="4113"/>
      <c r="V505" s="4113"/>
      <c r="W505" s="4113"/>
      <c r="X505" s="4113"/>
      <c r="Y505" s="4113"/>
      <c r="Z505" s="4113"/>
    </row>
    <row r="506" spans="1:26" ht="12.75" customHeight="1">
      <c r="A506" s="4113"/>
      <c r="B506" s="4113"/>
      <c r="C506" s="4113"/>
      <c r="D506" s="4113"/>
      <c r="E506" s="4113"/>
      <c r="F506" s="3919"/>
      <c r="G506" s="4113"/>
      <c r="H506" s="4114"/>
      <c r="I506" s="2846"/>
      <c r="J506" s="3919"/>
      <c r="K506" s="3919"/>
      <c r="L506" s="3919"/>
      <c r="M506" s="3919"/>
      <c r="N506" s="4113"/>
      <c r="O506" s="4113"/>
      <c r="P506" s="4113"/>
      <c r="Q506" s="4113"/>
      <c r="R506" s="4113"/>
      <c r="S506" s="4113"/>
      <c r="T506" s="4113"/>
      <c r="U506" s="4113"/>
      <c r="V506" s="4113"/>
      <c r="W506" s="4113"/>
      <c r="X506" s="4113"/>
      <c r="Y506" s="4113"/>
      <c r="Z506" s="4113"/>
    </row>
    <row r="507" spans="1:26" ht="12.75" customHeight="1">
      <c r="A507" s="4113"/>
      <c r="B507" s="4113"/>
      <c r="C507" s="4113"/>
      <c r="D507" s="4113"/>
      <c r="E507" s="4113"/>
      <c r="F507" s="3919"/>
      <c r="G507" s="4113"/>
      <c r="H507" s="4114"/>
      <c r="I507" s="2846"/>
      <c r="J507" s="3919"/>
      <c r="K507" s="3919"/>
      <c r="L507" s="3919"/>
      <c r="M507" s="3919"/>
      <c r="N507" s="4113"/>
      <c r="O507" s="4113"/>
      <c r="P507" s="4113"/>
      <c r="Q507" s="4113"/>
      <c r="R507" s="4113"/>
      <c r="S507" s="4113"/>
      <c r="T507" s="4113"/>
      <c r="U507" s="4113"/>
      <c r="V507" s="4113"/>
      <c r="W507" s="4113"/>
      <c r="X507" s="4113"/>
      <c r="Y507" s="4113"/>
      <c r="Z507" s="4113"/>
    </row>
    <row r="508" spans="1:26" ht="12.75" customHeight="1">
      <c r="A508" s="4113"/>
      <c r="B508" s="4113"/>
      <c r="C508" s="4113"/>
      <c r="D508" s="4113"/>
      <c r="E508" s="4113"/>
      <c r="F508" s="3919"/>
      <c r="G508" s="4113"/>
      <c r="H508" s="4114"/>
      <c r="I508" s="2846"/>
      <c r="J508" s="3919"/>
      <c r="K508" s="3919"/>
      <c r="L508" s="3919"/>
      <c r="M508" s="3919"/>
      <c r="N508" s="4113"/>
      <c r="O508" s="4113"/>
      <c r="P508" s="4113"/>
      <c r="Q508" s="4113"/>
      <c r="R508" s="4113"/>
      <c r="S508" s="4113"/>
      <c r="T508" s="4113"/>
      <c r="U508" s="4113"/>
      <c r="V508" s="4113"/>
      <c r="W508" s="4113"/>
      <c r="X508" s="4113"/>
      <c r="Y508" s="4113"/>
      <c r="Z508" s="4113"/>
    </row>
    <row r="509" spans="1:26" ht="12.75" customHeight="1">
      <c r="A509" s="4113"/>
      <c r="B509" s="4113"/>
      <c r="C509" s="4113"/>
      <c r="D509" s="4113"/>
      <c r="E509" s="4113"/>
      <c r="F509" s="3919"/>
      <c r="G509" s="4113"/>
      <c r="H509" s="4114"/>
      <c r="I509" s="2846"/>
      <c r="J509" s="3919"/>
      <c r="K509" s="3919"/>
      <c r="L509" s="3919"/>
      <c r="M509" s="3919"/>
      <c r="N509" s="4113"/>
      <c r="O509" s="4113"/>
      <c r="P509" s="4113"/>
      <c r="Q509" s="4113"/>
      <c r="R509" s="4113"/>
      <c r="S509" s="4113"/>
      <c r="T509" s="4113"/>
      <c r="U509" s="4113"/>
      <c r="V509" s="4113"/>
      <c r="W509" s="4113"/>
      <c r="X509" s="4113"/>
      <c r="Y509" s="4113"/>
      <c r="Z509" s="4113"/>
    </row>
    <row r="510" spans="1:26" ht="12.75" customHeight="1">
      <c r="A510" s="4113"/>
      <c r="B510" s="4113"/>
      <c r="C510" s="4113"/>
      <c r="D510" s="4113"/>
      <c r="E510" s="4113"/>
      <c r="F510" s="3919"/>
      <c r="G510" s="4113"/>
      <c r="H510" s="4114"/>
      <c r="I510" s="2846"/>
      <c r="J510" s="3919"/>
      <c r="K510" s="3919"/>
      <c r="L510" s="3919"/>
      <c r="M510" s="3919"/>
      <c r="N510" s="4113"/>
      <c r="O510" s="4113"/>
      <c r="P510" s="4113"/>
      <c r="Q510" s="4113"/>
      <c r="R510" s="4113"/>
      <c r="S510" s="4113"/>
      <c r="T510" s="4113"/>
      <c r="U510" s="4113"/>
      <c r="V510" s="4113"/>
      <c r="W510" s="4113"/>
      <c r="X510" s="4113"/>
      <c r="Y510" s="4113"/>
      <c r="Z510" s="4113"/>
    </row>
    <row r="511" spans="1:26" ht="12.75" customHeight="1">
      <c r="A511" s="4113"/>
      <c r="B511" s="4113"/>
      <c r="C511" s="4113"/>
      <c r="D511" s="4113"/>
      <c r="E511" s="4113"/>
      <c r="F511" s="3919"/>
      <c r="G511" s="4113"/>
      <c r="H511" s="4114"/>
      <c r="I511" s="2846"/>
      <c r="J511" s="3919"/>
      <c r="K511" s="3919"/>
      <c r="L511" s="3919"/>
      <c r="M511" s="3919"/>
      <c r="N511" s="4113"/>
      <c r="O511" s="4113"/>
      <c r="P511" s="4113"/>
      <c r="Q511" s="4113"/>
      <c r="R511" s="4113"/>
      <c r="S511" s="4113"/>
      <c r="T511" s="4113"/>
      <c r="U511" s="4113"/>
      <c r="V511" s="4113"/>
      <c r="W511" s="4113"/>
      <c r="X511" s="4113"/>
      <c r="Y511" s="4113"/>
      <c r="Z511" s="4113"/>
    </row>
    <row r="512" spans="1:26" ht="12.75" customHeight="1">
      <c r="A512" s="4113"/>
      <c r="B512" s="4113"/>
      <c r="C512" s="4113"/>
      <c r="D512" s="4113"/>
      <c r="E512" s="4113"/>
      <c r="F512" s="3919"/>
      <c r="G512" s="4113"/>
      <c r="H512" s="4114"/>
      <c r="I512" s="2846"/>
      <c r="J512" s="3919"/>
      <c r="K512" s="3919"/>
      <c r="L512" s="3919"/>
      <c r="M512" s="3919"/>
      <c r="N512" s="4113"/>
      <c r="O512" s="4113"/>
      <c r="P512" s="4113"/>
      <c r="Q512" s="4113"/>
      <c r="R512" s="4113"/>
      <c r="S512" s="4113"/>
      <c r="T512" s="4113"/>
      <c r="U512" s="4113"/>
      <c r="V512" s="4113"/>
      <c r="W512" s="4113"/>
      <c r="X512" s="4113"/>
      <c r="Y512" s="4113"/>
      <c r="Z512" s="4113"/>
    </row>
    <row r="513" spans="1:26" ht="12.75" customHeight="1">
      <c r="A513" s="4113"/>
      <c r="B513" s="4113"/>
      <c r="C513" s="4113"/>
      <c r="D513" s="4113"/>
      <c r="E513" s="4113"/>
      <c r="F513" s="3919"/>
      <c r="G513" s="4113"/>
      <c r="H513" s="4114"/>
      <c r="I513" s="2846"/>
      <c r="J513" s="3919"/>
      <c r="K513" s="3919"/>
      <c r="L513" s="3919"/>
      <c r="M513" s="3919"/>
      <c r="N513" s="4113"/>
      <c r="O513" s="4113"/>
      <c r="P513" s="4113"/>
      <c r="Q513" s="4113"/>
      <c r="R513" s="4113"/>
      <c r="S513" s="4113"/>
      <c r="T513" s="4113"/>
      <c r="U513" s="4113"/>
      <c r="V513" s="4113"/>
      <c r="W513" s="4113"/>
      <c r="X513" s="4113"/>
      <c r="Y513" s="4113"/>
      <c r="Z513" s="4113"/>
    </row>
    <row r="514" spans="1:26" ht="12.75" customHeight="1">
      <c r="A514" s="4113"/>
      <c r="B514" s="4113"/>
      <c r="C514" s="4113"/>
      <c r="D514" s="4113"/>
      <c r="E514" s="4113"/>
      <c r="F514" s="3919"/>
      <c r="G514" s="4113"/>
      <c r="H514" s="4114"/>
      <c r="I514" s="2846"/>
      <c r="J514" s="3919"/>
      <c r="K514" s="3919"/>
      <c r="L514" s="3919"/>
      <c r="M514" s="3919"/>
      <c r="N514" s="4113"/>
      <c r="O514" s="4113"/>
      <c r="P514" s="4113"/>
      <c r="Q514" s="4113"/>
      <c r="R514" s="4113"/>
      <c r="S514" s="4113"/>
      <c r="T514" s="4113"/>
      <c r="U514" s="4113"/>
      <c r="V514" s="4113"/>
      <c r="W514" s="4113"/>
      <c r="X514" s="4113"/>
      <c r="Y514" s="4113"/>
      <c r="Z514" s="4113"/>
    </row>
    <row r="515" spans="1:26" ht="12.75" customHeight="1">
      <c r="A515" s="4113"/>
      <c r="B515" s="4113"/>
      <c r="C515" s="4113"/>
      <c r="D515" s="4113"/>
      <c r="E515" s="4113"/>
      <c r="F515" s="3919"/>
      <c r="G515" s="4113"/>
      <c r="H515" s="4114"/>
      <c r="I515" s="2846"/>
      <c r="J515" s="3919"/>
      <c r="K515" s="3919"/>
      <c r="L515" s="3919"/>
      <c r="M515" s="3919"/>
      <c r="N515" s="4113"/>
      <c r="O515" s="4113"/>
      <c r="P515" s="4113"/>
      <c r="Q515" s="4113"/>
      <c r="R515" s="4113"/>
      <c r="S515" s="4113"/>
      <c r="T515" s="4113"/>
      <c r="U515" s="4113"/>
      <c r="V515" s="4113"/>
      <c r="W515" s="4113"/>
      <c r="X515" s="4113"/>
      <c r="Y515" s="4113"/>
      <c r="Z515" s="4113"/>
    </row>
    <row r="516" spans="1:26" ht="12.75" customHeight="1">
      <c r="A516" s="4113"/>
      <c r="B516" s="4113"/>
      <c r="C516" s="4113"/>
      <c r="D516" s="4113"/>
      <c r="E516" s="4113"/>
      <c r="F516" s="3919"/>
      <c r="G516" s="4113"/>
      <c r="H516" s="4114"/>
      <c r="I516" s="2846"/>
      <c r="J516" s="3919"/>
      <c r="K516" s="3919"/>
      <c r="L516" s="3919"/>
      <c r="M516" s="3919"/>
      <c r="N516" s="4113"/>
      <c r="O516" s="4113"/>
      <c r="P516" s="4113"/>
      <c r="Q516" s="4113"/>
      <c r="R516" s="4113"/>
      <c r="S516" s="4113"/>
      <c r="T516" s="4113"/>
      <c r="U516" s="4113"/>
      <c r="V516" s="4113"/>
      <c r="W516" s="4113"/>
      <c r="X516" s="4113"/>
      <c r="Y516" s="4113"/>
      <c r="Z516" s="4113"/>
    </row>
    <row r="517" spans="1:26" ht="12.75" customHeight="1">
      <c r="A517" s="4113"/>
      <c r="B517" s="4113"/>
      <c r="C517" s="4113"/>
      <c r="D517" s="4113"/>
      <c r="E517" s="4113"/>
      <c r="F517" s="3919"/>
      <c r="G517" s="4113"/>
      <c r="H517" s="4114"/>
      <c r="I517" s="2846"/>
      <c r="J517" s="3919"/>
      <c r="K517" s="3919"/>
      <c r="L517" s="3919"/>
      <c r="M517" s="3919"/>
      <c r="N517" s="4113"/>
      <c r="O517" s="4113"/>
      <c r="P517" s="4113"/>
      <c r="Q517" s="4113"/>
      <c r="R517" s="4113"/>
      <c r="S517" s="4113"/>
      <c r="T517" s="4113"/>
      <c r="U517" s="4113"/>
      <c r="V517" s="4113"/>
      <c r="W517" s="4113"/>
      <c r="X517" s="4113"/>
      <c r="Y517" s="4113"/>
      <c r="Z517" s="4113"/>
    </row>
    <row r="518" spans="1:26" ht="12.75" customHeight="1">
      <c r="A518" s="4113"/>
      <c r="B518" s="4113"/>
      <c r="C518" s="4113"/>
      <c r="D518" s="4113"/>
      <c r="E518" s="4113"/>
      <c r="F518" s="3919"/>
      <c r="G518" s="4113"/>
      <c r="H518" s="4114"/>
      <c r="I518" s="2846"/>
      <c r="J518" s="3919"/>
      <c r="K518" s="3919"/>
      <c r="L518" s="3919"/>
      <c r="M518" s="3919"/>
      <c r="N518" s="4113"/>
      <c r="O518" s="4113"/>
      <c r="P518" s="4113"/>
      <c r="Q518" s="4113"/>
      <c r="R518" s="4113"/>
      <c r="S518" s="4113"/>
      <c r="T518" s="4113"/>
      <c r="U518" s="4113"/>
      <c r="V518" s="4113"/>
      <c r="W518" s="4113"/>
      <c r="X518" s="4113"/>
      <c r="Y518" s="4113"/>
      <c r="Z518" s="4113"/>
    </row>
    <row r="519" spans="1:26" ht="12.75" customHeight="1">
      <c r="A519" s="4113"/>
      <c r="B519" s="4113"/>
      <c r="C519" s="4113"/>
      <c r="D519" s="4113"/>
      <c r="E519" s="4113"/>
      <c r="F519" s="3919"/>
      <c r="G519" s="4113"/>
      <c r="H519" s="4114"/>
      <c r="I519" s="2846"/>
      <c r="J519" s="3919"/>
      <c r="K519" s="3919"/>
      <c r="L519" s="3919"/>
      <c r="M519" s="3919"/>
      <c r="N519" s="4113"/>
      <c r="O519" s="4113"/>
      <c r="P519" s="4113"/>
      <c r="Q519" s="4113"/>
      <c r="R519" s="4113"/>
      <c r="S519" s="4113"/>
      <c r="T519" s="4113"/>
      <c r="U519" s="4113"/>
      <c r="V519" s="4113"/>
      <c r="W519" s="4113"/>
      <c r="X519" s="4113"/>
      <c r="Y519" s="4113"/>
      <c r="Z519" s="4113"/>
    </row>
    <row r="520" spans="1:26" ht="12.75" customHeight="1">
      <c r="A520" s="4113"/>
      <c r="B520" s="4113"/>
      <c r="C520" s="4113"/>
      <c r="D520" s="4113"/>
      <c r="E520" s="4113"/>
      <c r="F520" s="3919"/>
      <c r="G520" s="4113"/>
      <c r="H520" s="4114"/>
      <c r="I520" s="2846"/>
      <c r="J520" s="3919"/>
      <c r="K520" s="3919"/>
      <c r="L520" s="3919"/>
      <c r="M520" s="3919"/>
      <c r="N520" s="4113"/>
      <c r="O520" s="4113"/>
      <c r="P520" s="4113"/>
      <c r="Q520" s="4113"/>
      <c r="R520" s="4113"/>
      <c r="S520" s="4113"/>
      <c r="T520" s="4113"/>
      <c r="U520" s="4113"/>
      <c r="V520" s="4113"/>
      <c r="W520" s="4113"/>
      <c r="X520" s="4113"/>
      <c r="Y520" s="4113"/>
      <c r="Z520" s="4113"/>
    </row>
    <row r="521" spans="1:26" ht="12.75" customHeight="1">
      <c r="A521" s="4113"/>
      <c r="B521" s="4113"/>
      <c r="C521" s="4113"/>
      <c r="D521" s="4113"/>
      <c r="E521" s="4113"/>
      <c r="F521" s="3919"/>
      <c r="G521" s="4113"/>
      <c r="H521" s="4114"/>
      <c r="I521" s="2846"/>
      <c r="J521" s="3919"/>
      <c r="K521" s="3919"/>
      <c r="L521" s="3919"/>
      <c r="M521" s="3919"/>
      <c r="N521" s="4113"/>
      <c r="O521" s="4113"/>
      <c r="P521" s="4113"/>
      <c r="Q521" s="4113"/>
      <c r="R521" s="4113"/>
      <c r="S521" s="4113"/>
      <c r="T521" s="4113"/>
      <c r="U521" s="4113"/>
      <c r="V521" s="4113"/>
      <c r="W521" s="4113"/>
      <c r="X521" s="4113"/>
      <c r="Y521" s="4113"/>
      <c r="Z521" s="4113"/>
    </row>
    <row r="522" spans="1:26" ht="12.75" customHeight="1">
      <c r="A522" s="4113"/>
      <c r="B522" s="4113"/>
      <c r="C522" s="4113"/>
      <c r="D522" s="4113"/>
      <c r="E522" s="4113"/>
      <c r="F522" s="3919"/>
      <c r="G522" s="4113"/>
      <c r="H522" s="4114"/>
      <c r="I522" s="2846"/>
      <c r="J522" s="3919"/>
      <c r="K522" s="3919"/>
      <c r="L522" s="3919"/>
      <c r="M522" s="3919"/>
      <c r="N522" s="4113"/>
      <c r="O522" s="4113"/>
      <c r="P522" s="4113"/>
      <c r="Q522" s="4113"/>
      <c r="R522" s="4113"/>
      <c r="S522" s="4113"/>
      <c r="T522" s="4113"/>
      <c r="U522" s="4113"/>
      <c r="V522" s="4113"/>
      <c r="W522" s="4113"/>
      <c r="X522" s="4113"/>
      <c r="Y522" s="4113"/>
      <c r="Z522" s="4113"/>
    </row>
    <row r="523" spans="1:26" ht="12.75" customHeight="1">
      <c r="A523" s="4113"/>
      <c r="B523" s="4113"/>
      <c r="C523" s="4113"/>
      <c r="D523" s="4113"/>
      <c r="E523" s="4113"/>
      <c r="F523" s="3919"/>
      <c r="G523" s="4113"/>
      <c r="H523" s="4114"/>
      <c r="I523" s="2846"/>
      <c r="J523" s="3919"/>
      <c r="K523" s="3919"/>
      <c r="L523" s="3919"/>
      <c r="M523" s="3919"/>
      <c r="N523" s="4113"/>
      <c r="O523" s="4113"/>
      <c r="P523" s="4113"/>
      <c r="Q523" s="4113"/>
      <c r="R523" s="4113"/>
      <c r="S523" s="4113"/>
      <c r="T523" s="4113"/>
      <c r="U523" s="4113"/>
      <c r="V523" s="4113"/>
      <c r="W523" s="4113"/>
      <c r="X523" s="4113"/>
      <c r="Y523" s="4113"/>
      <c r="Z523" s="4113"/>
    </row>
    <row r="524" spans="1:26" ht="12.75" customHeight="1">
      <c r="A524" s="4113"/>
      <c r="B524" s="4113"/>
      <c r="C524" s="4113"/>
      <c r="D524" s="4113"/>
      <c r="E524" s="4113"/>
      <c r="F524" s="3919"/>
      <c r="G524" s="4113"/>
      <c r="H524" s="4114"/>
      <c r="I524" s="2846"/>
      <c r="J524" s="3919"/>
      <c r="K524" s="3919"/>
      <c r="L524" s="3919"/>
      <c r="M524" s="3919"/>
      <c r="N524" s="4113"/>
      <c r="O524" s="4113"/>
      <c r="P524" s="4113"/>
      <c r="Q524" s="4113"/>
      <c r="R524" s="4113"/>
      <c r="S524" s="4113"/>
      <c r="T524" s="4113"/>
      <c r="U524" s="4113"/>
      <c r="V524" s="4113"/>
      <c r="W524" s="4113"/>
      <c r="X524" s="4113"/>
      <c r="Y524" s="4113"/>
      <c r="Z524" s="4113"/>
    </row>
    <row r="525" spans="1:26" ht="12.75" customHeight="1">
      <c r="A525" s="4113"/>
      <c r="B525" s="4113"/>
      <c r="C525" s="4113"/>
      <c r="D525" s="4113"/>
      <c r="E525" s="4113"/>
      <c r="F525" s="3919"/>
      <c r="G525" s="4113"/>
      <c r="H525" s="4114"/>
      <c r="I525" s="2846"/>
      <c r="J525" s="3919"/>
      <c r="K525" s="3919"/>
      <c r="L525" s="3919"/>
      <c r="M525" s="3919"/>
      <c r="N525" s="4113"/>
      <c r="O525" s="4113"/>
      <c r="P525" s="4113"/>
      <c r="Q525" s="4113"/>
      <c r="R525" s="4113"/>
      <c r="S525" s="4113"/>
      <c r="T525" s="4113"/>
      <c r="U525" s="4113"/>
      <c r="V525" s="4113"/>
      <c r="W525" s="4113"/>
      <c r="X525" s="4113"/>
      <c r="Y525" s="4113"/>
      <c r="Z525" s="4113"/>
    </row>
    <row r="526" spans="1:26" ht="12.75" customHeight="1">
      <c r="A526" s="4113"/>
      <c r="B526" s="4113"/>
      <c r="C526" s="4113"/>
      <c r="D526" s="4113"/>
      <c r="E526" s="4113"/>
      <c r="F526" s="3919"/>
      <c r="G526" s="4113"/>
      <c r="H526" s="4114"/>
      <c r="I526" s="2846"/>
      <c r="J526" s="3919"/>
      <c r="K526" s="3919"/>
      <c r="L526" s="3919"/>
      <c r="M526" s="3919"/>
      <c r="N526" s="4113"/>
      <c r="O526" s="4113"/>
      <c r="P526" s="4113"/>
      <c r="Q526" s="4113"/>
      <c r="R526" s="4113"/>
      <c r="S526" s="4113"/>
      <c r="T526" s="4113"/>
      <c r="U526" s="4113"/>
      <c r="V526" s="4113"/>
      <c r="W526" s="4113"/>
      <c r="X526" s="4113"/>
      <c r="Y526" s="4113"/>
      <c r="Z526" s="4113"/>
    </row>
    <row r="527" spans="1:26" ht="12.75" customHeight="1">
      <c r="A527" s="4113"/>
      <c r="B527" s="4113"/>
      <c r="C527" s="4113"/>
      <c r="D527" s="4113"/>
      <c r="E527" s="4113"/>
      <c r="F527" s="3919"/>
      <c r="G527" s="4113"/>
      <c r="H527" s="4114"/>
      <c r="I527" s="2846"/>
      <c r="J527" s="3919"/>
      <c r="K527" s="3919"/>
      <c r="L527" s="3919"/>
      <c r="M527" s="3919"/>
      <c r="N527" s="4113"/>
      <c r="O527" s="4113"/>
      <c r="P527" s="4113"/>
      <c r="Q527" s="4113"/>
      <c r="R527" s="4113"/>
      <c r="S527" s="4113"/>
      <c r="T527" s="4113"/>
      <c r="U527" s="4113"/>
      <c r="V527" s="4113"/>
      <c r="W527" s="4113"/>
      <c r="X527" s="4113"/>
      <c r="Y527" s="4113"/>
      <c r="Z527" s="4113"/>
    </row>
    <row r="528" spans="1:26" ht="12.75" customHeight="1">
      <c r="A528" s="4113"/>
      <c r="B528" s="4113"/>
      <c r="C528" s="4113"/>
      <c r="D528" s="4113"/>
      <c r="E528" s="4113"/>
      <c r="F528" s="3919"/>
      <c r="G528" s="4113"/>
      <c r="H528" s="4114"/>
      <c r="I528" s="2846"/>
      <c r="J528" s="3919"/>
      <c r="K528" s="3919"/>
      <c r="L528" s="3919"/>
      <c r="M528" s="3919"/>
      <c r="N528" s="4113"/>
      <c r="O528" s="4113"/>
      <c r="P528" s="4113"/>
      <c r="Q528" s="4113"/>
      <c r="R528" s="4113"/>
      <c r="S528" s="4113"/>
      <c r="T528" s="4113"/>
      <c r="U528" s="4113"/>
      <c r="V528" s="4113"/>
      <c r="W528" s="4113"/>
      <c r="X528" s="4113"/>
      <c r="Y528" s="4113"/>
      <c r="Z528" s="4113"/>
    </row>
    <row r="529" spans="1:26" ht="12.75" customHeight="1">
      <c r="A529" s="4113"/>
      <c r="B529" s="4113"/>
      <c r="C529" s="4113"/>
      <c r="D529" s="4113"/>
      <c r="E529" s="4113"/>
      <c r="F529" s="3919"/>
      <c r="G529" s="4113"/>
      <c r="H529" s="4114"/>
      <c r="I529" s="2846"/>
      <c r="J529" s="3919"/>
      <c r="K529" s="3919"/>
      <c r="L529" s="3919"/>
      <c r="M529" s="3919"/>
      <c r="N529" s="4113"/>
      <c r="O529" s="4113"/>
      <c r="P529" s="4113"/>
      <c r="Q529" s="4113"/>
      <c r="R529" s="4113"/>
      <c r="S529" s="4113"/>
      <c r="T529" s="4113"/>
      <c r="U529" s="4113"/>
      <c r="V529" s="4113"/>
      <c r="W529" s="4113"/>
      <c r="X529" s="4113"/>
      <c r="Y529" s="4113"/>
      <c r="Z529" s="4113"/>
    </row>
    <row r="530" spans="1:26" ht="12.75" customHeight="1">
      <c r="A530" s="4113"/>
      <c r="B530" s="4113"/>
      <c r="C530" s="4113"/>
      <c r="D530" s="4113"/>
      <c r="E530" s="4113"/>
      <c r="F530" s="3919"/>
      <c r="G530" s="4113"/>
      <c r="H530" s="4114"/>
      <c r="I530" s="2846"/>
      <c r="J530" s="3919"/>
      <c r="K530" s="3919"/>
      <c r="L530" s="3919"/>
      <c r="M530" s="3919"/>
      <c r="N530" s="4113"/>
      <c r="O530" s="4113"/>
      <c r="P530" s="4113"/>
      <c r="Q530" s="4113"/>
      <c r="R530" s="4113"/>
      <c r="S530" s="4113"/>
      <c r="T530" s="4113"/>
      <c r="U530" s="4113"/>
      <c r="V530" s="4113"/>
      <c r="W530" s="4113"/>
      <c r="X530" s="4113"/>
      <c r="Y530" s="4113"/>
      <c r="Z530" s="4113"/>
    </row>
    <row r="531" spans="1:26" ht="12.75" customHeight="1">
      <c r="A531" s="4113"/>
      <c r="B531" s="4113"/>
      <c r="C531" s="4113"/>
      <c r="D531" s="4113"/>
      <c r="E531" s="4113"/>
      <c r="F531" s="3919"/>
      <c r="G531" s="4113"/>
      <c r="H531" s="4114"/>
      <c r="I531" s="2846"/>
      <c r="J531" s="3919"/>
      <c r="K531" s="3919"/>
      <c r="L531" s="3919"/>
      <c r="M531" s="3919"/>
      <c r="N531" s="4113"/>
      <c r="O531" s="4113"/>
      <c r="P531" s="4113"/>
      <c r="Q531" s="4113"/>
      <c r="R531" s="4113"/>
      <c r="S531" s="4113"/>
      <c r="T531" s="4113"/>
      <c r="U531" s="4113"/>
      <c r="V531" s="4113"/>
      <c r="W531" s="4113"/>
      <c r="X531" s="4113"/>
      <c r="Y531" s="4113"/>
      <c r="Z531" s="4113"/>
    </row>
    <row r="532" spans="1:26" ht="12.75" customHeight="1">
      <c r="A532" s="4113"/>
      <c r="B532" s="4113"/>
      <c r="C532" s="4113"/>
      <c r="D532" s="4113"/>
      <c r="E532" s="4113"/>
      <c r="F532" s="3919"/>
      <c r="G532" s="4113"/>
      <c r="H532" s="4114"/>
      <c r="I532" s="2846"/>
      <c r="J532" s="3919"/>
      <c r="K532" s="3919"/>
      <c r="L532" s="3919"/>
      <c r="M532" s="3919"/>
      <c r="N532" s="4113"/>
      <c r="O532" s="4113"/>
      <c r="P532" s="4113"/>
      <c r="Q532" s="4113"/>
      <c r="R532" s="4113"/>
      <c r="S532" s="4113"/>
      <c r="T532" s="4113"/>
      <c r="U532" s="4113"/>
      <c r="V532" s="4113"/>
      <c r="W532" s="4113"/>
      <c r="X532" s="4113"/>
      <c r="Y532" s="4113"/>
      <c r="Z532" s="4113"/>
    </row>
    <row r="533" spans="1:26" ht="12.75" customHeight="1">
      <c r="A533" s="4113"/>
      <c r="B533" s="4113"/>
      <c r="C533" s="4113"/>
      <c r="D533" s="4113"/>
      <c r="E533" s="4113"/>
      <c r="F533" s="3919"/>
      <c r="G533" s="4113"/>
      <c r="H533" s="4114"/>
      <c r="I533" s="2846"/>
      <c r="J533" s="3919"/>
      <c r="K533" s="3919"/>
      <c r="L533" s="3919"/>
      <c r="M533" s="3919"/>
      <c r="N533" s="4113"/>
      <c r="O533" s="4113"/>
      <c r="P533" s="4113"/>
      <c r="Q533" s="4113"/>
      <c r="R533" s="4113"/>
      <c r="S533" s="4113"/>
      <c r="T533" s="4113"/>
      <c r="U533" s="4113"/>
      <c r="V533" s="4113"/>
      <c r="W533" s="4113"/>
      <c r="X533" s="4113"/>
      <c r="Y533" s="4113"/>
      <c r="Z533" s="4113"/>
    </row>
    <row r="534" spans="1:26" ht="12.75" customHeight="1">
      <c r="A534" s="4113"/>
      <c r="B534" s="4113"/>
      <c r="C534" s="4113"/>
      <c r="D534" s="4113"/>
      <c r="E534" s="4113"/>
      <c r="F534" s="3919"/>
      <c r="G534" s="4113"/>
      <c r="H534" s="4114"/>
      <c r="I534" s="2846"/>
      <c r="J534" s="3919"/>
      <c r="K534" s="3919"/>
      <c r="L534" s="3919"/>
      <c r="M534" s="3919"/>
      <c r="N534" s="4113"/>
      <c r="O534" s="4113"/>
      <c r="P534" s="4113"/>
      <c r="Q534" s="4113"/>
      <c r="R534" s="4113"/>
      <c r="S534" s="4113"/>
      <c r="T534" s="4113"/>
      <c r="U534" s="4113"/>
      <c r="V534" s="4113"/>
      <c r="W534" s="4113"/>
      <c r="X534" s="4113"/>
      <c r="Y534" s="4113"/>
      <c r="Z534" s="4113"/>
    </row>
    <row r="535" spans="1:26" ht="12.75" customHeight="1">
      <c r="A535" s="4113"/>
      <c r="B535" s="4113"/>
      <c r="C535" s="4113"/>
      <c r="D535" s="4113"/>
      <c r="E535" s="4113"/>
      <c r="F535" s="3919"/>
      <c r="G535" s="4113"/>
      <c r="H535" s="4114"/>
      <c r="I535" s="2846"/>
      <c r="J535" s="3919"/>
      <c r="K535" s="3919"/>
      <c r="L535" s="3919"/>
      <c r="M535" s="3919"/>
      <c r="N535" s="4113"/>
      <c r="O535" s="4113"/>
      <c r="P535" s="4113"/>
      <c r="Q535" s="4113"/>
      <c r="R535" s="4113"/>
      <c r="S535" s="4113"/>
      <c r="T535" s="4113"/>
      <c r="U535" s="4113"/>
      <c r="V535" s="4113"/>
      <c r="W535" s="4113"/>
      <c r="X535" s="4113"/>
      <c r="Y535" s="4113"/>
      <c r="Z535" s="4113"/>
    </row>
    <row r="536" spans="1:26" ht="12.75" customHeight="1">
      <c r="A536" s="4113"/>
      <c r="B536" s="4113"/>
      <c r="C536" s="4113"/>
      <c r="D536" s="4113"/>
      <c r="E536" s="4113"/>
      <c r="F536" s="3919"/>
      <c r="G536" s="4113"/>
      <c r="H536" s="4114"/>
      <c r="I536" s="2846"/>
      <c r="J536" s="3919"/>
      <c r="K536" s="3919"/>
      <c r="L536" s="3919"/>
      <c r="M536" s="3919"/>
      <c r="N536" s="4113"/>
      <c r="O536" s="4113"/>
      <c r="P536" s="4113"/>
      <c r="Q536" s="4113"/>
      <c r="R536" s="4113"/>
      <c r="S536" s="4113"/>
      <c r="T536" s="4113"/>
      <c r="U536" s="4113"/>
      <c r="V536" s="4113"/>
      <c r="W536" s="4113"/>
      <c r="X536" s="4113"/>
      <c r="Y536" s="4113"/>
      <c r="Z536" s="4113"/>
    </row>
    <row r="537" spans="1:26" ht="12.75" customHeight="1">
      <c r="A537" s="4113"/>
      <c r="B537" s="4113"/>
      <c r="C537" s="4113"/>
      <c r="D537" s="4113"/>
      <c r="E537" s="4113"/>
      <c r="F537" s="3919"/>
      <c r="G537" s="4113"/>
      <c r="H537" s="4114"/>
      <c r="I537" s="2846"/>
      <c r="J537" s="3919"/>
      <c r="K537" s="3919"/>
      <c r="L537" s="3919"/>
      <c r="M537" s="3919"/>
      <c r="N537" s="4113"/>
      <c r="O537" s="4113"/>
      <c r="P537" s="4113"/>
      <c r="Q537" s="4113"/>
      <c r="R537" s="4113"/>
      <c r="S537" s="4113"/>
      <c r="T537" s="4113"/>
      <c r="U537" s="4113"/>
      <c r="V537" s="4113"/>
      <c r="W537" s="4113"/>
      <c r="X537" s="4113"/>
      <c r="Y537" s="4113"/>
      <c r="Z537" s="4113"/>
    </row>
    <row r="538" spans="1:26" ht="12.75" customHeight="1">
      <c r="A538" s="4113"/>
      <c r="B538" s="4113"/>
      <c r="C538" s="4113"/>
      <c r="D538" s="4113"/>
      <c r="E538" s="4113"/>
      <c r="F538" s="3919"/>
      <c r="G538" s="4113"/>
      <c r="H538" s="4114"/>
      <c r="I538" s="2846"/>
      <c r="J538" s="3919"/>
      <c r="K538" s="3919"/>
      <c r="L538" s="3919"/>
      <c r="M538" s="3919"/>
      <c r="N538" s="4113"/>
      <c r="O538" s="4113"/>
      <c r="P538" s="4113"/>
      <c r="Q538" s="4113"/>
      <c r="R538" s="4113"/>
      <c r="S538" s="4113"/>
      <c r="T538" s="4113"/>
      <c r="U538" s="4113"/>
      <c r="V538" s="4113"/>
      <c r="W538" s="4113"/>
      <c r="X538" s="4113"/>
      <c r="Y538" s="4113"/>
      <c r="Z538" s="4113"/>
    </row>
    <row r="539" spans="1:26" ht="12.75" customHeight="1">
      <c r="A539" s="4113"/>
      <c r="B539" s="4113"/>
      <c r="C539" s="4113"/>
      <c r="D539" s="4113"/>
      <c r="E539" s="4113"/>
      <c r="F539" s="3919"/>
      <c r="G539" s="4113"/>
      <c r="H539" s="4114"/>
      <c r="I539" s="2846"/>
      <c r="J539" s="3919"/>
      <c r="K539" s="3919"/>
      <c r="L539" s="3919"/>
      <c r="M539" s="3919"/>
      <c r="N539" s="4113"/>
      <c r="O539" s="4113"/>
      <c r="P539" s="4113"/>
      <c r="Q539" s="4113"/>
      <c r="R539" s="4113"/>
      <c r="S539" s="4113"/>
      <c r="T539" s="4113"/>
      <c r="U539" s="4113"/>
      <c r="V539" s="4113"/>
      <c r="W539" s="4113"/>
      <c r="X539" s="4113"/>
      <c r="Y539" s="4113"/>
      <c r="Z539" s="4113"/>
    </row>
    <row r="540" spans="1:26" ht="12.75" customHeight="1">
      <c r="A540" s="4113"/>
      <c r="B540" s="4113"/>
      <c r="C540" s="4113"/>
      <c r="D540" s="4113"/>
      <c r="E540" s="4113"/>
      <c r="F540" s="3919"/>
      <c r="G540" s="4113"/>
      <c r="H540" s="4114"/>
      <c r="I540" s="2846"/>
      <c r="J540" s="3919"/>
      <c r="K540" s="3919"/>
      <c r="L540" s="3919"/>
      <c r="M540" s="3919"/>
      <c r="N540" s="4113"/>
      <c r="O540" s="4113"/>
      <c r="P540" s="4113"/>
      <c r="Q540" s="4113"/>
      <c r="R540" s="4113"/>
      <c r="S540" s="4113"/>
      <c r="T540" s="4113"/>
      <c r="U540" s="4113"/>
      <c r="V540" s="4113"/>
      <c r="W540" s="4113"/>
      <c r="X540" s="4113"/>
      <c r="Y540" s="4113"/>
      <c r="Z540" s="4113"/>
    </row>
    <row r="541" spans="1:26" ht="12.75" customHeight="1">
      <c r="A541" s="4113"/>
      <c r="B541" s="4113"/>
      <c r="C541" s="4113"/>
      <c r="D541" s="4113"/>
      <c r="E541" s="4113"/>
      <c r="F541" s="3919"/>
      <c r="G541" s="4113"/>
      <c r="H541" s="4114"/>
      <c r="I541" s="2846"/>
      <c r="J541" s="3919"/>
      <c r="K541" s="3919"/>
      <c r="L541" s="3919"/>
      <c r="M541" s="3919"/>
      <c r="N541" s="4113"/>
      <c r="O541" s="4113"/>
      <c r="P541" s="4113"/>
      <c r="Q541" s="4113"/>
      <c r="R541" s="4113"/>
      <c r="S541" s="4113"/>
      <c r="T541" s="4113"/>
      <c r="U541" s="4113"/>
      <c r="V541" s="4113"/>
      <c r="W541" s="4113"/>
      <c r="X541" s="4113"/>
      <c r="Y541" s="4113"/>
      <c r="Z541" s="4113"/>
    </row>
    <row r="542" spans="1:26" ht="12.75" customHeight="1">
      <c r="A542" s="4113"/>
      <c r="B542" s="4113"/>
      <c r="C542" s="4113"/>
      <c r="D542" s="4113"/>
      <c r="E542" s="4113"/>
      <c r="F542" s="3919"/>
      <c r="G542" s="4113"/>
      <c r="H542" s="4114"/>
      <c r="I542" s="2846"/>
      <c r="J542" s="3919"/>
      <c r="K542" s="3919"/>
      <c r="L542" s="3919"/>
      <c r="M542" s="3919"/>
      <c r="N542" s="4113"/>
      <c r="O542" s="4113"/>
      <c r="P542" s="4113"/>
      <c r="Q542" s="4113"/>
      <c r="R542" s="4113"/>
      <c r="S542" s="4113"/>
      <c r="T542" s="4113"/>
      <c r="U542" s="4113"/>
      <c r="V542" s="4113"/>
      <c r="W542" s="4113"/>
      <c r="X542" s="4113"/>
      <c r="Y542" s="4113"/>
      <c r="Z542" s="4113"/>
    </row>
    <row r="543" spans="1:26" ht="12.75" customHeight="1">
      <c r="A543" s="4113"/>
      <c r="B543" s="4113"/>
      <c r="C543" s="4113"/>
      <c r="D543" s="4113"/>
      <c r="E543" s="4113"/>
      <c r="F543" s="3919"/>
      <c r="G543" s="4113"/>
      <c r="H543" s="4114"/>
      <c r="I543" s="2846"/>
      <c r="J543" s="3919"/>
      <c r="K543" s="3919"/>
      <c r="L543" s="3919"/>
      <c r="M543" s="3919"/>
      <c r="N543" s="4113"/>
      <c r="O543" s="4113"/>
      <c r="P543" s="4113"/>
      <c r="Q543" s="4113"/>
      <c r="R543" s="4113"/>
      <c r="S543" s="4113"/>
      <c r="T543" s="4113"/>
      <c r="U543" s="4113"/>
      <c r="V543" s="4113"/>
      <c r="W543" s="4113"/>
      <c r="X543" s="4113"/>
      <c r="Y543" s="4113"/>
      <c r="Z543" s="4113"/>
    </row>
    <row r="544" spans="1:26" ht="12.75" customHeight="1">
      <c r="A544" s="4113"/>
      <c r="B544" s="4113"/>
      <c r="C544" s="4113"/>
      <c r="D544" s="4113"/>
      <c r="E544" s="4113"/>
      <c r="F544" s="3919"/>
      <c r="G544" s="4113"/>
      <c r="H544" s="4114"/>
      <c r="I544" s="2846"/>
      <c r="J544" s="3919"/>
      <c r="K544" s="3919"/>
      <c r="L544" s="3919"/>
      <c r="M544" s="3919"/>
      <c r="N544" s="4113"/>
      <c r="O544" s="4113"/>
      <c r="P544" s="4113"/>
      <c r="Q544" s="4113"/>
      <c r="R544" s="4113"/>
      <c r="S544" s="4113"/>
      <c r="T544" s="4113"/>
      <c r="U544" s="4113"/>
      <c r="V544" s="4113"/>
      <c r="W544" s="4113"/>
      <c r="X544" s="4113"/>
      <c r="Y544" s="4113"/>
      <c r="Z544" s="4113"/>
    </row>
    <row r="545" spans="1:26" ht="12.75" customHeight="1">
      <c r="A545" s="4113"/>
      <c r="B545" s="4113"/>
      <c r="C545" s="4113"/>
      <c r="D545" s="4113"/>
      <c r="E545" s="4113"/>
      <c r="F545" s="3919"/>
      <c r="G545" s="4113"/>
      <c r="H545" s="4114"/>
      <c r="I545" s="2846"/>
      <c r="J545" s="3919"/>
      <c r="K545" s="3919"/>
      <c r="L545" s="3919"/>
      <c r="M545" s="3919"/>
      <c r="N545" s="4113"/>
      <c r="O545" s="4113"/>
      <c r="P545" s="4113"/>
      <c r="Q545" s="4113"/>
      <c r="R545" s="4113"/>
      <c r="S545" s="4113"/>
      <c r="T545" s="4113"/>
      <c r="U545" s="4113"/>
      <c r="V545" s="4113"/>
      <c r="W545" s="4113"/>
      <c r="X545" s="4113"/>
      <c r="Y545" s="4113"/>
      <c r="Z545" s="4113"/>
    </row>
    <row r="546" spans="1:26" ht="12.75" customHeight="1">
      <c r="A546" s="4113"/>
      <c r="B546" s="4113"/>
      <c r="C546" s="4113"/>
      <c r="D546" s="4113"/>
      <c r="E546" s="4113"/>
      <c r="F546" s="3919"/>
      <c r="G546" s="4113"/>
      <c r="H546" s="4114"/>
      <c r="I546" s="2846"/>
      <c r="J546" s="3919"/>
      <c r="K546" s="3919"/>
      <c r="L546" s="3919"/>
      <c r="M546" s="3919"/>
      <c r="N546" s="4113"/>
      <c r="O546" s="4113"/>
      <c r="P546" s="4113"/>
      <c r="Q546" s="4113"/>
      <c r="R546" s="4113"/>
      <c r="S546" s="4113"/>
      <c r="T546" s="4113"/>
      <c r="U546" s="4113"/>
      <c r="V546" s="4113"/>
      <c r="W546" s="4113"/>
      <c r="X546" s="4113"/>
      <c r="Y546" s="4113"/>
      <c r="Z546" s="4113"/>
    </row>
    <row r="547" spans="1:26" ht="12.75" customHeight="1">
      <c r="A547" s="4113"/>
      <c r="B547" s="4113"/>
      <c r="C547" s="4113"/>
      <c r="D547" s="4113"/>
      <c r="E547" s="4113"/>
      <c r="F547" s="3919"/>
      <c r="G547" s="4113"/>
      <c r="H547" s="4114"/>
      <c r="I547" s="2846"/>
      <c r="J547" s="3919"/>
      <c r="K547" s="3919"/>
      <c r="L547" s="3919"/>
      <c r="M547" s="3919"/>
      <c r="N547" s="4113"/>
      <c r="O547" s="4113"/>
      <c r="P547" s="4113"/>
      <c r="Q547" s="4113"/>
      <c r="R547" s="4113"/>
      <c r="S547" s="4113"/>
      <c r="T547" s="4113"/>
      <c r="U547" s="4113"/>
      <c r="V547" s="4113"/>
      <c r="W547" s="4113"/>
      <c r="X547" s="4113"/>
      <c r="Y547" s="4113"/>
      <c r="Z547" s="4113"/>
    </row>
    <row r="548" spans="1:26" ht="12.75" customHeight="1">
      <c r="A548" s="4113"/>
      <c r="B548" s="4113"/>
      <c r="C548" s="4113"/>
      <c r="D548" s="4113"/>
      <c r="E548" s="4113"/>
      <c r="F548" s="3919"/>
      <c r="G548" s="4113"/>
      <c r="H548" s="4114"/>
      <c r="I548" s="2846"/>
      <c r="J548" s="3919"/>
      <c r="K548" s="3919"/>
      <c r="L548" s="3919"/>
      <c r="M548" s="3919"/>
      <c r="N548" s="4113"/>
      <c r="O548" s="4113"/>
      <c r="P548" s="4113"/>
      <c r="Q548" s="4113"/>
      <c r="R548" s="4113"/>
      <c r="S548" s="4113"/>
      <c r="T548" s="4113"/>
      <c r="U548" s="4113"/>
      <c r="V548" s="4113"/>
      <c r="W548" s="4113"/>
      <c r="X548" s="4113"/>
      <c r="Y548" s="4113"/>
      <c r="Z548" s="4113"/>
    </row>
    <row r="549" spans="1:26" ht="12.75" customHeight="1">
      <c r="A549" s="4113"/>
      <c r="B549" s="4113"/>
      <c r="C549" s="4113"/>
      <c r="D549" s="4113"/>
      <c r="E549" s="4113"/>
      <c r="F549" s="3919"/>
      <c r="G549" s="4113"/>
      <c r="H549" s="4114"/>
      <c r="I549" s="2846"/>
      <c r="J549" s="3919"/>
      <c r="K549" s="3919"/>
      <c r="L549" s="3919"/>
      <c r="M549" s="3919"/>
      <c r="N549" s="4113"/>
      <c r="O549" s="4113"/>
      <c r="P549" s="4113"/>
      <c r="Q549" s="4113"/>
      <c r="R549" s="4113"/>
      <c r="S549" s="4113"/>
      <c r="T549" s="4113"/>
      <c r="U549" s="4113"/>
      <c r="V549" s="4113"/>
      <c r="W549" s="4113"/>
      <c r="X549" s="4113"/>
      <c r="Y549" s="4113"/>
      <c r="Z549" s="4113"/>
    </row>
    <row r="550" spans="1:26" ht="12.75" customHeight="1">
      <c r="A550" s="4113"/>
      <c r="B550" s="4113"/>
      <c r="C550" s="4113"/>
      <c r="D550" s="4113"/>
      <c r="E550" s="4113"/>
      <c r="F550" s="3919"/>
      <c r="G550" s="4113"/>
      <c r="H550" s="4114"/>
      <c r="I550" s="2846"/>
      <c r="J550" s="3919"/>
      <c r="K550" s="3919"/>
      <c r="L550" s="3919"/>
      <c r="M550" s="3919"/>
      <c r="N550" s="4113"/>
      <c r="O550" s="4113"/>
      <c r="P550" s="4113"/>
      <c r="Q550" s="4113"/>
      <c r="R550" s="4113"/>
      <c r="S550" s="4113"/>
      <c r="T550" s="4113"/>
      <c r="U550" s="4113"/>
      <c r="V550" s="4113"/>
      <c r="W550" s="4113"/>
      <c r="X550" s="4113"/>
      <c r="Y550" s="4113"/>
      <c r="Z550" s="4113"/>
    </row>
    <row r="551" spans="1:26" ht="12.75" customHeight="1">
      <c r="A551" s="4113"/>
      <c r="B551" s="4113"/>
      <c r="C551" s="4113"/>
      <c r="D551" s="4113"/>
      <c r="E551" s="4113"/>
      <c r="F551" s="3919"/>
      <c r="G551" s="4113"/>
      <c r="H551" s="4114"/>
      <c r="I551" s="2846"/>
      <c r="J551" s="3919"/>
      <c r="K551" s="3919"/>
      <c r="L551" s="3919"/>
      <c r="M551" s="3919"/>
      <c r="N551" s="4113"/>
      <c r="O551" s="4113"/>
      <c r="P551" s="4113"/>
      <c r="Q551" s="4113"/>
      <c r="R551" s="4113"/>
      <c r="S551" s="4113"/>
      <c r="T551" s="4113"/>
      <c r="U551" s="4113"/>
      <c r="V551" s="4113"/>
      <c r="W551" s="4113"/>
      <c r="X551" s="4113"/>
      <c r="Y551" s="4113"/>
      <c r="Z551" s="4113"/>
    </row>
    <row r="552" spans="1:26" ht="12.75" customHeight="1">
      <c r="A552" s="4113"/>
      <c r="B552" s="4113"/>
      <c r="C552" s="4113"/>
      <c r="D552" s="4113"/>
      <c r="E552" s="4113"/>
      <c r="F552" s="3919"/>
      <c r="G552" s="4113"/>
      <c r="H552" s="4114"/>
      <c r="I552" s="2846"/>
      <c r="J552" s="3919"/>
      <c r="K552" s="3919"/>
      <c r="L552" s="3919"/>
      <c r="M552" s="3919"/>
      <c r="N552" s="4113"/>
      <c r="O552" s="4113"/>
      <c r="P552" s="4113"/>
      <c r="Q552" s="4113"/>
      <c r="R552" s="4113"/>
      <c r="S552" s="4113"/>
      <c r="T552" s="4113"/>
      <c r="U552" s="4113"/>
      <c r="V552" s="4113"/>
      <c r="W552" s="4113"/>
      <c r="X552" s="4113"/>
      <c r="Y552" s="4113"/>
      <c r="Z552" s="4113"/>
    </row>
    <row r="553" spans="1:26" ht="12.75" customHeight="1">
      <c r="A553" s="4113"/>
      <c r="B553" s="4113"/>
      <c r="C553" s="4113"/>
      <c r="D553" s="4113"/>
      <c r="E553" s="4113"/>
      <c r="F553" s="3919"/>
      <c r="G553" s="4113"/>
      <c r="H553" s="4114"/>
      <c r="I553" s="2846"/>
      <c r="J553" s="3919"/>
      <c r="K553" s="3919"/>
      <c r="L553" s="3919"/>
      <c r="M553" s="3919"/>
      <c r="N553" s="4113"/>
      <c r="O553" s="4113"/>
      <c r="P553" s="4113"/>
      <c r="Q553" s="4113"/>
      <c r="R553" s="4113"/>
      <c r="S553" s="4113"/>
      <c r="T553" s="4113"/>
      <c r="U553" s="4113"/>
      <c r="V553" s="4113"/>
      <c r="W553" s="4113"/>
      <c r="X553" s="4113"/>
      <c r="Y553" s="4113"/>
      <c r="Z553" s="4113"/>
    </row>
    <row r="554" spans="1:26" ht="12.75" customHeight="1">
      <c r="A554" s="4113"/>
      <c r="B554" s="4113"/>
      <c r="C554" s="4113"/>
      <c r="D554" s="4113"/>
      <c r="E554" s="4113"/>
      <c r="F554" s="3919"/>
      <c r="G554" s="4113"/>
      <c r="H554" s="4114"/>
      <c r="I554" s="2846"/>
      <c r="J554" s="3919"/>
      <c r="K554" s="3919"/>
      <c r="L554" s="3919"/>
      <c r="M554" s="3919"/>
      <c r="N554" s="4113"/>
      <c r="O554" s="4113"/>
      <c r="P554" s="4113"/>
      <c r="Q554" s="4113"/>
      <c r="R554" s="4113"/>
      <c r="S554" s="4113"/>
      <c r="T554" s="4113"/>
      <c r="U554" s="4113"/>
      <c r="V554" s="4113"/>
      <c r="W554" s="4113"/>
      <c r="X554" s="4113"/>
      <c r="Y554" s="4113"/>
      <c r="Z554" s="4113"/>
    </row>
    <row r="555" spans="1:26" ht="12.75" customHeight="1">
      <c r="A555" s="4113"/>
      <c r="B555" s="4113"/>
      <c r="C555" s="4113"/>
      <c r="D555" s="4113"/>
      <c r="E555" s="4113"/>
      <c r="F555" s="3919"/>
      <c r="G555" s="4113"/>
      <c r="H555" s="4114"/>
      <c r="I555" s="2846"/>
      <c r="J555" s="3919"/>
      <c r="K555" s="3919"/>
      <c r="L555" s="3919"/>
      <c r="M555" s="3919"/>
      <c r="N555" s="4113"/>
      <c r="O555" s="4113"/>
      <c r="P555" s="4113"/>
      <c r="Q555" s="4113"/>
      <c r="R555" s="4113"/>
      <c r="S555" s="4113"/>
      <c r="T555" s="4113"/>
      <c r="U555" s="4113"/>
      <c r="V555" s="4113"/>
      <c r="W555" s="4113"/>
      <c r="X555" s="4113"/>
      <c r="Y555" s="4113"/>
      <c r="Z555" s="4113"/>
    </row>
    <row r="556" spans="1:26" ht="12.75" customHeight="1">
      <c r="A556" s="4113"/>
      <c r="B556" s="4113"/>
      <c r="C556" s="4113"/>
      <c r="D556" s="4113"/>
      <c r="E556" s="4113"/>
      <c r="F556" s="3919"/>
      <c r="G556" s="4113"/>
      <c r="H556" s="4114"/>
      <c r="I556" s="2846"/>
      <c r="J556" s="3919"/>
      <c r="K556" s="3919"/>
      <c r="L556" s="3919"/>
      <c r="M556" s="3919"/>
      <c r="N556" s="4113"/>
      <c r="O556" s="4113"/>
      <c r="P556" s="4113"/>
      <c r="Q556" s="4113"/>
      <c r="R556" s="4113"/>
      <c r="S556" s="4113"/>
      <c r="T556" s="4113"/>
      <c r="U556" s="4113"/>
      <c r="V556" s="4113"/>
      <c r="W556" s="4113"/>
      <c r="X556" s="4113"/>
      <c r="Y556" s="4113"/>
      <c r="Z556" s="4113"/>
    </row>
    <row r="557" spans="1:26" ht="12.75" customHeight="1">
      <c r="A557" s="4113"/>
      <c r="B557" s="4113"/>
      <c r="C557" s="4113"/>
      <c r="D557" s="4113"/>
      <c r="E557" s="4113"/>
      <c r="F557" s="3919"/>
      <c r="G557" s="4113"/>
      <c r="H557" s="4114"/>
      <c r="I557" s="2846"/>
      <c r="J557" s="3919"/>
      <c r="K557" s="3919"/>
      <c r="L557" s="3919"/>
      <c r="M557" s="3919"/>
      <c r="N557" s="4113"/>
      <c r="O557" s="4113"/>
      <c r="P557" s="4113"/>
      <c r="Q557" s="4113"/>
      <c r="R557" s="4113"/>
      <c r="S557" s="4113"/>
      <c r="T557" s="4113"/>
      <c r="U557" s="4113"/>
      <c r="V557" s="4113"/>
      <c r="W557" s="4113"/>
      <c r="X557" s="4113"/>
      <c r="Y557" s="4113"/>
      <c r="Z557" s="4113"/>
    </row>
    <row r="558" spans="1:26" ht="12.75" customHeight="1">
      <c r="A558" s="4113"/>
      <c r="B558" s="4113"/>
      <c r="C558" s="4113"/>
      <c r="D558" s="4113"/>
      <c r="E558" s="4113"/>
      <c r="F558" s="3919"/>
      <c r="G558" s="4113"/>
      <c r="H558" s="4114"/>
      <c r="I558" s="2846"/>
      <c r="J558" s="3919"/>
      <c r="K558" s="3919"/>
      <c r="L558" s="3919"/>
      <c r="M558" s="3919"/>
      <c r="N558" s="4113"/>
      <c r="O558" s="4113"/>
      <c r="P558" s="4113"/>
      <c r="Q558" s="4113"/>
      <c r="R558" s="4113"/>
      <c r="S558" s="4113"/>
      <c r="T558" s="4113"/>
      <c r="U558" s="4113"/>
      <c r="V558" s="4113"/>
      <c r="W558" s="4113"/>
      <c r="X558" s="4113"/>
      <c r="Y558" s="4113"/>
      <c r="Z558" s="4113"/>
    </row>
    <row r="559" spans="1:26" ht="12.75" customHeight="1">
      <c r="A559" s="4113"/>
      <c r="B559" s="4113"/>
      <c r="C559" s="4113"/>
      <c r="D559" s="4113"/>
      <c r="E559" s="4113"/>
      <c r="F559" s="3919"/>
      <c r="G559" s="4113"/>
      <c r="H559" s="4114"/>
      <c r="I559" s="2846"/>
      <c r="J559" s="3919"/>
      <c r="K559" s="3919"/>
      <c r="L559" s="3919"/>
      <c r="M559" s="3919"/>
      <c r="N559" s="4113"/>
      <c r="O559" s="4113"/>
      <c r="P559" s="4113"/>
      <c r="Q559" s="4113"/>
      <c r="R559" s="4113"/>
      <c r="S559" s="4113"/>
      <c r="T559" s="4113"/>
      <c r="U559" s="4113"/>
      <c r="V559" s="4113"/>
      <c r="W559" s="4113"/>
      <c r="X559" s="4113"/>
      <c r="Y559" s="4113"/>
      <c r="Z559" s="4113"/>
    </row>
    <row r="560" spans="1:26" ht="12.75" customHeight="1">
      <c r="A560" s="4113"/>
      <c r="B560" s="4113"/>
      <c r="C560" s="4113"/>
      <c r="D560" s="4113"/>
      <c r="E560" s="4113"/>
      <c r="F560" s="3919"/>
      <c r="G560" s="4113"/>
      <c r="H560" s="4114"/>
      <c r="I560" s="2846"/>
      <c r="J560" s="3919"/>
      <c r="K560" s="3919"/>
      <c r="L560" s="3919"/>
      <c r="M560" s="3919"/>
      <c r="N560" s="4113"/>
      <c r="O560" s="4113"/>
      <c r="P560" s="4113"/>
      <c r="Q560" s="4113"/>
      <c r="R560" s="4113"/>
      <c r="S560" s="4113"/>
      <c r="T560" s="4113"/>
      <c r="U560" s="4113"/>
      <c r="V560" s="4113"/>
      <c r="W560" s="4113"/>
      <c r="X560" s="4113"/>
      <c r="Y560" s="4113"/>
      <c r="Z560" s="4113"/>
    </row>
    <row r="561" spans="1:26" ht="12.75" customHeight="1">
      <c r="A561" s="4113"/>
      <c r="B561" s="4113"/>
      <c r="C561" s="4113"/>
      <c r="D561" s="4113"/>
      <c r="E561" s="4113"/>
      <c r="F561" s="3919"/>
      <c r="G561" s="4113"/>
      <c r="H561" s="4114"/>
      <c r="I561" s="2846"/>
      <c r="J561" s="3919"/>
      <c r="K561" s="3919"/>
      <c r="L561" s="3919"/>
      <c r="M561" s="3919"/>
      <c r="N561" s="4113"/>
      <c r="O561" s="4113"/>
      <c r="P561" s="4113"/>
      <c r="Q561" s="4113"/>
      <c r="R561" s="4113"/>
      <c r="S561" s="4113"/>
      <c r="T561" s="4113"/>
      <c r="U561" s="4113"/>
      <c r="V561" s="4113"/>
      <c r="W561" s="4113"/>
      <c r="X561" s="4113"/>
      <c r="Y561" s="4113"/>
      <c r="Z561" s="4113"/>
    </row>
    <row r="562" spans="1:26" ht="12.75" customHeight="1">
      <c r="A562" s="4113"/>
      <c r="B562" s="4113"/>
      <c r="C562" s="4113"/>
      <c r="D562" s="4113"/>
      <c r="E562" s="4113"/>
      <c r="F562" s="3919"/>
      <c r="G562" s="4113"/>
      <c r="H562" s="4114"/>
      <c r="I562" s="2846"/>
      <c r="J562" s="3919"/>
      <c r="K562" s="3919"/>
      <c r="L562" s="3919"/>
      <c r="M562" s="3919"/>
      <c r="N562" s="4113"/>
      <c r="O562" s="4113"/>
      <c r="P562" s="4113"/>
      <c r="Q562" s="4113"/>
      <c r="R562" s="4113"/>
      <c r="S562" s="4113"/>
      <c r="T562" s="4113"/>
      <c r="U562" s="4113"/>
      <c r="V562" s="4113"/>
      <c r="W562" s="4113"/>
      <c r="X562" s="4113"/>
      <c r="Y562" s="4113"/>
      <c r="Z562" s="4113"/>
    </row>
    <row r="563" spans="1:26" ht="12.75" customHeight="1">
      <c r="A563" s="4113"/>
      <c r="B563" s="4113"/>
      <c r="C563" s="4113"/>
      <c r="D563" s="4113"/>
      <c r="E563" s="4113"/>
      <c r="F563" s="3919"/>
      <c r="G563" s="4113"/>
      <c r="H563" s="4114"/>
      <c r="I563" s="2846"/>
      <c r="J563" s="3919"/>
      <c r="K563" s="3919"/>
      <c r="L563" s="3919"/>
      <c r="M563" s="3919"/>
      <c r="N563" s="4113"/>
      <c r="O563" s="4113"/>
      <c r="P563" s="4113"/>
      <c r="Q563" s="4113"/>
      <c r="R563" s="4113"/>
      <c r="S563" s="4113"/>
      <c r="T563" s="4113"/>
      <c r="U563" s="4113"/>
      <c r="V563" s="4113"/>
      <c r="W563" s="4113"/>
      <c r="X563" s="4113"/>
      <c r="Y563" s="4113"/>
      <c r="Z563" s="4113"/>
    </row>
    <row r="564" spans="1:26" ht="12.75" customHeight="1">
      <c r="A564" s="4113"/>
      <c r="B564" s="4113"/>
      <c r="C564" s="4113"/>
      <c r="D564" s="4113"/>
      <c r="E564" s="4113"/>
      <c r="F564" s="3919"/>
      <c r="G564" s="4113"/>
      <c r="H564" s="4114"/>
      <c r="I564" s="2846"/>
      <c r="J564" s="3919"/>
      <c r="K564" s="3919"/>
      <c r="L564" s="3919"/>
      <c r="M564" s="3919"/>
      <c r="N564" s="4113"/>
      <c r="O564" s="4113"/>
      <c r="P564" s="4113"/>
      <c r="Q564" s="4113"/>
      <c r="R564" s="4113"/>
      <c r="S564" s="4113"/>
      <c r="T564" s="4113"/>
      <c r="U564" s="4113"/>
      <c r="V564" s="4113"/>
      <c r="W564" s="4113"/>
      <c r="X564" s="4113"/>
      <c r="Y564" s="4113"/>
      <c r="Z564" s="4113"/>
    </row>
    <row r="565" spans="1:26" ht="12.75" customHeight="1">
      <c r="A565" s="4113"/>
      <c r="B565" s="4113"/>
      <c r="C565" s="4113"/>
      <c r="D565" s="4113"/>
      <c r="E565" s="4113"/>
      <c r="F565" s="3919"/>
      <c r="G565" s="4113"/>
      <c r="H565" s="4114"/>
      <c r="I565" s="2846"/>
      <c r="J565" s="3919"/>
      <c r="K565" s="3919"/>
      <c r="L565" s="3919"/>
      <c r="M565" s="3919"/>
      <c r="N565" s="4113"/>
      <c r="O565" s="4113"/>
      <c r="P565" s="4113"/>
      <c r="Q565" s="4113"/>
      <c r="R565" s="4113"/>
      <c r="S565" s="4113"/>
      <c r="T565" s="4113"/>
      <c r="U565" s="4113"/>
      <c r="V565" s="4113"/>
      <c r="W565" s="4113"/>
      <c r="X565" s="4113"/>
      <c r="Y565" s="4113"/>
      <c r="Z565" s="4113"/>
    </row>
    <row r="566" spans="1:26" ht="12.75" customHeight="1">
      <c r="A566" s="4113"/>
      <c r="B566" s="4113"/>
      <c r="C566" s="4113"/>
      <c r="D566" s="4113"/>
      <c r="E566" s="4113"/>
      <c r="F566" s="3919"/>
      <c r="G566" s="4113"/>
      <c r="H566" s="4114"/>
      <c r="I566" s="2846"/>
      <c r="J566" s="3919"/>
      <c r="K566" s="3919"/>
      <c r="L566" s="3919"/>
      <c r="M566" s="3919"/>
      <c r="N566" s="4113"/>
      <c r="O566" s="4113"/>
      <c r="P566" s="4113"/>
      <c r="Q566" s="4113"/>
      <c r="R566" s="4113"/>
      <c r="S566" s="4113"/>
      <c r="T566" s="4113"/>
      <c r="U566" s="4113"/>
      <c r="V566" s="4113"/>
      <c r="W566" s="4113"/>
      <c r="X566" s="4113"/>
      <c r="Y566" s="4113"/>
      <c r="Z566" s="4113"/>
    </row>
    <row r="567" spans="1:26" ht="12.75" customHeight="1">
      <c r="A567" s="4113"/>
      <c r="B567" s="4113"/>
      <c r="C567" s="4113"/>
      <c r="D567" s="4113"/>
      <c r="E567" s="4113"/>
      <c r="F567" s="3919"/>
      <c r="G567" s="4113"/>
      <c r="H567" s="4114"/>
      <c r="I567" s="2846"/>
      <c r="J567" s="3919"/>
      <c r="K567" s="3919"/>
      <c r="L567" s="3919"/>
      <c r="M567" s="3919"/>
      <c r="N567" s="4113"/>
      <c r="O567" s="4113"/>
      <c r="P567" s="4113"/>
      <c r="Q567" s="4113"/>
      <c r="R567" s="4113"/>
      <c r="S567" s="4113"/>
      <c r="T567" s="4113"/>
      <c r="U567" s="4113"/>
      <c r="V567" s="4113"/>
      <c r="W567" s="4113"/>
      <c r="X567" s="4113"/>
      <c r="Y567" s="4113"/>
      <c r="Z567" s="4113"/>
    </row>
    <row r="568" spans="1:26" ht="12.75" customHeight="1">
      <c r="A568" s="4113"/>
      <c r="B568" s="4113"/>
      <c r="C568" s="4113"/>
      <c r="D568" s="4113"/>
      <c r="E568" s="4113"/>
      <c r="F568" s="3919"/>
      <c r="G568" s="4113"/>
      <c r="H568" s="4114"/>
      <c r="I568" s="2846"/>
      <c r="J568" s="3919"/>
      <c r="K568" s="3919"/>
      <c r="L568" s="3919"/>
      <c r="M568" s="3919"/>
      <c r="N568" s="4113"/>
      <c r="O568" s="4113"/>
      <c r="P568" s="4113"/>
      <c r="Q568" s="4113"/>
      <c r="R568" s="4113"/>
      <c r="S568" s="4113"/>
      <c r="T568" s="4113"/>
      <c r="U568" s="4113"/>
      <c r="V568" s="4113"/>
      <c r="W568" s="4113"/>
      <c r="X568" s="4113"/>
      <c r="Y568" s="4113"/>
      <c r="Z568" s="4113"/>
    </row>
    <row r="569" spans="1:26" ht="12.75" customHeight="1">
      <c r="A569" s="4113"/>
      <c r="B569" s="4113"/>
      <c r="C569" s="4113"/>
      <c r="D569" s="4113"/>
      <c r="E569" s="4113"/>
      <c r="F569" s="3919"/>
      <c r="G569" s="4113"/>
      <c r="H569" s="4114"/>
      <c r="I569" s="2846"/>
      <c r="J569" s="3919"/>
      <c r="K569" s="3919"/>
      <c r="L569" s="3919"/>
      <c r="M569" s="3919"/>
      <c r="N569" s="4113"/>
      <c r="O569" s="4113"/>
      <c r="P569" s="4113"/>
      <c r="Q569" s="4113"/>
      <c r="R569" s="4113"/>
      <c r="S569" s="4113"/>
      <c r="T569" s="4113"/>
      <c r="U569" s="4113"/>
      <c r="V569" s="4113"/>
      <c r="W569" s="4113"/>
      <c r="X569" s="4113"/>
      <c r="Y569" s="4113"/>
      <c r="Z569" s="4113"/>
    </row>
    <row r="570" spans="1:26" ht="12.75" customHeight="1">
      <c r="A570" s="4113"/>
      <c r="B570" s="4113"/>
      <c r="C570" s="4113"/>
      <c r="D570" s="4113"/>
      <c r="E570" s="4113"/>
      <c r="F570" s="3919"/>
      <c r="G570" s="4113"/>
      <c r="H570" s="4114"/>
      <c r="I570" s="2846"/>
      <c r="J570" s="3919"/>
      <c r="K570" s="3919"/>
      <c r="L570" s="3919"/>
      <c r="M570" s="3919"/>
      <c r="N570" s="4113"/>
      <c r="O570" s="4113"/>
      <c r="P570" s="4113"/>
      <c r="Q570" s="4113"/>
      <c r="R570" s="4113"/>
      <c r="S570" s="4113"/>
      <c r="T570" s="4113"/>
      <c r="U570" s="4113"/>
      <c r="V570" s="4113"/>
      <c r="W570" s="4113"/>
      <c r="X570" s="4113"/>
      <c r="Y570" s="4113"/>
      <c r="Z570" s="4113"/>
    </row>
    <row r="571" spans="1:26" ht="12.75" customHeight="1">
      <c r="A571" s="4113"/>
      <c r="B571" s="4113"/>
      <c r="C571" s="4113"/>
      <c r="D571" s="4113"/>
      <c r="E571" s="4113"/>
      <c r="F571" s="3919"/>
      <c r="G571" s="4113"/>
      <c r="H571" s="4114"/>
      <c r="I571" s="2846"/>
      <c r="J571" s="3919"/>
      <c r="K571" s="3919"/>
      <c r="L571" s="3919"/>
      <c r="M571" s="3919"/>
      <c r="N571" s="4113"/>
      <c r="O571" s="4113"/>
      <c r="P571" s="4113"/>
      <c r="Q571" s="4113"/>
      <c r="R571" s="4113"/>
      <c r="S571" s="4113"/>
      <c r="T571" s="4113"/>
      <c r="U571" s="4113"/>
      <c r="V571" s="4113"/>
      <c r="W571" s="4113"/>
      <c r="X571" s="4113"/>
      <c r="Y571" s="4113"/>
      <c r="Z571" s="4113"/>
    </row>
    <row r="572" spans="1:26" ht="12.75" customHeight="1">
      <c r="A572" s="4113"/>
      <c r="B572" s="4113"/>
      <c r="C572" s="4113"/>
      <c r="D572" s="4113"/>
      <c r="E572" s="4113"/>
      <c r="F572" s="3919"/>
      <c r="G572" s="4113"/>
      <c r="H572" s="4114"/>
      <c r="I572" s="2846"/>
      <c r="J572" s="3919"/>
      <c r="K572" s="3919"/>
      <c r="L572" s="3919"/>
      <c r="M572" s="3919"/>
      <c r="N572" s="4113"/>
      <c r="O572" s="4113"/>
      <c r="P572" s="4113"/>
      <c r="Q572" s="4113"/>
      <c r="R572" s="4113"/>
      <c r="S572" s="4113"/>
      <c r="T572" s="4113"/>
      <c r="U572" s="4113"/>
      <c r="V572" s="4113"/>
      <c r="W572" s="4113"/>
      <c r="X572" s="4113"/>
      <c r="Y572" s="4113"/>
      <c r="Z572" s="4113"/>
    </row>
    <row r="573" spans="1:26" ht="12.75" customHeight="1">
      <c r="A573" s="4113"/>
      <c r="B573" s="4113"/>
      <c r="C573" s="4113"/>
      <c r="D573" s="4113"/>
      <c r="E573" s="4113"/>
      <c r="F573" s="3919"/>
      <c r="G573" s="4113"/>
      <c r="H573" s="4114"/>
      <c r="I573" s="2846"/>
      <c r="J573" s="3919"/>
      <c r="K573" s="3919"/>
      <c r="L573" s="3919"/>
      <c r="M573" s="3919"/>
      <c r="N573" s="4113"/>
      <c r="O573" s="4113"/>
      <c r="P573" s="4113"/>
      <c r="Q573" s="4113"/>
      <c r="R573" s="4113"/>
      <c r="S573" s="4113"/>
      <c r="T573" s="4113"/>
      <c r="U573" s="4113"/>
      <c r="V573" s="4113"/>
      <c r="W573" s="4113"/>
      <c r="X573" s="4113"/>
      <c r="Y573" s="4113"/>
      <c r="Z573" s="4113"/>
    </row>
    <row r="574" spans="1:26" ht="12.75" customHeight="1">
      <c r="A574" s="4113"/>
      <c r="B574" s="4113"/>
      <c r="C574" s="4113"/>
      <c r="D574" s="4113"/>
      <c r="E574" s="4113"/>
      <c r="F574" s="3919"/>
      <c r="G574" s="4113"/>
      <c r="H574" s="4114"/>
      <c r="I574" s="2846"/>
      <c r="J574" s="3919"/>
      <c r="K574" s="3919"/>
      <c r="L574" s="3919"/>
      <c r="M574" s="3919"/>
      <c r="N574" s="4113"/>
      <c r="O574" s="4113"/>
      <c r="P574" s="4113"/>
      <c r="Q574" s="4113"/>
      <c r="R574" s="4113"/>
      <c r="S574" s="4113"/>
      <c r="T574" s="4113"/>
      <c r="U574" s="4113"/>
      <c r="V574" s="4113"/>
      <c r="W574" s="4113"/>
      <c r="X574" s="4113"/>
      <c r="Y574" s="4113"/>
      <c r="Z574" s="4113"/>
    </row>
    <row r="575" spans="1:26" ht="12.75" customHeight="1">
      <c r="A575" s="4113"/>
      <c r="B575" s="4113"/>
      <c r="C575" s="4113"/>
      <c r="D575" s="4113"/>
      <c r="E575" s="4113"/>
      <c r="F575" s="3919"/>
      <c r="G575" s="4113"/>
      <c r="H575" s="4114"/>
      <c r="I575" s="2846"/>
      <c r="J575" s="3919"/>
      <c r="K575" s="3919"/>
      <c r="L575" s="3919"/>
      <c r="M575" s="3919"/>
      <c r="N575" s="4113"/>
      <c r="O575" s="4113"/>
      <c r="P575" s="4113"/>
      <c r="Q575" s="4113"/>
      <c r="R575" s="4113"/>
      <c r="S575" s="4113"/>
      <c r="T575" s="4113"/>
      <c r="U575" s="4113"/>
      <c r="V575" s="4113"/>
      <c r="W575" s="4113"/>
      <c r="X575" s="4113"/>
      <c r="Y575" s="4113"/>
      <c r="Z575" s="4113"/>
    </row>
    <row r="576" spans="1:26" ht="12.75" customHeight="1">
      <c r="A576" s="4113"/>
      <c r="B576" s="4113"/>
      <c r="C576" s="4113"/>
      <c r="D576" s="4113"/>
      <c r="E576" s="4113"/>
      <c r="F576" s="3919"/>
      <c r="G576" s="4113"/>
      <c r="H576" s="4114"/>
      <c r="I576" s="2846"/>
      <c r="J576" s="3919"/>
      <c r="K576" s="3919"/>
      <c r="L576" s="3919"/>
      <c r="M576" s="3919"/>
      <c r="N576" s="4113"/>
      <c r="O576" s="4113"/>
      <c r="P576" s="4113"/>
      <c r="Q576" s="4113"/>
      <c r="R576" s="4113"/>
      <c r="S576" s="4113"/>
      <c r="T576" s="4113"/>
      <c r="U576" s="4113"/>
      <c r="V576" s="4113"/>
      <c r="W576" s="4113"/>
      <c r="X576" s="4113"/>
      <c r="Y576" s="4113"/>
      <c r="Z576" s="4113"/>
    </row>
    <row r="577" spans="1:26" ht="12.75" customHeight="1">
      <c r="A577" s="4113"/>
      <c r="B577" s="4113"/>
      <c r="C577" s="4113"/>
      <c r="D577" s="4113"/>
      <c r="E577" s="4113"/>
      <c r="F577" s="3919"/>
      <c r="G577" s="4113"/>
      <c r="H577" s="4114"/>
      <c r="I577" s="2846"/>
      <c r="J577" s="3919"/>
      <c r="K577" s="3919"/>
      <c r="L577" s="3919"/>
      <c r="M577" s="3919"/>
      <c r="N577" s="4113"/>
      <c r="O577" s="4113"/>
      <c r="P577" s="4113"/>
      <c r="Q577" s="4113"/>
      <c r="R577" s="4113"/>
      <c r="S577" s="4113"/>
      <c r="T577" s="4113"/>
      <c r="U577" s="4113"/>
      <c r="V577" s="4113"/>
      <c r="W577" s="4113"/>
      <c r="X577" s="4113"/>
      <c r="Y577" s="4113"/>
      <c r="Z577" s="4113"/>
    </row>
    <row r="578" spans="1:26" ht="12.75" customHeight="1">
      <c r="A578" s="4113"/>
      <c r="B578" s="4113"/>
      <c r="C578" s="4113"/>
      <c r="D578" s="4113"/>
      <c r="E578" s="4113"/>
      <c r="F578" s="3919"/>
      <c r="G578" s="4113"/>
      <c r="H578" s="4114"/>
      <c r="I578" s="2846"/>
      <c r="J578" s="3919"/>
      <c r="K578" s="3919"/>
      <c r="L578" s="3919"/>
      <c r="M578" s="3919"/>
      <c r="N578" s="4113"/>
      <c r="O578" s="4113"/>
      <c r="P578" s="4113"/>
      <c r="Q578" s="4113"/>
      <c r="R578" s="4113"/>
      <c r="S578" s="4113"/>
      <c r="T578" s="4113"/>
      <c r="U578" s="4113"/>
      <c r="V578" s="4113"/>
      <c r="W578" s="4113"/>
      <c r="X578" s="4113"/>
      <c r="Y578" s="4113"/>
      <c r="Z578" s="4113"/>
    </row>
    <row r="579" spans="1:26" ht="12.75" customHeight="1">
      <c r="A579" s="4113"/>
      <c r="B579" s="4113"/>
      <c r="C579" s="4113"/>
      <c r="D579" s="4113"/>
      <c r="E579" s="4113"/>
      <c r="F579" s="3919"/>
      <c r="G579" s="4113"/>
      <c r="H579" s="4114"/>
      <c r="I579" s="2846"/>
      <c r="J579" s="3919"/>
      <c r="K579" s="3919"/>
      <c r="L579" s="3919"/>
      <c r="M579" s="3919"/>
      <c r="N579" s="4113"/>
      <c r="O579" s="4113"/>
      <c r="P579" s="4113"/>
      <c r="Q579" s="4113"/>
      <c r="R579" s="4113"/>
      <c r="S579" s="4113"/>
      <c r="T579" s="4113"/>
      <c r="U579" s="4113"/>
      <c r="V579" s="4113"/>
      <c r="W579" s="4113"/>
      <c r="X579" s="4113"/>
      <c r="Y579" s="4113"/>
      <c r="Z579" s="4113"/>
    </row>
    <row r="580" spans="1:26" ht="12.75" customHeight="1">
      <c r="A580" s="4113"/>
      <c r="B580" s="4113"/>
      <c r="C580" s="4113"/>
      <c r="D580" s="4113"/>
      <c r="E580" s="4113"/>
      <c r="F580" s="3919"/>
      <c r="G580" s="4113"/>
      <c r="H580" s="4114"/>
      <c r="I580" s="2846"/>
      <c r="J580" s="3919"/>
      <c r="K580" s="3919"/>
      <c r="L580" s="3919"/>
      <c r="M580" s="3919"/>
      <c r="N580" s="4113"/>
      <c r="O580" s="4113"/>
      <c r="P580" s="4113"/>
      <c r="Q580" s="4113"/>
      <c r="R580" s="4113"/>
      <c r="S580" s="4113"/>
      <c r="T580" s="4113"/>
      <c r="U580" s="4113"/>
      <c r="V580" s="4113"/>
      <c r="W580" s="4113"/>
      <c r="X580" s="4113"/>
      <c r="Y580" s="4113"/>
      <c r="Z580" s="4113"/>
    </row>
    <row r="581" spans="1:26" ht="12.75" customHeight="1">
      <c r="A581" s="4113"/>
      <c r="B581" s="4113"/>
      <c r="C581" s="4113"/>
      <c r="D581" s="4113"/>
      <c r="E581" s="4113"/>
      <c r="F581" s="3919"/>
      <c r="G581" s="4113"/>
      <c r="H581" s="4114"/>
      <c r="I581" s="2846"/>
      <c r="J581" s="3919"/>
      <c r="K581" s="3919"/>
      <c r="L581" s="3919"/>
      <c r="M581" s="3919"/>
      <c r="N581" s="4113"/>
      <c r="O581" s="4113"/>
      <c r="P581" s="4113"/>
      <c r="Q581" s="4113"/>
      <c r="R581" s="4113"/>
      <c r="S581" s="4113"/>
      <c r="T581" s="4113"/>
      <c r="U581" s="4113"/>
      <c r="V581" s="4113"/>
      <c r="W581" s="4113"/>
      <c r="X581" s="4113"/>
      <c r="Y581" s="4113"/>
      <c r="Z581" s="4113"/>
    </row>
    <row r="582" spans="1:26" ht="12.75" customHeight="1">
      <c r="A582" s="4113"/>
      <c r="B582" s="4113"/>
      <c r="C582" s="4113"/>
      <c r="D582" s="4113"/>
      <c r="E582" s="4113"/>
      <c r="F582" s="3919"/>
      <c r="G582" s="4113"/>
      <c r="H582" s="4114"/>
      <c r="I582" s="2846"/>
      <c r="J582" s="3919"/>
      <c r="K582" s="3919"/>
      <c r="L582" s="3919"/>
      <c r="M582" s="3919"/>
      <c r="N582" s="4113"/>
      <c r="O582" s="4113"/>
      <c r="P582" s="4113"/>
      <c r="Q582" s="4113"/>
      <c r="R582" s="4113"/>
      <c r="S582" s="4113"/>
      <c r="T582" s="4113"/>
      <c r="U582" s="4113"/>
      <c r="V582" s="4113"/>
      <c r="W582" s="4113"/>
      <c r="X582" s="4113"/>
      <c r="Y582" s="4113"/>
      <c r="Z582" s="4113"/>
    </row>
    <row r="583" spans="1:26" ht="12.75" customHeight="1">
      <c r="A583" s="4113"/>
      <c r="B583" s="4113"/>
      <c r="C583" s="4113"/>
      <c r="D583" s="4113"/>
      <c r="E583" s="4113"/>
      <c r="F583" s="3919"/>
      <c r="G583" s="4113"/>
      <c r="H583" s="4114"/>
      <c r="I583" s="2846"/>
      <c r="J583" s="3919"/>
      <c r="K583" s="3919"/>
      <c r="L583" s="3919"/>
      <c r="M583" s="3919"/>
      <c r="N583" s="4113"/>
      <c r="O583" s="4113"/>
      <c r="P583" s="4113"/>
      <c r="Q583" s="4113"/>
      <c r="R583" s="4113"/>
      <c r="S583" s="4113"/>
      <c r="T583" s="4113"/>
      <c r="U583" s="4113"/>
      <c r="V583" s="4113"/>
      <c r="W583" s="4113"/>
      <c r="X583" s="4113"/>
      <c r="Y583" s="4113"/>
      <c r="Z583" s="4113"/>
    </row>
    <row r="584" spans="1:26" ht="12.75" customHeight="1">
      <c r="A584" s="4113"/>
      <c r="B584" s="4113"/>
      <c r="C584" s="4113"/>
      <c r="D584" s="4113"/>
      <c r="E584" s="4113"/>
      <c r="F584" s="3919"/>
      <c r="G584" s="4113"/>
      <c r="H584" s="4114"/>
      <c r="I584" s="2846"/>
      <c r="J584" s="3919"/>
      <c r="K584" s="3919"/>
      <c r="L584" s="3919"/>
      <c r="M584" s="3919"/>
      <c r="N584" s="4113"/>
      <c r="O584" s="4113"/>
      <c r="P584" s="4113"/>
      <c r="Q584" s="4113"/>
      <c r="R584" s="4113"/>
      <c r="S584" s="4113"/>
      <c r="T584" s="4113"/>
      <c r="U584" s="4113"/>
      <c r="V584" s="4113"/>
      <c r="W584" s="4113"/>
      <c r="X584" s="4113"/>
      <c r="Y584" s="4113"/>
      <c r="Z584" s="4113"/>
    </row>
    <row r="585" spans="1:26" ht="12.75" customHeight="1">
      <c r="A585" s="4113"/>
      <c r="B585" s="4113"/>
      <c r="C585" s="4113"/>
      <c r="D585" s="4113"/>
      <c r="E585" s="4113"/>
      <c r="F585" s="3919"/>
      <c r="G585" s="4113"/>
      <c r="H585" s="4114"/>
      <c r="I585" s="2846"/>
      <c r="J585" s="3919"/>
      <c r="K585" s="3919"/>
      <c r="L585" s="3919"/>
      <c r="M585" s="3919"/>
      <c r="N585" s="4113"/>
      <c r="O585" s="4113"/>
      <c r="P585" s="4113"/>
      <c r="Q585" s="4113"/>
      <c r="R585" s="4113"/>
      <c r="S585" s="4113"/>
      <c r="T585" s="4113"/>
      <c r="U585" s="4113"/>
      <c r="V585" s="4113"/>
      <c r="W585" s="4113"/>
      <c r="X585" s="4113"/>
      <c r="Y585" s="4113"/>
      <c r="Z585" s="4113"/>
    </row>
    <row r="586" spans="1:26" ht="12.75" customHeight="1">
      <c r="A586" s="4113"/>
      <c r="B586" s="4113"/>
      <c r="C586" s="4113"/>
      <c r="D586" s="4113"/>
      <c r="E586" s="4113"/>
      <c r="F586" s="3919"/>
      <c r="G586" s="4113"/>
      <c r="H586" s="4114"/>
      <c r="I586" s="2846"/>
      <c r="J586" s="3919"/>
      <c r="K586" s="3919"/>
      <c r="L586" s="3919"/>
      <c r="M586" s="3919"/>
      <c r="N586" s="4113"/>
      <c r="O586" s="4113"/>
      <c r="P586" s="4113"/>
      <c r="Q586" s="4113"/>
      <c r="R586" s="4113"/>
      <c r="S586" s="4113"/>
      <c r="T586" s="4113"/>
      <c r="U586" s="4113"/>
      <c r="V586" s="4113"/>
      <c r="W586" s="4113"/>
      <c r="X586" s="4113"/>
      <c r="Y586" s="4113"/>
      <c r="Z586" s="4113"/>
    </row>
    <row r="587" spans="1:26" ht="12.75" customHeight="1">
      <c r="A587" s="4113"/>
      <c r="B587" s="4113"/>
      <c r="C587" s="4113"/>
      <c r="D587" s="4113"/>
      <c r="E587" s="4113"/>
      <c r="F587" s="3919"/>
      <c r="G587" s="4113"/>
      <c r="H587" s="4114"/>
      <c r="I587" s="2846"/>
      <c r="J587" s="3919"/>
      <c r="K587" s="3919"/>
      <c r="L587" s="3919"/>
      <c r="M587" s="3919"/>
      <c r="N587" s="4113"/>
      <c r="O587" s="4113"/>
      <c r="P587" s="4113"/>
      <c r="Q587" s="4113"/>
      <c r="R587" s="4113"/>
      <c r="S587" s="4113"/>
      <c r="T587" s="4113"/>
      <c r="U587" s="4113"/>
      <c r="V587" s="4113"/>
      <c r="W587" s="4113"/>
      <c r="X587" s="4113"/>
      <c r="Y587" s="4113"/>
      <c r="Z587" s="4113"/>
    </row>
    <row r="588" spans="1:26" ht="12.75" customHeight="1">
      <c r="A588" s="4113"/>
      <c r="B588" s="4113"/>
      <c r="C588" s="4113"/>
      <c r="D588" s="4113"/>
      <c r="E588" s="4113"/>
      <c r="F588" s="3919"/>
      <c r="G588" s="4113"/>
      <c r="H588" s="4114"/>
      <c r="I588" s="2846"/>
      <c r="J588" s="3919"/>
      <c r="K588" s="3919"/>
      <c r="L588" s="3919"/>
      <c r="M588" s="3919"/>
      <c r="N588" s="4113"/>
      <c r="O588" s="4113"/>
      <c r="P588" s="4113"/>
      <c r="Q588" s="4113"/>
      <c r="R588" s="4113"/>
      <c r="S588" s="4113"/>
      <c r="T588" s="4113"/>
      <c r="U588" s="4113"/>
      <c r="V588" s="4113"/>
      <c r="W588" s="4113"/>
      <c r="X588" s="4113"/>
      <c r="Y588" s="4113"/>
      <c r="Z588" s="4113"/>
    </row>
    <row r="589" spans="1:26" ht="12.75" customHeight="1">
      <c r="A589" s="4113"/>
      <c r="B589" s="4113"/>
      <c r="C589" s="4113"/>
      <c r="D589" s="4113"/>
      <c r="E589" s="4113"/>
      <c r="F589" s="3919"/>
      <c r="G589" s="4113"/>
      <c r="H589" s="4114"/>
      <c r="I589" s="2846"/>
      <c r="J589" s="3919"/>
      <c r="K589" s="3919"/>
      <c r="L589" s="3919"/>
      <c r="M589" s="3919"/>
      <c r="N589" s="4113"/>
      <c r="O589" s="4113"/>
      <c r="P589" s="4113"/>
      <c r="Q589" s="4113"/>
      <c r="R589" s="4113"/>
      <c r="S589" s="4113"/>
      <c r="T589" s="4113"/>
      <c r="U589" s="4113"/>
      <c r="V589" s="4113"/>
      <c r="W589" s="4113"/>
      <c r="X589" s="4113"/>
      <c r="Y589" s="4113"/>
      <c r="Z589" s="4113"/>
    </row>
    <row r="590" spans="1:26" ht="12.75" customHeight="1">
      <c r="A590" s="4113"/>
      <c r="B590" s="4113"/>
      <c r="C590" s="4113"/>
      <c r="D590" s="4113"/>
      <c r="E590" s="4113"/>
      <c r="F590" s="3919"/>
      <c r="G590" s="4113"/>
      <c r="H590" s="4114"/>
      <c r="I590" s="2846"/>
      <c r="J590" s="3919"/>
      <c r="K590" s="3919"/>
      <c r="L590" s="3919"/>
      <c r="M590" s="3919"/>
      <c r="N590" s="4113"/>
      <c r="O590" s="4113"/>
      <c r="P590" s="4113"/>
      <c r="Q590" s="4113"/>
      <c r="R590" s="4113"/>
      <c r="S590" s="4113"/>
      <c r="T590" s="4113"/>
      <c r="U590" s="4113"/>
      <c r="V590" s="4113"/>
      <c r="W590" s="4113"/>
      <c r="X590" s="4113"/>
      <c r="Y590" s="4113"/>
      <c r="Z590" s="4113"/>
    </row>
    <row r="591" spans="1:26" ht="12.75" customHeight="1">
      <c r="A591" s="4113"/>
      <c r="B591" s="4113"/>
      <c r="C591" s="4113"/>
      <c r="D591" s="4113"/>
      <c r="E591" s="4113"/>
      <c r="F591" s="3919"/>
      <c r="G591" s="4113"/>
      <c r="H591" s="4114"/>
      <c r="I591" s="2846"/>
      <c r="J591" s="3919"/>
      <c r="K591" s="3919"/>
      <c r="L591" s="3919"/>
      <c r="M591" s="3919"/>
      <c r="N591" s="4113"/>
      <c r="O591" s="4113"/>
      <c r="P591" s="4113"/>
      <c r="Q591" s="4113"/>
      <c r="R591" s="4113"/>
      <c r="S591" s="4113"/>
      <c r="T591" s="4113"/>
      <c r="U591" s="4113"/>
      <c r="V591" s="4113"/>
      <c r="W591" s="4113"/>
      <c r="X591" s="4113"/>
      <c r="Y591" s="4113"/>
      <c r="Z591" s="4113"/>
    </row>
    <row r="592" spans="1:26" ht="12.75" customHeight="1">
      <c r="A592" s="4113"/>
      <c r="B592" s="4113"/>
      <c r="C592" s="4113"/>
      <c r="D592" s="4113"/>
      <c r="E592" s="4113"/>
      <c r="F592" s="3919"/>
      <c r="G592" s="4113"/>
      <c r="H592" s="4114"/>
      <c r="I592" s="2846"/>
      <c r="J592" s="3919"/>
      <c r="K592" s="3919"/>
      <c r="L592" s="3919"/>
      <c r="M592" s="3919"/>
      <c r="N592" s="4113"/>
      <c r="O592" s="4113"/>
      <c r="P592" s="4113"/>
      <c r="Q592" s="4113"/>
      <c r="R592" s="4113"/>
      <c r="S592" s="4113"/>
      <c r="T592" s="4113"/>
      <c r="U592" s="4113"/>
      <c r="V592" s="4113"/>
      <c r="W592" s="4113"/>
      <c r="X592" s="4113"/>
      <c r="Y592" s="4113"/>
      <c r="Z592" s="4113"/>
    </row>
    <row r="593" spans="1:26" ht="12.75" customHeight="1">
      <c r="A593" s="4113"/>
      <c r="B593" s="4113"/>
      <c r="C593" s="4113"/>
      <c r="D593" s="4113"/>
      <c r="E593" s="4113"/>
      <c r="F593" s="3919"/>
      <c r="G593" s="4113"/>
      <c r="H593" s="4114"/>
      <c r="I593" s="2846"/>
      <c r="J593" s="3919"/>
      <c r="K593" s="3919"/>
      <c r="L593" s="3919"/>
      <c r="M593" s="3919"/>
      <c r="N593" s="4113"/>
      <c r="O593" s="4113"/>
      <c r="P593" s="4113"/>
      <c r="Q593" s="4113"/>
      <c r="R593" s="4113"/>
      <c r="S593" s="4113"/>
      <c r="T593" s="4113"/>
      <c r="U593" s="4113"/>
      <c r="V593" s="4113"/>
      <c r="W593" s="4113"/>
      <c r="X593" s="4113"/>
      <c r="Y593" s="4113"/>
      <c r="Z593" s="4113"/>
    </row>
    <row r="594" spans="1:26" ht="12.75" customHeight="1">
      <c r="A594" s="4113"/>
      <c r="B594" s="4113"/>
      <c r="C594" s="4113"/>
      <c r="D594" s="4113"/>
      <c r="E594" s="4113"/>
      <c r="F594" s="3919"/>
      <c r="G594" s="4113"/>
      <c r="H594" s="4114"/>
      <c r="I594" s="2846"/>
      <c r="J594" s="3919"/>
      <c r="K594" s="3919"/>
      <c r="L594" s="3919"/>
      <c r="M594" s="3919"/>
      <c r="N594" s="4113"/>
      <c r="O594" s="4113"/>
      <c r="P594" s="4113"/>
      <c r="Q594" s="4113"/>
      <c r="R594" s="4113"/>
      <c r="S594" s="4113"/>
      <c r="T594" s="4113"/>
      <c r="U594" s="4113"/>
      <c r="V594" s="4113"/>
      <c r="W594" s="4113"/>
      <c r="X594" s="4113"/>
      <c r="Y594" s="4113"/>
      <c r="Z594" s="4113"/>
    </row>
    <row r="595" spans="1:26" ht="12.75" customHeight="1">
      <c r="A595" s="4113"/>
      <c r="B595" s="4113"/>
      <c r="C595" s="4113"/>
      <c r="D595" s="4113"/>
      <c r="E595" s="4113"/>
      <c r="F595" s="3919"/>
      <c r="G595" s="4113"/>
      <c r="H595" s="4114"/>
      <c r="I595" s="2846"/>
      <c r="J595" s="3919"/>
      <c r="K595" s="3919"/>
      <c r="L595" s="3919"/>
      <c r="M595" s="3919"/>
      <c r="N595" s="4113"/>
      <c r="O595" s="4113"/>
      <c r="P595" s="4113"/>
      <c r="Q595" s="4113"/>
      <c r="R595" s="4113"/>
      <c r="S595" s="4113"/>
      <c r="T595" s="4113"/>
      <c r="U595" s="4113"/>
      <c r="V595" s="4113"/>
      <c r="W595" s="4113"/>
      <c r="X595" s="4113"/>
      <c r="Y595" s="4113"/>
      <c r="Z595" s="4113"/>
    </row>
    <row r="596" spans="1:26" ht="12.75" customHeight="1">
      <c r="A596" s="4113"/>
      <c r="B596" s="4113"/>
      <c r="C596" s="4113"/>
      <c r="D596" s="4113"/>
      <c r="E596" s="4113"/>
      <c r="F596" s="3919"/>
      <c r="G596" s="4113"/>
      <c r="H596" s="4114"/>
      <c r="I596" s="2846"/>
      <c r="J596" s="3919"/>
      <c r="K596" s="3919"/>
      <c r="L596" s="3919"/>
      <c r="M596" s="3919"/>
      <c r="N596" s="4113"/>
      <c r="O596" s="4113"/>
      <c r="P596" s="4113"/>
      <c r="Q596" s="4113"/>
      <c r="R596" s="4113"/>
      <c r="S596" s="4113"/>
      <c r="T596" s="4113"/>
      <c r="U596" s="4113"/>
      <c r="V596" s="4113"/>
      <c r="W596" s="4113"/>
      <c r="X596" s="4113"/>
      <c r="Y596" s="4113"/>
      <c r="Z596" s="4113"/>
    </row>
    <row r="597" spans="1:26" ht="12.75" customHeight="1">
      <c r="A597" s="4113"/>
      <c r="B597" s="4113"/>
      <c r="C597" s="4113"/>
      <c r="D597" s="4113"/>
      <c r="E597" s="4113"/>
      <c r="F597" s="3919"/>
      <c r="G597" s="4113"/>
      <c r="H597" s="4114"/>
      <c r="I597" s="2846"/>
      <c r="J597" s="3919"/>
      <c r="K597" s="3919"/>
      <c r="L597" s="3919"/>
      <c r="M597" s="3919"/>
      <c r="N597" s="4113"/>
      <c r="O597" s="4113"/>
      <c r="P597" s="4113"/>
      <c r="Q597" s="4113"/>
      <c r="R597" s="4113"/>
      <c r="S597" s="4113"/>
      <c r="T597" s="4113"/>
      <c r="U597" s="4113"/>
      <c r="V597" s="4113"/>
      <c r="W597" s="4113"/>
      <c r="X597" s="4113"/>
      <c r="Y597" s="4113"/>
      <c r="Z597" s="4113"/>
    </row>
    <row r="598" spans="1:26" ht="12.75" customHeight="1">
      <c r="A598" s="4113"/>
      <c r="B598" s="4113"/>
      <c r="C598" s="4113"/>
      <c r="D598" s="4113"/>
      <c r="E598" s="4113"/>
      <c r="F598" s="3919"/>
      <c r="G598" s="4113"/>
      <c r="H598" s="4114"/>
      <c r="I598" s="2846"/>
      <c r="J598" s="3919"/>
      <c r="K598" s="3919"/>
      <c r="L598" s="3919"/>
      <c r="M598" s="3919"/>
      <c r="N598" s="4113"/>
      <c r="O598" s="4113"/>
      <c r="P598" s="4113"/>
      <c r="Q598" s="4113"/>
      <c r="R598" s="4113"/>
      <c r="S598" s="4113"/>
      <c r="T598" s="4113"/>
      <c r="U598" s="4113"/>
      <c r="V598" s="4113"/>
      <c r="W598" s="4113"/>
      <c r="X598" s="4113"/>
      <c r="Y598" s="4113"/>
      <c r="Z598" s="4113"/>
    </row>
    <row r="599" spans="1:26" ht="12.75" customHeight="1">
      <c r="A599" s="4113"/>
      <c r="B599" s="4113"/>
      <c r="C599" s="4113"/>
      <c r="D599" s="4113"/>
      <c r="E599" s="4113"/>
      <c r="F599" s="3919"/>
      <c r="G599" s="4113"/>
      <c r="H599" s="4114"/>
      <c r="I599" s="2846"/>
      <c r="J599" s="3919"/>
      <c r="K599" s="3919"/>
      <c r="L599" s="3919"/>
      <c r="M599" s="3919"/>
      <c r="N599" s="4113"/>
      <c r="O599" s="4113"/>
      <c r="P599" s="4113"/>
      <c r="Q599" s="4113"/>
      <c r="R599" s="4113"/>
      <c r="S599" s="4113"/>
      <c r="T599" s="4113"/>
      <c r="U599" s="4113"/>
      <c r="V599" s="4113"/>
      <c r="W599" s="4113"/>
      <c r="X599" s="4113"/>
      <c r="Y599" s="4113"/>
      <c r="Z599" s="4113"/>
    </row>
    <row r="600" spans="1:26" ht="12.75" customHeight="1">
      <c r="A600" s="4113"/>
      <c r="B600" s="4113"/>
      <c r="C600" s="4113"/>
      <c r="D600" s="4113"/>
      <c r="E600" s="4113"/>
      <c r="F600" s="3919"/>
      <c r="G600" s="4113"/>
      <c r="H600" s="4114"/>
      <c r="I600" s="2846"/>
      <c r="J600" s="3919"/>
      <c r="K600" s="3919"/>
      <c r="L600" s="3919"/>
      <c r="M600" s="3919"/>
      <c r="N600" s="4113"/>
      <c r="O600" s="4113"/>
      <c r="P600" s="4113"/>
      <c r="Q600" s="4113"/>
      <c r="R600" s="4113"/>
      <c r="S600" s="4113"/>
      <c r="T600" s="4113"/>
      <c r="U600" s="4113"/>
      <c r="V600" s="4113"/>
      <c r="W600" s="4113"/>
      <c r="X600" s="4113"/>
      <c r="Y600" s="4113"/>
      <c r="Z600" s="4113"/>
    </row>
    <row r="601" spans="1:26" ht="12.75" customHeight="1">
      <c r="A601" s="4113"/>
      <c r="B601" s="4113"/>
      <c r="C601" s="4113"/>
      <c r="D601" s="4113"/>
      <c r="E601" s="4113"/>
      <c r="F601" s="3919"/>
      <c r="G601" s="4113"/>
      <c r="H601" s="4114"/>
      <c r="I601" s="2846"/>
      <c r="J601" s="3919"/>
      <c r="K601" s="3919"/>
      <c r="L601" s="3919"/>
      <c r="M601" s="3919"/>
      <c r="N601" s="4113"/>
      <c r="O601" s="4113"/>
      <c r="P601" s="4113"/>
      <c r="Q601" s="4113"/>
      <c r="R601" s="4113"/>
      <c r="S601" s="4113"/>
      <c r="T601" s="4113"/>
      <c r="U601" s="4113"/>
      <c r="V601" s="4113"/>
      <c r="W601" s="4113"/>
      <c r="X601" s="4113"/>
      <c r="Y601" s="4113"/>
      <c r="Z601" s="4113"/>
    </row>
    <row r="602" spans="1:26" ht="12.75" customHeight="1">
      <c r="A602" s="4113"/>
      <c r="B602" s="4113"/>
      <c r="C602" s="4113"/>
      <c r="D602" s="4113"/>
      <c r="E602" s="4113"/>
      <c r="F602" s="3919"/>
      <c r="G602" s="4113"/>
      <c r="H602" s="4114"/>
      <c r="I602" s="2846"/>
      <c r="J602" s="3919"/>
      <c r="K602" s="3919"/>
      <c r="L602" s="3919"/>
      <c r="M602" s="3919"/>
      <c r="N602" s="4113"/>
      <c r="O602" s="4113"/>
      <c r="P602" s="4113"/>
      <c r="Q602" s="4113"/>
      <c r="R602" s="4113"/>
      <c r="S602" s="4113"/>
      <c r="T602" s="4113"/>
      <c r="U602" s="4113"/>
      <c r="V602" s="4113"/>
      <c r="W602" s="4113"/>
      <c r="X602" s="4113"/>
      <c r="Y602" s="4113"/>
      <c r="Z602" s="4113"/>
    </row>
    <row r="603" spans="1:26" ht="12.75" customHeight="1">
      <c r="A603" s="4113"/>
      <c r="B603" s="4113"/>
      <c r="C603" s="4113"/>
      <c r="D603" s="4113"/>
      <c r="E603" s="4113"/>
      <c r="F603" s="3919"/>
      <c r="G603" s="4113"/>
      <c r="H603" s="4114"/>
      <c r="I603" s="2846"/>
      <c r="J603" s="3919"/>
      <c r="K603" s="3919"/>
      <c r="L603" s="3919"/>
      <c r="M603" s="3919"/>
      <c r="N603" s="4113"/>
      <c r="O603" s="4113"/>
      <c r="P603" s="4113"/>
      <c r="Q603" s="4113"/>
      <c r="R603" s="4113"/>
      <c r="S603" s="4113"/>
      <c r="T603" s="4113"/>
      <c r="U603" s="4113"/>
      <c r="V603" s="4113"/>
      <c r="W603" s="4113"/>
      <c r="X603" s="4113"/>
      <c r="Y603" s="4113"/>
      <c r="Z603" s="4113"/>
    </row>
    <row r="604" spans="1:26" ht="12.75" customHeight="1">
      <c r="A604" s="4113"/>
      <c r="B604" s="4113"/>
      <c r="C604" s="4113"/>
      <c r="D604" s="4113"/>
      <c r="E604" s="4113"/>
      <c r="F604" s="3919"/>
      <c r="G604" s="4113"/>
      <c r="H604" s="4114"/>
      <c r="I604" s="2846"/>
      <c r="J604" s="3919"/>
      <c r="K604" s="3919"/>
      <c r="L604" s="3919"/>
      <c r="M604" s="3919"/>
      <c r="N604" s="4113"/>
      <c r="O604" s="4113"/>
      <c r="P604" s="4113"/>
      <c r="Q604" s="4113"/>
      <c r="R604" s="4113"/>
      <c r="S604" s="4113"/>
      <c r="T604" s="4113"/>
      <c r="U604" s="4113"/>
      <c r="V604" s="4113"/>
      <c r="W604" s="4113"/>
      <c r="X604" s="4113"/>
      <c r="Y604" s="4113"/>
      <c r="Z604" s="4113"/>
    </row>
    <row r="605" spans="1:26" ht="12.75" customHeight="1">
      <c r="A605" s="4113"/>
      <c r="B605" s="4113"/>
      <c r="C605" s="4113"/>
      <c r="D605" s="4113"/>
      <c r="E605" s="4113"/>
      <c r="F605" s="3919"/>
      <c r="G605" s="4113"/>
      <c r="H605" s="4114"/>
      <c r="I605" s="2846"/>
      <c r="J605" s="3919"/>
      <c r="K605" s="3919"/>
      <c r="L605" s="3919"/>
      <c r="M605" s="3919"/>
      <c r="N605" s="4113"/>
      <c r="O605" s="4113"/>
      <c r="P605" s="4113"/>
      <c r="Q605" s="4113"/>
      <c r="R605" s="4113"/>
      <c r="S605" s="4113"/>
      <c r="T605" s="4113"/>
      <c r="U605" s="4113"/>
      <c r="V605" s="4113"/>
      <c r="W605" s="4113"/>
      <c r="X605" s="4113"/>
      <c r="Y605" s="4113"/>
      <c r="Z605" s="4113"/>
    </row>
    <row r="606" spans="1:26" ht="12.75" customHeight="1">
      <c r="A606" s="4113"/>
      <c r="B606" s="4113"/>
      <c r="C606" s="4113"/>
      <c r="D606" s="4113"/>
      <c r="E606" s="4113"/>
      <c r="F606" s="3919"/>
      <c r="G606" s="4113"/>
      <c r="H606" s="4114"/>
      <c r="I606" s="2846"/>
      <c r="J606" s="3919"/>
      <c r="K606" s="3919"/>
      <c r="L606" s="3919"/>
      <c r="M606" s="3919"/>
      <c r="N606" s="4113"/>
      <c r="O606" s="4113"/>
      <c r="P606" s="4113"/>
      <c r="Q606" s="4113"/>
      <c r="R606" s="4113"/>
      <c r="S606" s="4113"/>
      <c r="T606" s="4113"/>
      <c r="U606" s="4113"/>
      <c r="V606" s="4113"/>
      <c r="W606" s="4113"/>
      <c r="X606" s="4113"/>
      <c r="Y606" s="4113"/>
      <c r="Z606" s="4113"/>
    </row>
    <row r="607" spans="1:26" ht="12.75" customHeight="1">
      <c r="A607" s="4113"/>
      <c r="B607" s="4113"/>
      <c r="C607" s="4113"/>
      <c r="D607" s="4113"/>
      <c r="E607" s="4113"/>
      <c r="F607" s="3919"/>
      <c r="G607" s="4113"/>
      <c r="H607" s="4114"/>
      <c r="I607" s="2846"/>
      <c r="J607" s="3919"/>
      <c r="K607" s="3919"/>
      <c r="L607" s="3919"/>
      <c r="M607" s="3919"/>
      <c r="N607" s="4113"/>
      <c r="O607" s="4113"/>
      <c r="P607" s="4113"/>
      <c r="Q607" s="4113"/>
      <c r="R607" s="4113"/>
      <c r="S607" s="4113"/>
      <c r="T607" s="4113"/>
      <c r="U607" s="4113"/>
      <c r="V607" s="4113"/>
      <c r="W607" s="4113"/>
      <c r="X607" s="4113"/>
      <c r="Y607" s="4113"/>
      <c r="Z607" s="4113"/>
    </row>
    <row r="608" spans="1:26" ht="12.75" customHeight="1">
      <c r="A608" s="4113"/>
      <c r="B608" s="4113"/>
      <c r="C608" s="4113"/>
      <c r="D608" s="4113"/>
      <c r="E608" s="4113"/>
      <c r="F608" s="3919"/>
      <c r="G608" s="4113"/>
      <c r="H608" s="4114"/>
      <c r="I608" s="2846"/>
      <c r="J608" s="3919"/>
      <c r="K608" s="3919"/>
      <c r="L608" s="3919"/>
      <c r="M608" s="3919"/>
      <c r="N608" s="4113"/>
      <c r="O608" s="4113"/>
      <c r="P608" s="4113"/>
      <c r="Q608" s="4113"/>
      <c r="R608" s="4113"/>
      <c r="S608" s="4113"/>
      <c r="T608" s="4113"/>
      <c r="U608" s="4113"/>
      <c r="V608" s="4113"/>
      <c r="W608" s="4113"/>
      <c r="X608" s="4113"/>
      <c r="Y608" s="4113"/>
      <c r="Z608" s="4113"/>
    </row>
    <row r="609" spans="1:26" ht="12.75" customHeight="1">
      <c r="A609" s="4113"/>
      <c r="B609" s="4113"/>
      <c r="C609" s="4113"/>
      <c r="D609" s="4113"/>
      <c r="E609" s="4113"/>
      <c r="F609" s="3919"/>
      <c r="G609" s="4113"/>
      <c r="H609" s="4114"/>
      <c r="I609" s="2846"/>
      <c r="J609" s="3919"/>
      <c r="K609" s="3919"/>
      <c r="L609" s="3919"/>
      <c r="M609" s="3919"/>
      <c r="N609" s="4113"/>
      <c r="O609" s="4113"/>
      <c r="P609" s="4113"/>
      <c r="Q609" s="4113"/>
      <c r="R609" s="4113"/>
      <c r="S609" s="4113"/>
      <c r="T609" s="4113"/>
      <c r="U609" s="4113"/>
      <c r="V609" s="4113"/>
      <c r="W609" s="4113"/>
      <c r="X609" s="4113"/>
      <c r="Y609" s="4113"/>
      <c r="Z609" s="4113"/>
    </row>
    <row r="610" spans="1:26" ht="12.75" customHeight="1">
      <c r="A610" s="4113"/>
      <c r="B610" s="4113"/>
      <c r="C610" s="4113"/>
      <c r="D610" s="4113"/>
      <c r="E610" s="4113"/>
      <c r="F610" s="3919"/>
      <c r="G610" s="4113"/>
      <c r="H610" s="4114"/>
      <c r="I610" s="2846"/>
      <c r="J610" s="3919"/>
      <c r="K610" s="3919"/>
      <c r="L610" s="3919"/>
      <c r="M610" s="3919"/>
      <c r="N610" s="4113"/>
      <c r="O610" s="4113"/>
      <c r="P610" s="4113"/>
      <c r="Q610" s="4113"/>
      <c r="R610" s="4113"/>
      <c r="S610" s="4113"/>
      <c r="T610" s="4113"/>
      <c r="U610" s="4113"/>
      <c r="V610" s="4113"/>
      <c r="W610" s="4113"/>
      <c r="X610" s="4113"/>
      <c r="Y610" s="4113"/>
      <c r="Z610" s="4113"/>
    </row>
    <row r="611" spans="1:26" ht="12.75" customHeight="1">
      <c r="A611" s="4113"/>
      <c r="B611" s="4113"/>
      <c r="C611" s="4113"/>
      <c r="D611" s="4113"/>
      <c r="E611" s="4113"/>
      <c r="F611" s="3919"/>
      <c r="G611" s="4113"/>
      <c r="H611" s="4114"/>
      <c r="I611" s="2846"/>
      <c r="J611" s="3919"/>
      <c r="K611" s="3919"/>
      <c r="L611" s="3919"/>
      <c r="M611" s="3919"/>
      <c r="N611" s="4113"/>
      <c r="O611" s="4113"/>
      <c r="P611" s="4113"/>
      <c r="Q611" s="4113"/>
      <c r="R611" s="4113"/>
      <c r="S611" s="4113"/>
      <c r="T611" s="4113"/>
      <c r="U611" s="4113"/>
      <c r="V611" s="4113"/>
      <c r="W611" s="4113"/>
      <c r="X611" s="4113"/>
      <c r="Y611" s="4113"/>
      <c r="Z611" s="4113"/>
    </row>
    <row r="612" spans="1:26" ht="12.75" customHeight="1">
      <c r="A612" s="4113"/>
      <c r="B612" s="4113"/>
      <c r="C612" s="4113"/>
      <c r="D612" s="4113"/>
      <c r="E612" s="4113"/>
      <c r="F612" s="3919"/>
      <c r="G612" s="4113"/>
      <c r="H612" s="4114"/>
      <c r="I612" s="2846"/>
      <c r="J612" s="3919"/>
      <c r="K612" s="3919"/>
      <c r="L612" s="3919"/>
      <c r="M612" s="3919"/>
      <c r="N612" s="4113"/>
      <c r="O612" s="4113"/>
      <c r="P612" s="4113"/>
      <c r="Q612" s="4113"/>
      <c r="R612" s="4113"/>
      <c r="S612" s="4113"/>
      <c r="T612" s="4113"/>
      <c r="U612" s="4113"/>
      <c r="V612" s="4113"/>
      <c r="W612" s="4113"/>
      <c r="X612" s="4113"/>
      <c r="Y612" s="4113"/>
      <c r="Z612" s="4113"/>
    </row>
    <row r="613" spans="1:26" ht="12.75" customHeight="1">
      <c r="A613" s="4113"/>
      <c r="B613" s="4113"/>
      <c r="C613" s="4113"/>
      <c r="D613" s="4113"/>
      <c r="E613" s="4113"/>
      <c r="F613" s="3919"/>
      <c r="G613" s="4113"/>
      <c r="H613" s="4114"/>
      <c r="I613" s="2846"/>
      <c r="J613" s="3919"/>
      <c r="K613" s="3919"/>
      <c r="L613" s="3919"/>
      <c r="M613" s="3919"/>
      <c r="N613" s="4113"/>
      <c r="O613" s="4113"/>
      <c r="P613" s="4113"/>
      <c r="Q613" s="4113"/>
      <c r="R613" s="4113"/>
      <c r="S613" s="4113"/>
      <c r="T613" s="4113"/>
      <c r="U613" s="4113"/>
      <c r="V613" s="4113"/>
      <c r="W613" s="4113"/>
      <c r="X613" s="4113"/>
      <c r="Y613" s="4113"/>
      <c r="Z613" s="4113"/>
    </row>
    <row r="614" spans="1:26" ht="12.75" customHeight="1">
      <c r="A614" s="4113"/>
      <c r="B614" s="4113"/>
      <c r="C614" s="4113"/>
      <c r="D614" s="4113"/>
      <c r="E614" s="4113"/>
      <c r="F614" s="3919"/>
      <c r="G614" s="4113"/>
      <c r="H614" s="4114"/>
      <c r="I614" s="2846"/>
      <c r="J614" s="3919"/>
      <c r="K614" s="3919"/>
      <c r="L614" s="3919"/>
      <c r="M614" s="3919"/>
      <c r="N614" s="4113"/>
      <c r="O614" s="4113"/>
      <c r="P614" s="4113"/>
      <c r="Q614" s="4113"/>
      <c r="R614" s="4113"/>
      <c r="S614" s="4113"/>
      <c r="T614" s="4113"/>
      <c r="U614" s="4113"/>
      <c r="V614" s="4113"/>
      <c r="W614" s="4113"/>
      <c r="X614" s="4113"/>
      <c r="Y614" s="4113"/>
      <c r="Z614" s="4113"/>
    </row>
    <row r="615" spans="1:26" ht="12.75" customHeight="1">
      <c r="A615" s="4113"/>
      <c r="B615" s="4113"/>
      <c r="C615" s="4113"/>
      <c r="D615" s="4113"/>
      <c r="E615" s="4113"/>
      <c r="F615" s="3919"/>
      <c r="G615" s="4113"/>
      <c r="H615" s="4114"/>
      <c r="I615" s="2846"/>
      <c r="J615" s="3919"/>
      <c r="K615" s="3919"/>
      <c r="L615" s="3919"/>
      <c r="M615" s="3919"/>
      <c r="N615" s="4113"/>
      <c r="O615" s="4113"/>
      <c r="P615" s="4113"/>
      <c r="Q615" s="4113"/>
      <c r="R615" s="4113"/>
      <c r="S615" s="4113"/>
      <c r="T615" s="4113"/>
      <c r="U615" s="4113"/>
      <c r="V615" s="4113"/>
      <c r="W615" s="4113"/>
      <c r="X615" s="4113"/>
      <c r="Y615" s="4113"/>
      <c r="Z615" s="4113"/>
    </row>
    <row r="616" spans="1:26" ht="12.75" customHeight="1">
      <c r="A616" s="4113"/>
      <c r="B616" s="4113"/>
      <c r="C616" s="4113"/>
      <c r="D616" s="4113"/>
      <c r="E616" s="4113"/>
      <c r="F616" s="3919"/>
      <c r="G616" s="4113"/>
      <c r="H616" s="4114"/>
      <c r="I616" s="2846"/>
      <c r="J616" s="3919"/>
      <c r="K616" s="3919"/>
      <c r="L616" s="3919"/>
      <c r="M616" s="3919"/>
      <c r="N616" s="4113"/>
      <c r="O616" s="4113"/>
      <c r="P616" s="4113"/>
      <c r="Q616" s="4113"/>
      <c r="R616" s="4113"/>
      <c r="S616" s="4113"/>
      <c r="T616" s="4113"/>
      <c r="U616" s="4113"/>
      <c r="V616" s="4113"/>
      <c r="W616" s="4113"/>
      <c r="X616" s="4113"/>
      <c r="Y616" s="4113"/>
      <c r="Z616" s="4113"/>
    </row>
    <row r="617" spans="1:26" ht="12.75" customHeight="1">
      <c r="A617" s="4113"/>
      <c r="B617" s="4113"/>
      <c r="C617" s="4113"/>
      <c r="D617" s="4113"/>
      <c r="E617" s="4113"/>
      <c r="F617" s="3919"/>
      <c r="G617" s="4113"/>
      <c r="H617" s="4114"/>
      <c r="I617" s="2846"/>
      <c r="J617" s="3919"/>
      <c r="K617" s="3919"/>
      <c r="L617" s="3919"/>
      <c r="M617" s="3919"/>
      <c r="N617" s="4113"/>
      <c r="O617" s="4113"/>
      <c r="P617" s="4113"/>
      <c r="Q617" s="4113"/>
      <c r="R617" s="4113"/>
      <c r="S617" s="4113"/>
      <c r="T617" s="4113"/>
      <c r="U617" s="4113"/>
      <c r="V617" s="4113"/>
      <c r="W617" s="4113"/>
      <c r="X617" s="4113"/>
      <c r="Y617" s="4113"/>
      <c r="Z617" s="4113"/>
    </row>
    <row r="618" spans="1:26" ht="12.75" customHeight="1">
      <c r="A618" s="4113"/>
      <c r="B618" s="4113"/>
      <c r="C618" s="4113"/>
      <c r="D618" s="4113"/>
      <c r="E618" s="4113"/>
      <c r="F618" s="3919"/>
      <c r="G618" s="4113"/>
      <c r="H618" s="4114"/>
      <c r="I618" s="2846"/>
      <c r="J618" s="3919"/>
      <c r="K618" s="3919"/>
      <c r="L618" s="3919"/>
      <c r="M618" s="3919"/>
      <c r="N618" s="4113"/>
      <c r="O618" s="4113"/>
      <c r="P618" s="4113"/>
      <c r="Q618" s="4113"/>
      <c r="R618" s="4113"/>
      <c r="S618" s="4113"/>
      <c r="T618" s="4113"/>
      <c r="U618" s="4113"/>
      <c r="V618" s="4113"/>
      <c r="W618" s="4113"/>
      <c r="X618" s="4113"/>
      <c r="Y618" s="4113"/>
      <c r="Z618" s="4113"/>
    </row>
    <row r="619" spans="1:26" ht="12.75" customHeight="1">
      <c r="A619" s="4113"/>
      <c r="B619" s="4113"/>
      <c r="C619" s="4113"/>
      <c r="D619" s="4113"/>
      <c r="E619" s="4113"/>
      <c r="F619" s="3919"/>
      <c r="G619" s="4113"/>
      <c r="H619" s="4114"/>
      <c r="I619" s="2846"/>
      <c r="J619" s="3919"/>
      <c r="K619" s="3919"/>
      <c r="L619" s="3919"/>
      <c r="M619" s="3919"/>
      <c r="N619" s="4113"/>
      <c r="O619" s="4113"/>
      <c r="P619" s="4113"/>
      <c r="Q619" s="4113"/>
      <c r="R619" s="4113"/>
      <c r="S619" s="4113"/>
      <c r="T619" s="4113"/>
      <c r="U619" s="4113"/>
      <c r="V619" s="4113"/>
      <c r="W619" s="4113"/>
      <c r="X619" s="4113"/>
      <c r="Y619" s="4113"/>
      <c r="Z619" s="4113"/>
    </row>
    <row r="620" spans="1:26" ht="12.75" customHeight="1">
      <c r="A620" s="4113"/>
      <c r="B620" s="4113"/>
      <c r="C620" s="4113"/>
      <c r="D620" s="4113"/>
      <c r="E620" s="4113"/>
      <c r="F620" s="3919"/>
      <c r="G620" s="4113"/>
      <c r="H620" s="4114"/>
      <c r="I620" s="2846"/>
      <c r="J620" s="3919"/>
      <c r="K620" s="3919"/>
      <c r="L620" s="3919"/>
      <c r="M620" s="3919"/>
      <c r="N620" s="4113"/>
      <c r="O620" s="4113"/>
      <c r="P620" s="4113"/>
      <c r="Q620" s="4113"/>
      <c r="R620" s="4113"/>
      <c r="S620" s="4113"/>
      <c r="T620" s="4113"/>
      <c r="U620" s="4113"/>
      <c r="V620" s="4113"/>
      <c r="W620" s="4113"/>
      <c r="X620" s="4113"/>
      <c r="Y620" s="4113"/>
      <c r="Z620" s="4113"/>
    </row>
    <row r="621" spans="1:26" ht="12.75" customHeight="1">
      <c r="A621" s="4113"/>
      <c r="B621" s="4113"/>
      <c r="C621" s="4113"/>
      <c r="D621" s="4113"/>
      <c r="E621" s="4113"/>
      <c r="F621" s="3919"/>
      <c r="G621" s="4113"/>
      <c r="H621" s="4114"/>
      <c r="I621" s="2846"/>
      <c r="J621" s="3919"/>
      <c r="K621" s="3919"/>
      <c r="L621" s="3919"/>
      <c r="M621" s="3919"/>
      <c r="N621" s="4113"/>
      <c r="O621" s="4113"/>
      <c r="P621" s="4113"/>
      <c r="Q621" s="4113"/>
      <c r="R621" s="4113"/>
      <c r="S621" s="4113"/>
      <c r="T621" s="4113"/>
      <c r="U621" s="4113"/>
      <c r="V621" s="4113"/>
      <c r="W621" s="4113"/>
      <c r="X621" s="4113"/>
      <c r="Y621" s="4113"/>
      <c r="Z621" s="4113"/>
    </row>
    <row r="622" spans="1:26" ht="12.75" customHeight="1">
      <c r="A622" s="4113"/>
      <c r="B622" s="4113"/>
      <c r="C622" s="4113"/>
      <c r="D622" s="4113"/>
      <c r="E622" s="4113"/>
      <c r="F622" s="3919"/>
      <c r="G622" s="4113"/>
      <c r="H622" s="4114"/>
      <c r="I622" s="2846"/>
      <c r="J622" s="3919"/>
      <c r="K622" s="3919"/>
      <c r="L622" s="3919"/>
      <c r="M622" s="3919"/>
      <c r="N622" s="4113"/>
      <c r="O622" s="4113"/>
      <c r="P622" s="4113"/>
      <c r="Q622" s="4113"/>
      <c r="R622" s="4113"/>
      <c r="S622" s="4113"/>
      <c r="T622" s="4113"/>
      <c r="U622" s="4113"/>
      <c r="V622" s="4113"/>
      <c r="W622" s="4113"/>
      <c r="X622" s="4113"/>
      <c r="Y622" s="4113"/>
      <c r="Z622" s="4113"/>
    </row>
    <row r="623" spans="1:26" ht="12.75" customHeight="1">
      <c r="A623" s="4113"/>
      <c r="B623" s="4113"/>
      <c r="C623" s="4113"/>
      <c r="D623" s="4113"/>
      <c r="E623" s="4113"/>
      <c r="F623" s="3919"/>
      <c r="G623" s="4113"/>
      <c r="H623" s="4114"/>
      <c r="I623" s="2846"/>
      <c r="J623" s="3919"/>
      <c r="K623" s="3919"/>
      <c r="L623" s="3919"/>
      <c r="M623" s="3919"/>
      <c r="N623" s="4113"/>
      <c r="O623" s="4113"/>
      <c r="P623" s="4113"/>
      <c r="Q623" s="4113"/>
      <c r="R623" s="4113"/>
      <c r="S623" s="4113"/>
      <c r="T623" s="4113"/>
      <c r="U623" s="4113"/>
      <c r="V623" s="4113"/>
      <c r="W623" s="4113"/>
      <c r="X623" s="4113"/>
      <c r="Y623" s="4113"/>
      <c r="Z623" s="4113"/>
    </row>
    <row r="624" spans="1:26" ht="12.75" customHeight="1">
      <c r="A624" s="4113"/>
      <c r="B624" s="4113"/>
      <c r="C624" s="4113"/>
      <c r="D624" s="4113"/>
      <c r="E624" s="4113"/>
      <c r="F624" s="3919"/>
      <c r="G624" s="4113"/>
      <c r="H624" s="4114"/>
      <c r="I624" s="2846"/>
      <c r="J624" s="3919"/>
      <c r="K624" s="3919"/>
      <c r="L624" s="3919"/>
      <c r="M624" s="3919"/>
      <c r="N624" s="4113"/>
      <c r="O624" s="4113"/>
      <c r="P624" s="4113"/>
      <c r="Q624" s="4113"/>
      <c r="R624" s="4113"/>
      <c r="S624" s="4113"/>
      <c r="T624" s="4113"/>
      <c r="U624" s="4113"/>
      <c r="V624" s="4113"/>
      <c r="W624" s="4113"/>
      <c r="X624" s="4113"/>
      <c r="Y624" s="4113"/>
      <c r="Z624" s="4113"/>
    </row>
    <row r="625" spans="1:26" ht="12.75" customHeight="1">
      <c r="A625" s="4113"/>
      <c r="B625" s="4113"/>
      <c r="C625" s="4113"/>
      <c r="D625" s="4113"/>
      <c r="E625" s="4113"/>
      <c r="F625" s="3919"/>
      <c r="G625" s="4113"/>
      <c r="H625" s="4114"/>
      <c r="I625" s="2846"/>
      <c r="J625" s="3919"/>
      <c r="K625" s="3919"/>
      <c r="L625" s="3919"/>
      <c r="M625" s="3919"/>
      <c r="N625" s="4113"/>
      <c r="O625" s="4113"/>
      <c r="P625" s="4113"/>
      <c r="Q625" s="4113"/>
      <c r="R625" s="4113"/>
      <c r="S625" s="4113"/>
      <c r="T625" s="4113"/>
      <c r="U625" s="4113"/>
      <c r="V625" s="4113"/>
      <c r="W625" s="4113"/>
      <c r="X625" s="4113"/>
      <c r="Y625" s="4113"/>
      <c r="Z625" s="4113"/>
    </row>
    <row r="626" spans="1:26" ht="12.75" customHeight="1">
      <c r="A626" s="4113"/>
      <c r="B626" s="4113"/>
      <c r="C626" s="4113"/>
      <c r="D626" s="4113"/>
      <c r="E626" s="4113"/>
      <c r="F626" s="3919"/>
      <c r="G626" s="4113"/>
      <c r="H626" s="4114"/>
      <c r="I626" s="2846"/>
      <c r="J626" s="3919"/>
      <c r="K626" s="3919"/>
      <c r="L626" s="3919"/>
      <c r="M626" s="3919"/>
      <c r="N626" s="4113"/>
      <c r="O626" s="4113"/>
      <c r="P626" s="4113"/>
      <c r="Q626" s="4113"/>
      <c r="R626" s="4113"/>
      <c r="S626" s="4113"/>
      <c r="T626" s="4113"/>
      <c r="U626" s="4113"/>
      <c r="V626" s="4113"/>
      <c r="W626" s="4113"/>
      <c r="X626" s="4113"/>
      <c r="Y626" s="4113"/>
      <c r="Z626" s="4113"/>
    </row>
    <row r="627" spans="1:26" ht="12.75" customHeight="1">
      <c r="A627" s="4113"/>
      <c r="B627" s="4113"/>
      <c r="C627" s="4113"/>
      <c r="D627" s="4113"/>
      <c r="E627" s="4113"/>
      <c r="F627" s="3919"/>
      <c r="G627" s="4113"/>
      <c r="H627" s="4114"/>
      <c r="I627" s="2846"/>
      <c r="J627" s="3919"/>
      <c r="K627" s="3919"/>
      <c r="L627" s="3919"/>
      <c r="M627" s="3919"/>
      <c r="N627" s="4113"/>
      <c r="O627" s="4113"/>
      <c r="P627" s="4113"/>
      <c r="Q627" s="4113"/>
      <c r="R627" s="4113"/>
      <c r="S627" s="4113"/>
      <c r="T627" s="4113"/>
      <c r="U627" s="4113"/>
      <c r="V627" s="4113"/>
      <c r="W627" s="4113"/>
      <c r="X627" s="4113"/>
      <c r="Y627" s="4113"/>
      <c r="Z627" s="4113"/>
    </row>
    <row r="628" spans="1:26" ht="12.75" customHeight="1">
      <c r="A628" s="4113"/>
      <c r="B628" s="4113"/>
      <c r="C628" s="4113"/>
      <c r="D628" s="4113"/>
      <c r="E628" s="4113"/>
      <c r="F628" s="3919"/>
      <c r="G628" s="4113"/>
      <c r="H628" s="4114"/>
      <c r="I628" s="2846"/>
      <c r="J628" s="3919"/>
      <c r="K628" s="3919"/>
      <c r="L628" s="3919"/>
      <c r="M628" s="3919"/>
      <c r="N628" s="4113"/>
      <c r="O628" s="4113"/>
      <c r="P628" s="4113"/>
      <c r="Q628" s="4113"/>
      <c r="R628" s="4113"/>
      <c r="S628" s="4113"/>
      <c r="T628" s="4113"/>
      <c r="U628" s="4113"/>
      <c r="V628" s="4113"/>
      <c r="W628" s="4113"/>
      <c r="X628" s="4113"/>
      <c r="Y628" s="4113"/>
      <c r="Z628" s="4113"/>
    </row>
    <row r="629" spans="1:26" ht="12.75" customHeight="1">
      <c r="A629" s="4113"/>
      <c r="B629" s="4113"/>
      <c r="C629" s="4113"/>
      <c r="D629" s="4113"/>
      <c r="E629" s="4113"/>
      <c r="F629" s="3919"/>
      <c r="G629" s="4113"/>
      <c r="H629" s="4114"/>
      <c r="I629" s="2846"/>
      <c r="J629" s="3919"/>
      <c r="K629" s="3919"/>
      <c r="L629" s="3919"/>
      <c r="M629" s="3919"/>
      <c r="N629" s="4113"/>
      <c r="O629" s="4113"/>
      <c r="P629" s="4113"/>
      <c r="Q629" s="4113"/>
      <c r="R629" s="4113"/>
      <c r="S629" s="4113"/>
      <c r="T629" s="4113"/>
      <c r="U629" s="4113"/>
      <c r="V629" s="4113"/>
      <c r="W629" s="4113"/>
      <c r="X629" s="4113"/>
      <c r="Y629" s="4113"/>
      <c r="Z629" s="4113"/>
    </row>
    <row r="630" spans="1:26" ht="12.75" customHeight="1">
      <c r="A630" s="4113"/>
      <c r="B630" s="4113"/>
      <c r="C630" s="4113"/>
      <c r="D630" s="4113"/>
      <c r="E630" s="4113"/>
      <c r="F630" s="3919"/>
      <c r="G630" s="4113"/>
      <c r="H630" s="4114"/>
      <c r="I630" s="2846"/>
      <c r="J630" s="3919"/>
      <c r="K630" s="3919"/>
      <c r="L630" s="3919"/>
      <c r="M630" s="3919"/>
      <c r="N630" s="4113"/>
      <c r="O630" s="4113"/>
      <c r="P630" s="4113"/>
      <c r="Q630" s="4113"/>
      <c r="R630" s="4113"/>
      <c r="S630" s="4113"/>
      <c r="T630" s="4113"/>
      <c r="U630" s="4113"/>
      <c r="V630" s="4113"/>
      <c r="W630" s="4113"/>
      <c r="X630" s="4113"/>
      <c r="Y630" s="4113"/>
      <c r="Z630" s="4113"/>
    </row>
    <row r="631" spans="1:26" ht="12.75" customHeight="1">
      <c r="A631" s="4113"/>
      <c r="B631" s="4113"/>
      <c r="C631" s="4113"/>
      <c r="D631" s="4113"/>
      <c r="E631" s="4113"/>
      <c r="F631" s="3919"/>
      <c r="G631" s="4113"/>
      <c r="H631" s="4114"/>
      <c r="I631" s="2846"/>
      <c r="J631" s="3919"/>
      <c r="K631" s="3919"/>
      <c r="L631" s="3919"/>
      <c r="M631" s="3919"/>
      <c r="N631" s="4113"/>
      <c r="O631" s="4113"/>
      <c r="P631" s="4113"/>
      <c r="Q631" s="4113"/>
      <c r="R631" s="4113"/>
      <c r="S631" s="4113"/>
      <c r="T631" s="4113"/>
      <c r="U631" s="4113"/>
      <c r="V631" s="4113"/>
      <c r="W631" s="4113"/>
      <c r="X631" s="4113"/>
      <c r="Y631" s="4113"/>
      <c r="Z631" s="4113"/>
    </row>
    <row r="632" spans="1:26" ht="12.75" customHeight="1">
      <c r="A632" s="4113"/>
      <c r="B632" s="4113"/>
      <c r="C632" s="4113"/>
      <c r="D632" s="4113"/>
      <c r="E632" s="4113"/>
      <c r="F632" s="3919"/>
      <c r="G632" s="4113"/>
      <c r="H632" s="4114"/>
      <c r="I632" s="2846"/>
      <c r="J632" s="3919"/>
      <c r="K632" s="3919"/>
      <c r="L632" s="3919"/>
      <c r="M632" s="3919"/>
      <c r="N632" s="4113"/>
      <c r="O632" s="4113"/>
      <c r="P632" s="4113"/>
      <c r="Q632" s="4113"/>
      <c r="R632" s="4113"/>
      <c r="S632" s="4113"/>
      <c r="T632" s="4113"/>
      <c r="U632" s="4113"/>
      <c r="V632" s="4113"/>
      <c r="W632" s="4113"/>
      <c r="X632" s="4113"/>
      <c r="Y632" s="4113"/>
      <c r="Z632" s="4113"/>
    </row>
    <row r="633" spans="1:26" ht="12.75" customHeight="1">
      <c r="A633" s="4113"/>
      <c r="B633" s="4113"/>
      <c r="C633" s="4113"/>
      <c r="D633" s="4113"/>
      <c r="E633" s="4113"/>
      <c r="F633" s="3919"/>
      <c r="G633" s="4113"/>
      <c r="H633" s="4114"/>
      <c r="I633" s="2846"/>
      <c r="J633" s="3919"/>
      <c r="K633" s="3919"/>
      <c r="L633" s="3919"/>
      <c r="M633" s="3919"/>
      <c r="N633" s="4113"/>
      <c r="O633" s="4113"/>
      <c r="P633" s="4113"/>
      <c r="Q633" s="4113"/>
      <c r="R633" s="4113"/>
      <c r="S633" s="4113"/>
      <c r="T633" s="4113"/>
      <c r="U633" s="4113"/>
      <c r="V633" s="4113"/>
      <c r="W633" s="4113"/>
      <c r="X633" s="4113"/>
      <c r="Y633" s="4113"/>
      <c r="Z633" s="4113"/>
    </row>
    <row r="634" spans="1:26" ht="12.75" customHeight="1">
      <c r="A634" s="4113"/>
      <c r="B634" s="4113"/>
      <c r="C634" s="4113"/>
      <c r="D634" s="4113"/>
      <c r="E634" s="4113"/>
      <c r="F634" s="3919"/>
      <c r="G634" s="4113"/>
      <c r="H634" s="4114"/>
      <c r="I634" s="2846"/>
      <c r="J634" s="3919"/>
      <c r="K634" s="3919"/>
      <c r="L634" s="3919"/>
      <c r="M634" s="3919"/>
      <c r="N634" s="4113"/>
      <c r="O634" s="4113"/>
      <c r="P634" s="4113"/>
      <c r="Q634" s="4113"/>
      <c r="R634" s="4113"/>
      <c r="S634" s="4113"/>
      <c r="T634" s="4113"/>
      <c r="U634" s="4113"/>
      <c r="V634" s="4113"/>
      <c r="W634" s="4113"/>
      <c r="X634" s="4113"/>
      <c r="Y634" s="4113"/>
      <c r="Z634" s="4113"/>
    </row>
    <row r="635" spans="1:26" ht="12.75" customHeight="1">
      <c r="A635" s="4113"/>
      <c r="B635" s="4113"/>
      <c r="C635" s="4113"/>
      <c r="D635" s="4113"/>
      <c r="E635" s="4113"/>
      <c r="F635" s="3919"/>
      <c r="G635" s="4113"/>
      <c r="H635" s="4114"/>
      <c r="I635" s="2846"/>
      <c r="J635" s="3919"/>
      <c r="K635" s="3919"/>
      <c r="L635" s="3919"/>
      <c r="M635" s="3919"/>
      <c r="N635" s="4113"/>
      <c r="O635" s="4113"/>
      <c r="P635" s="4113"/>
      <c r="Q635" s="4113"/>
      <c r="R635" s="4113"/>
      <c r="S635" s="4113"/>
      <c r="T635" s="4113"/>
      <c r="U635" s="4113"/>
      <c r="V635" s="4113"/>
      <c r="W635" s="4113"/>
      <c r="X635" s="4113"/>
      <c r="Y635" s="4113"/>
      <c r="Z635" s="4113"/>
    </row>
    <row r="636" spans="1:26" ht="12.75" customHeight="1">
      <c r="A636" s="4113"/>
      <c r="B636" s="4113"/>
      <c r="C636" s="4113"/>
      <c r="D636" s="4113"/>
      <c r="E636" s="4113"/>
      <c r="F636" s="3919"/>
      <c r="G636" s="4113"/>
      <c r="H636" s="4114"/>
      <c r="I636" s="2846"/>
      <c r="J636" s="3919"/>
      <c r="K636" s="3919"/>
      <c r="L636" s="3919"/>
      <c r="M636" s="3919"/>
      <c r="N636" s="4113"/>
      <c r="O636" s="4113"/>
      <c r="P636" s="4113"/>
      <c r="Q636" s="4113"/>
      <c r="R636" s="4113"/>
      <c r="S636" s="4113"/>
      <c r="T636" s="4113"/>
      <c r="U636" s="4113"/>
      <c r="V636" s="4113"/>
      <c r="W636" s="4113"/>
      <c r="X636" s="4113"/>
      <c r="Y636" s="4113"/>
      <c r="Z636" s="4113"/>
    </row>
    <row r="637" spans="1:26" ht="12.75" customHeight="1">
      <c r="A637" s="4113"/>
      <c r="B637" s="4113"/>
      <c r="C637" s="4113"/>
      <c r="D637" s="4113"/>
      <c r="E637" s="4113"/>
      <c r="F637" s="3919"/>
      <c r="G637" s="4113"/>
      <c r="H637" s="4114"/>
      <c r="I637" s="2846"/>
      <c r="J637" s="3919"/>
      <c r="K637" s="3919"/>
      <c r="L637" s="3919"/>
      <c r="M637" s="3919"/>
      <c r="N637" s="4113"/>
      <c r="O637" s="4113"/>
      <c r="P637" s="4113"/>
      <c r="Q637" s="4113"/>
      <c r="R637" s="4113"/>
      <c r="S637" s="4113"/>
      <c r="T637" s="4113"/>
      <c r="U637" s="4113"/>
      <c r="V637" s="4113"/>
      <c r="W637" s="4113"/>
      <c r="X637" s="4113"/>
      <c r="Y637" s="4113"/>
      <c r="Z637" s="4113"/>
    </row>
    <row r="638" spans="1:26" ht="12.75" customHeight="1">
      <c r="A638" s="4113"/>
      <c r="B638" s="4113"/>
      <c r="C638" s="4113"/>
      <c r="D638" s="4113"/>
      <c r="E638" s="4113"/>
      <c r="F638" s="3919"/>
      <c r="G638" s="4113"/>
      <c r="H638" s="4114"/>
      <c r="I638" s="2846"/>
      <c r="J638" s="3919"/>
      <c r="K638" s="3919"/>
      <c r="L638" s="3919"/>
      <c r="M638" s="3919"/>
      <c r="N638" s="4113"/>
      <c r="O638" s="4113"/>
      <c r="P638" s="4113"/>
      <c r="Q638" s="4113"/>
      <c r="R638" s="4113"/>
      <c r="S638" s="4113"/>
      <c r="T638" s="4113"/>
      <c r="U638" s="4113"/>
      <c r="V638" s="4113"/>
      <c r="W638" s="4113"/>
      <c r="X638" s="4113"/>
      <c r="Y638" s="4113"/>
      <c r="Z638" s="4113"/>
    </row>
    <row r="639" spans="1:26" ht="12.75" customHeight="1">
      <c r="A639" s="4113"/>
      <c r="B639" s="4113"/>
      <c r="C639" s="4113"/>
      <c r="D639" s="4113"/>
      <c r="E639" s="4113"/>
      <c r="F639" s="3919"/>
      <c r="G639" s="4113"/>
      <c r="H639" s="4114"/>
      <c r="I639" s="2846"/>
      <c r="J639" s="3919"/>
      <c r="K639" s="3919"/>
      <c r="L639" s="3919"/>
      <c r="M639" s="3919"/>
      <c r="N639" s="4113"/>
      <c r="O639" s="4113"/>
      <c r="P639" s="4113"/>
      <c r="Q639" s="4113"/>
      <c r="R639" s="4113"/>
      <c r="S639" s="4113"/>
      <c r="T639" s="4113"/>
      <c r="U639" s="4113"/>
      <c r="V639" s="4113"/>
      <c r="W639" s="4113"/>
      <c r="X639" s="4113"/>
      <c r="Y639" s="4113"/>
      <c r="Z639" s="4113"/>
    </row>
    <row r="640" spans="1:26" ht="12.75" customHeight="1">
      <c r="A640" s="4113"/>
      <c r="B640" s="4113"/>
      <c r="C640" s="4113"/>
      <c r="D640" s="4113"/>
      <c r="E640" s="4113"/>
      <c r="F640" s="3919"/>
      <c r="G640" s="4113"/>
      <c r="H640" s="4114"/>
      <c r="I640" s="2846"/>
      <c r="J640" s="3919"/>
      <c r="K640" s="3919"/>
      <c r="L640" s="3919"/>
      <c r="M640" s="3919"/>
      <c r="N640" s="4113"/>
      <c r="O640" s="4113"/>
      <c r="P640" s="4113"/>
      <c r="Q640" s="4113"/>
      <c r="R640" s="4113"/>
      <c r="S640" s="4113"/>
      <c r="T640" s="4113"/>
      <c r="U640" s="4113"/>
      <c r="V640" s="4113"/>
      <c r="W640" s="4113"/>
      <c r="X640" s="4113"/>
      <c r="Y640" s="4113"/>
      <c r="Z640" s="4113"/>
    </row>
    <row r="641" spans="1:26" ht="12.75" customHeight="1">
      <c r="A641" s="4113"/>
      <c r="B641" s="4113"/>
      <c r="C641" s="4113"/>
      <c r="D641" s="4113"/>
      <c r="E641" s="4113"/>
      <c r="F641" s="3919"/>
      <c r="G641" s="4113"/>
      <c r="H641" s="4114"/>
      <c r="I641" s="2846"/>
      <c r="J641" s="3919"/>
      <c r="K641" s="3919"/>
      <c r="L641" s="3919"/>
      <c r="M641" s="3919"/>
      <c r="N641" s="4113"/>
      <c r="O641" s="4113"/>
      <c r="P641" s="4113"/>
      <c r="Q641" s="4113"/>
      <c r="R641" s="4113"/>
      <c r="S641" s="4113"/>
      <c r="T641" s="4113"/>
      <c r="U641" s="4113"/>
      <c r="V641" s="4113"/>
      <c r="W641" s="4113"/>
      <c r="X641" s="4113"/>
      <c r="Y641" s="4113"/>
      <c r="Z641" s="4113"/>
    </row>
    <row r="642" spans="1:26" ht="12.75" customHeight="1">
      <c r="A642" s="4113"/>
      <c r="B642" s="4113"/>
      <c r="C642" s="4113"/>
      <c r="D642" s="4113"/>
      <c r="E642" s="4113"/>
      <c r="F642" s="3919"/>
      <c r="G642" s="4113"/>
      <c r="H642" s="4114"/>
      <c r="I642" s="2846"/>
      <c r="J642" s="3919"/>
      <c r="K642" s="3919"/>
      <c r="L642" s="3919"/>
      <c r="M642" s="3919"/>
      <c r="N642" s="4113"/>
      <c r="O642" s="4113"/>
      <c r="P642" s="4113"/>
      <c r="Q642" s="4113"/>
      <c r="R642" s="4113"/>
      <c r="S642" s="4113"/>
      <c r="T642" s="4113"/>
      <c r="U642" s="4113"/>
      <c r="V642" s="4113"/>
      <c r="W642" s="4113"/>
      <c r="X642" s="4113"/>
      <c r="Y642" s="4113"/>
      <c r="Z642" s="4113"/>
    </row>
    <row r="643" spans="1:26" ht="12.75" customHeight="1">
      <c r="A643" s="4113"/>
      <c r="B643" s="4113"/>
      <c r="C643" s="4113"/>
      <c r="D643" s="4113"/>
      <c r="E643" s="4113"/>
      <c r="F643" s="3919"/>
      <c r="G643" s="4113"/>
      <c r="H643" s="4114"/>
      <c r="I643" s="2846"/>
      <c r="J643" s="3919"/>
      <c r="K643" s="3919"/>
      <c r="L643" s="3919"/>
      <c r="M643" s="3919"/>
      <c r="N643" s="4113"/>
      <c r="O643" s="4113"/>
      <c r="P643" s="4113"/>
      <c r="Q643" s="4113"/>
      <c r="R643" s="4113"/>
      <c r="S643" s="4113"/>
      <c r="T643" s="4113"/>
      <c r="U643" s="4113"/>
      <c r="V643" s="4113"/>
      <c r="W643" s="4113"/>
      <c r="X643" s="4113"/>
      <c r="Y643" s="4113"/>
      <c r="Z643" s="4113"/>
    </row>
    <row r="644" spans="1:26" ht="12.75" customHeight="1">
      <c r="A644" s="4113"/>
      <c r="B644" s="4113"/>
      <c r="C644" s="4113"/>
      <c r="D644" s="4113"/>
      <c r="E644" s="4113"/>
      <c r="F644" s="3919"/>
      <c r="G644" s="4113"/>
      <c r="H644" s="4114"/>
      <c r="I644" s="2846"/>
      <c r="J644" s="3919"/>
      <c r="K644" s="3919"/>
      <c r="L644" s="3919"/>
      <c r="M644" s="3919"/>
      <c r="N644" s="4113"/>
      <c r="O644" s="4113"/>
      <c r="P644" s="4113"/>
      <c r="Q644" s="4113"/>
      <c r="R644" s="4113"/>
      <c r="S644" s="4113"/>
      <c r="T644" s="4113"/>
      <c r="U644" s="4113"/>
      <c r="V644" s="4113"/>
      <c r="W644" s="4113"/>
      <c r="X644" s="4113"/>
      <c r="Y644" s="4113"/>
      <c r="Z644" s="4113"/>
    </row>
    <row r="645" spans="1:26" ht="12.75" customHeight="1">
      <c r="A645" s="4113"/>
      <c r="B645" s="4113"/>
      <c r="C645" s="4113"/>
      <c r="D645" s="4113"/>
      <c r="E645" s="4113"/>
      <c r="F645" s="3919"/>
      <c r="G645" s="4113"/>
      <c r="H645" s="4114"/>
      <c r="I645" s="2846"/>
      <c r="J645" s="3919"/>
      <c r="K645" s="3919"/>
      <c r="L645" s="3919"/>
      <c r="M645" s="3919"/>
      <c r="N645" s="4113"/>
      <c r="O645" s="4113"/>
      <c r="P645" s="4113"/>
      <c r="Q645" s="4113"/>
      <c r="R645" s="4113"/>
      <c r="S645" s="4113"/>
      <c r="T645" s="4113"/>
      <c r="U645" s="4113"/>
      <c r="V645" s="4113"/>
      <c r="W645" s="4113"/>
      <c r="X645" s="4113"/>
      <c r="Y645" s="4113"/>
      <c r="Z645" s="4113"/>
    </row>
    <row r="646" spans="1:26" ht="12.75" customHeight="1">
      <c r="A646" s="4113"/>
      <c r="B646" s="4113"/>
      <c r="C646" s="4113"/>
      <c r="D646" s="4113"/>
      <c r="E646" s="4113"/>
      <c r="F646" s="3919"/>
      <c r="G646" s="4113"/>
      <c r="H646" s="4114"/>
      <c r="I646" s="2846"/>
      <c r="J646" s="3919"/>
      <c r="K646" s="3919"/>
      <c r="L646" s="3919"/>
      <c r="M646" s="3919"/>
      <c r="N646" s="4113"/>
      <c r="O646" s="4113"/>
      <c r="P646" s="4113"/>
      <c r="Q646" s="4113"/>
      <c r="R646" s="4113"/>
      <c r="S646" s="4113"/>
      <c r="T646" s="4113"/>
      <c r="U646" s="4113"/>
      <c r="V646" s="4113"/>
      <c r="W646" s="4113"/>
      <c r="X646" s="4113"/>
      <c r="Y646" s="4113"/>
      <c r="Z646" s="4113"/>
    </row>
    <row r="647" spans="1:26" ht="12.75" customHeight="1">
      <c r="A647" s="4113"/>
      <c r="B647" s="4113"/>
      <c r="C647" s="4113"/>
      <c r="D647" s="4113"/>
      <c r="E647" s="4113"/>
      <c r="F647" s="3919"/>
      <c r="G647" s="4113"/>
      <c r="H647" s="4114"/>
      <c r="I647" s="2846"/>
      <c r="J647" s="3919"/>
      <c r="K647" s="3919"/>
      <c r="L647" s="3919"/>
      <c r="M647" s="3919"/>
      <c r="N647" s="4113"/>
      <c r="O647" s="4113"/>
      <c r="P647" s="4113"/>
      <c r="Q647" s="4113"/>
      <c r="R647" s="4113"/>
      <c r="S647" s="4113"/>
      <c r="T647" s="4113"/>
      <c r="U647" s="4113"/>
      <c r="V647" s="4113"/>
      <c r="W647" s="4113"/>
      <c r="X647" s="4113"/>
      <c r="Y647" s="4113"/>
      <c r="Z647" s="4113"/>
    </row>
    <row r="648" spans="1:26" ht="12.75" customHeight="1">
      <c r="A648" s="4113"/>
      <c r="B648" s="4113"/>
      <c r="C648" s="4113"/>
      <c r="D648" s="4113"/>
      <c r="E648" s="4113"/>
      <c r="F648" s="3919"/>
      <c r="G648" s="4113"/>
      <c r="H648" s="4114"/>
      <c r="I648" s="2846"/>
      <c r="J648" s="3919"/>
      <c r="K648" s="3919"/>
      <c r="L648" s="3919"/>
      <c r="M648" s="3919"/>
      <c r="N648" s="4113"/>
      <c r="O648" s="4113"/>
      <c r="P648" s="4113"/>
      <c r="Q648" s="4113"/>
      <c r="R648" s="4113"/>
      <c r="S648" s="4113"/>
      <c r="T648" s="4113"/>
      <c r="U648" s="4113"/>
      <c r="V648" s="4113"/>
      <c r="W648" s="4113"/>
      <c r="X648" s="4113"/>
      <c r="Y648" s="4113"/>
      <c r="Z648" s="4113"/>
    </row>
    <row r="649" spans="1:26" ht="12.75" customHeight="1">
      <c r="A649" s="4113"/>
      <c r="B649" s="4113"/>
      <c r="C649" s="4113"/>
      <c r="D649" s="4113"/>
      <c r="E649" s="4113"/>
      <c r="F649" s="3919"/>
      <c r="G649" s="4113"/>
      <c r="H649" s="4114"/>
      <c r="I649" s="2846"/>
      <c r="J649" s="3919"/>
      <c r="K649" s="3919"/>
      <c r="L649" s="3919"/>
      <c r="M649" s="3919"/>
      <c r="N649" s="4113"/>
      <c r="O649" s="4113"/>
      <c r="P649" s="4113"/>
      <c r="Q649" s="4113"/>
      <c r="R649" s="4113"/>
      <c r="S649" s="4113"/>
      <c r="T649" s="4113"/>
      <c r="U649" s="4113"/>
      <c r="V649" s="4113"/>
      <c r="W649" s="4113"/>
      <c r="X649" s="4113"/>
      <c r="Y649" s="4113"/>
      <c r="Z649" s="4113"/>
    </row>
    <row r="650" spans="1:26" ht="12.75" customHeight="1">
      <c r="A650" s="4113"/>
      <c r="B650" s="4113"/>
      <c r="C650" s="4113"/>
      <c r="D650" s="4113"/>
      <c r="E650" s="4113"/>
      <c r="F650" s="3919"/>
      <c r="G650" s="4113"/>
      <c r="H650" s="4114"/>
      <c r="I650" s="2846"/>
      <c r="J650" s="3919"/>
      <c r="K650" s="3919"/>
      <c r="L650" s="3919"/>
      <c r="M650" s="3919"/>
      <c r="N650" s="4113"/>
      <c r="O650" s="4113"/>
      <c r="P650" s="4113"/>
      <c r="Q650" s="4113"/>
      <c r="R650" s="4113"/>
      <c r="S650" s="4113"/>
      <c r="T650" s="4113"/>
      <c r="U650" s="4113"/>
      <c r="V650" s="4113"/>
      <c r="W650" s="4113"/>
      <c r="X650" s="4113"/>
      <c r="Y650" s="4113"/>
      <c r="Z650" s="4113"/>
    </row>
    <row r="651" spans="1:26" ht="12.75" customHeight="1">
      <c r="A651" s="4113"/>
      <c r="B651" s="4113"/>
      <c r="C651" s="4113"/>
      <c r="D651" s="4113"/>
      <c r="E651" s="4113"/>
      <c r="F651" s="3919"/>
      <c r="G651" s="4113"/>
      <c r="H651" s="4114"/>
      <c r="I651" s="2846"/>
      <c r="J651" s="3919"/>
      <c r="K651" s="3919"/>
      <c r="L651" s="3919"/>
      <c r="M651" s="3919"/>
      <c r="N651" s="4113"/>
      <c r="O651" s="4113"/>
      <c r="P651" s="4113"/>
      <c r="Q651" s="4113"/>
      <c r="R651" s="4113"/>
      <c r="S651" s="4113"/>
      <c r="T651" s="4113"/>
      <c r="U651" s="4113"/>
      <c r="V651" s="4113"/>
      <c r="W651" s="4113"/>
      <c r="X651" s="4113"/>
      <c r="Y651" s="4113"/>
      <c r="Z651" s="4113"/>
    </row>
    <row r="652" spans="1:26" ht="12.75" customHeight="1">
      <c r="A652" s="4113"/>
      <c r="B652" s="4113"/>
      <c r="C652" s="4113"/>
      <c r="D652" s="4113"/>
      <c r="E652" s="4113"/>
      <c r="F652" s="3919"/>
      <c r="G652" s="4113"/>
      <c r="H652" s="4114"/>
      <c r="I652" s="2846"/>
      <c r="J652" s="3919"/>
      <c r="K652" s="3919"/>
      <c r="L652" s="3919"/>
      <c r="M652" s="3919"/>
      <c r="N652" s="4113"/>
      <c r="O652" s="4113"/>
      <c r="P652" s="4113"/>
      <c r="Q652" s="4113"/>
      <c r="R652" s="4113"/>
      <c r="S652" s="4113"/>
      <c r="T652" s="4113"/>
      <c r="U652" s="4113"/>
      <c r="V652" s="4113"/>
      <c r="W652" s="4113"/>
      <c r="X652" s="4113"/>
      <c r="Y652" s="4113"/>
      <c r="Z652" s="4113"/>
    </row>
    <row r="653" spans="1:26" ht="12.75" customHeight="1">
      <c r="A653" s="4113"/>
      <c r="B653" s="4113"/>
      <c r="C653" s="4113"/>
      <c r="D653" s="4113"/>
      <c r="E653" s="4113"/>
      <c r="F653" s="3919"/>
      <c r="G653" s="4113"/>
      <c r="H653" s="4114"/>
      <c r="I653" s="2846"/>
      <c r="J653" s="3919"/>
      <c r="K653" s="3919"/>
      <c r="L653" s="3919"/>
      <c r="M653" s="3919"/>
      <c r="N653" s="4113"/>
      <c r="O653" s="4113"/>
      <c r="P653" s="4113"/>
      <c r="Q653" s="4113"/>
      <c r="R653" s="4113"/>
      <c r="S653" s="4113"/>
      <c r="T653" s="4113"/>
      <c r="U653" s="4113"/>
      <c r="V653" s="4113"/>
      <c r="W653" s="4113"/>
      <c r="X653" s="4113"/>
      <c r="Y653" s="4113"/>
      <c r="Z653" s="4113"/>
    </row>
    <row r="654" spans="1:26" ht="12.75" customHeight="1">
      <c r="A654" s="4113"/>
      <c r="B654" s="4113"/>
      <c r="C654" s="4113"/>
      <c r="D654" s="4113"/>
      <c r="E654" s="4113"/>
      <c r="F654" s="3919"/>
      <c r="G654" s="4113"/>
      <c r="H654" s="4114"/>
      <c r="I654" s="2846"/>
      <c r="J654" s="3919"/>
      <c r="K654" s="3919"/>
      <c r="L654" s="3919"/>
      <c r="M654" s="3919"/>
      <c r="N654" s="4113"/>
      <c r="O654" s="4113"/>
      <c r="P654" s="4113"/>
      <c r="Q654" s="4113"/>
      <c r="R654" s="4113"/>
      <c r="S654" s="4113"/>
      <c r="T654" s="4113"/>
      <c r="U654" s="4113"/>
      <c r="V654" s="4113"/>
      <c r="W654" s="4113"/>
      <c r="X654" s="4113"/>
      <c r="Y654" s="4113"/>
      <c r="Z654" s="4113"/>
    </row>
    <row r="655" spans="1:26" ht="12.75" customHeight="1">
      <c r="A655" s="4113"/>
      <c r="B655" s="4113"/>
      <c r="C655" s="4113"/>
      <c r="D655" s="4113"/>
      <c r="E655" s="4113"/>
      <c r="F655" s="3919"/>
      <c r="G655" s="4113"/>
      <c r="H655" s="4114"/>
      <c r="I655" s="2846"/>
      <c r="J655" s="3919"/>
      <c r="K655" s="3919"/>
      <c r="L655" s="3919"/>
      <c r="M655" s="3919"/>
      <c r="N655" s="4113"/>
      <c r="O655" s="4113"/>
      <c r="P655" s="4113"/>
      <c r="Q655" s="4113"/>
      <c r="R655" s="4113"/>
      <c r="S655" s="4113"/>
      <c r="T655" s="4113"/>
      <c r="U655" s="4113"/>
      <c r="V655" s="4113"/>
      <c r="W655" s="4113"/>
      <c r="X655" s="4113"/>
      <c r="Y655" s="4113"/>
      <c r="Z655" s="4113"/>
    </row>
    <row r="656" spans="1:26" ht="12.75" customHeight="1">
      <c r="A656" s="4113"/>
      <c r="B656" s="4113"/>
      <c r="C656" s="4113"/>
      <c r="D656" s="4113"/>
      <c r="E656" s="4113"/>
      <c r="F656" s="3919"/>
      <c r="G656" s="4113"/>
      <c r="H656" s="4114"/>
      <c r="I656" s="2846"/>
      <c r="J656" s="3919"/>
      <c r="K656" s="3919"/>
      <c r="L656" s="3919"/>
      <c r="M656" s="3919"/>
      <c r="N656" s="4113"/>
      <c r="O656" s="4113"/>
      <c r="P656" s="4113"/>
      <c r="Q656" s="4113"/>
      <c r="R656" s="4113"/>
      <c r="S656" s="4113"/>
      <c r="T656" s="4113"/>
      <c r="U656" s="4113"/>
      <c r="V656" s="4113"/>
      <c r="W656" s="4113"/>
      <c r="X656" s="4113"/>
      <c r="Y656" s="4113"/>
      <c r="Z656" s="4113"/>
    </row>
    <row r="657" spans="1:26" ht="12.75" customHeight="1">
      <c r="A657" s="4113"/>
      <c r="B657" s="4113"/>
      <c r="C657" s="4113"/>
      <c r="D657" s="4113"/>
      <c r="E657" s="4113"/>
      <c r="F657" s="3919"/>
      <c r="G657" s="4113"/>
      <c r="H657" s="4114"/>
      <c r="I657" s="2846"/>
      <c r="J657" s="3919"/>
      <c r="K657" s="3919"/>
      <c r="L657" s="3919"/>
      <c r="M657" s="3919"/>
      <c r="N657" s="4113"/>
      <c r="O657" s="4113"/>
      <c r="P657" s="4113"/>
      <c r="Q657" s="4113"/>
      <c r="R657" s="4113"/>
      <c r="S657" s="4113"/>
      <c r="T657" s="4113"/>
      <c r="U657" s="4113"/>
      <c r="V657" s="4113"/>
      <c r="W657" s="4113"/>
      <c r="X657" s="4113"/>
      <c r="Y657" s="4113"/>
      <c r="Z657" s="4113"/>
    </row>
    <row r="658" spans="1:26" ht="12.75" customHeight="1">
      <c r="A658" s="4113"/>
      <c r="B658" s="4113"/>
      <c r="C658" s="4113"/>
      <c r="D658" s="4113"/>
      <c r="E658" s="4113"/>
      <c r="F658" s="3919"/>
      <c r="G658" s="4113"/>
      <c r="H658" s="4114"/>
      <c r="I658" s="2846"/>
      <c r="J658" s="3919"/>
      <c r="K658" s="3919"/>
      <c r="L658" s="3919"/>
      <c r="M658" s="3919"/>
      <c r="N658" s="4113"/>
      <c r="O658" s="4113"/>
      <c r="P658" s="4113"/>
      <c r="Q658" s="4113"/>
      <c r="R658" s="4113"/>
      <c r="S658" s="4113"/>
      <c r="T658" s="4113"/>
      <c r="U658" s="4113"/>
      <c r="V658" s="4113"/>
      <c r="W658" s="4113"/>
      <c r="X658" s="4113"/>
      <c r="Y658" s="4113"/>
      <c r="Z658" s="4113"/>
    </row>
    <row r="659" spans="1:26" ht="12.75" customHeight="1">
      <c r="A659" s="4113"/>
      <c r="B659" s="4113"/>
      <c r="C659" s="4113"/>
      <c r="D659" s="4113"/>
      <c r="E659" s="4113"/>
      <c r="F659" s="3919"/>
      <c r="G659" s="4113"/>
      <c r="H659" s="4114"/>
      <c r="I659" s="2846"/>
      <c r="J659" s="3919"/>
      <c r="K659" s="3919"/>
      <c r="L659" s="3919"/>
      <c r="M659" s="3919"/>
      <c r="N659" s="4113"/>
      <c r="O659" s="4113"/>
      <c r="P659" s="4113"/>
      <c r="Q659" s="4113"/>
      <c r="R659" s="4113"/>
      <c r="S659" s="4113"/>
      <c r="T659" s="4113"/>
      <c r="U659" s="4113"/>
      <c r="V659" s="4113"/>
      <c r="W659" s="4113"/>
      <c r="X659" s="4113"/>
      <c r="Y659" s="4113"/>
      <c r="Z659" s="4113"/>
    </row>
    <row r="660" spans="1:26" ht="12.75" customHeight="1">
      <c r="A660" s="4113"/>
      <c r="B660" s="4113"/>
      <c r="C660" s="4113"/>
      <c r="D660" s="4113"/>
      <c r="E660" s="4113"/>
      <c r="F660" s="3919"/>
      <c r="G660" s="4113"/>
      <c r="H660" s="4114"/>
      <c r="I660" s="2846"/>
      <c r="J660" s="3919"/>
      <c r="K660" s="3919"/>
      <c r="L660" s="3919"/>
      <c r="M660" s="3919"/>
      <c r="N660" s="4113"/>
      <c r="O660" s="4113"/>
      <c r="P660" s="4113"/>
      <c r="Q660" s="4113"/>
      <c r="R660" s="4113"/>
      <c r="S660" s="4113"/>
      <c r="T660" s="4113"/>
      <c r="U660" s="4113"/>
      <c r="V660" s="4113"/>
      <c r="W660" s="4113"/>
      <c r="X660" s="4113"/>
      <c r="Y660" s="4113"/>
      <c r="Z660" s="4113"/>
    </row>
    <row r="661" spans="1:26" ht="12.75" customHeight="1">
      <c r="A661" s="4113"/>
      <c r="B661" s="4113"/>
      <c r="C661" s="4113"/>
      <c r="D661" s="4113"/>
      <c r="E661" s="4113"/>
      <c r="F661" s="3919"/>
      <c r="G661" s="4113"/>
      <c r="H661" s="4114"/>
      <c r="I661" s="2846"/>
      <c r="J661" s="3919"/>
      <c r="K661" s="3919"/>
      <c r="L661" s="3919"/>
      <c r="M661" s="3919"/>
      <c r="N661" s="4113"/>
      <c r="O661" s="4113"/>
      <c r="P661" s="4113"/>
      <c r="Q661" s="4113"/>
      <c r="R661" s="4113"/>
      <c r="S661" s="4113"/>
      <c r="T661" s="4113"/>
      <c r="U661" s="4113"/>
      <c r="V661" s="4113"/>
      <c r="W661" s="4113"/>
      <c r="X661" s="4113"/>
      <c r="Y661" s="4113"/>
      <c r="Z661" s="4113"/>
    </row>
    <row r="662" spans="1:26" ht="12.75" customHeight="1">
      <c r="A662" s="4113"/>
      <c r="B662" s="4113"/>
      <c r="C662" s="4113"/>
      <c r="D662" s="4113"/>
      <c r="E662" s="4113"/>
      <c r="F662" s="3919"/>
      <c r="G662" s="4113"/>
      <c r="H662" s="4114"/>
      <c r="I662" s="2846"/>
      <c r="J662" s="3919"/>
      <c r="K662" s="3919"/>
      <c r="L662" s="3919"/>
      <c r="M662" s="3919"/>
      <c r="N662" s="4113"/>
      <c r="O662" s="4113"/>
      <c r="P662" s="4113"/>
      <c r="Q662" s="4113"/>
      <c r="R662" s="4113"/>
      <c r="S662" s="4113"/>
      <c r="T662" s="4113"/>
      <c r="U662" s="4113"/>
      <c r="V662" s="4113"/>
      <c r="W662" s="4113"/>
      <c r="X662" s="4113"/>
      <c r="Y662" s="4113"/>
      <c r="Z662" s="4113"/>
    </row>
    <row r="663" spans="1:26" ht="12.75" customHeight="1">
      <c r="A663" s="4113"/>
      <c r="B663" s="4113"/>
      <c r="C663" s="4113"/>
      <c r="D663" s="4113"/>
      <c r="E663" s="4113"/>
      <c r="F663" s="3919"/>
      <c r="G663" s="4113"/>
      <c r="H663" s="4114"/>
      <c r="I663" s="2846"/>
      <c r="J663" s="3919"/>
      <c r="K663" s="3919"/>
      <c r="L663" s="3919"/>
      <c r="M663" s="3919"/>
      <c r="N663" s="4113"/>
      <c r="O663" s="4113"/>
      <c r="P663" s="4113"/>
      <c r="Q663" s="4113"/>
      <c r="R663" s="4113"/>
      <c r="S663" s="4113"/>
      <c r="T663" s="4113"/>
      <c r="U663" s="4113"/>
      <c r="V663" s="4113"/>
      <c r="W663" s="4113"/>
      <c r="X663" s="4113"/>
      <c r="Y663" s="4113"/>
      <c r="Z663" s="4113"/>
    </row>
    <row r="664" spans="1:26" ht="12.75" customHeight="1">
      <c r="A664" s="4113"/>
      <c r="B664" s="4113"/>
      <c r="C664" s="4113"/>
      <c r="D664" s="4113"/>
      <c r="E664" s="4113"/>
      <c r="F664" s="3919"/>
      <c r="G664" s="4113"/>
      <c r="H664" s="4114"/>
      <c r="I664" s="2846"/>
      <c r="J664" s="3919"/>
      <c r="K664" s="3919"/>
      <c r="L664" s="3919"/>
      <c r="M664" s="3919"/>
      <c r="N664" s="4113"/>
      <c r="O664" s="4113"/>
      <c r="P664" s="4113"/>
      <c r="Q664" s="4113"/>
      <c r="R664" s="4113"/>
      <c r="S664" s="4113"/>
      <c r="T664" s="4113"/>
      <c r="U664" s="4113"/>
      <c r="V664" s="4113"/>
      <c r="W664" s="4113"/>
      <c r="X664" s="4113"/>
      <c r="Y664" s="4113"/>
      <c r="Z664" s="4113"/>
    </row>
    <row r="665" spans="1:26" ht="12.75" customHeight="1">
      <c r="A665" s="4113"/>
      <c r="B665" s="4113"/>
      <c r="C665" s="4113"/>
      <c r="D665" s="4113"/>
      <c r="E665" s="4113"/>
      <c r="F665" s="3919"/>
      <c r="G665" s="4113"/>
      <c r="H665" s="4114"/>
      <c r="I665" s="2846"/>
      <c r="J665" s="3919"/>
      <c r="K665" s="3919"/>
      <c r="L665" s="3919"/>
      <c r="M665" s="3919"/>
      <c r="N665" s="4113"/>
      <c r="O665" s="4113"/>
      <c r="P665" s="4113"/>
      <c r="Q665" s="4113"/>
      <c r="R665" s="4113"/>
      <c r="S665" s="4113"/>
      <c r="T665" s="4113"/>
      <c r="U665" s="4113"/>
      <c r="V665" s="4113"/>
      <c r="W665" s="4113"/>
      <c r="X665" s="4113"/>
      <c r="Y665" s="4113"/>
      <c r="Z665" s="4113"/>
    </row>
    <row r="666" spans="1:26" ht="12.75" customHeight="1">
      <c r="A666" s="4113"/>
      <c r="B666" s="4113"/>
      <c r="C666" s="4113"/>
      <c r="D666" s="4113"/>
      <c r="E666" s="4113"/>
      <c r="F666" s="3919"/>
      <c r="G666" s="4113"/>
      <c r="H666" s="4114"/>
      <c r="I666" s="2846"/>
      <c r="J666" s="3919"/>
      <c r="K666" s="3919"/>
      <c r="L666" s="3919"/>
      <c r="M666" s="3919"/>
      <c r="N666" s="4113"/>
      <c r="O666" s="4113"/>
      <c r="P666" s="4113"/>
      <c r="Q666" s="4113"/>
      <c r="R666" s="4113"/>
      <c r="S666" s="4113"/>
      <c r="T666" s="4113"/>
      <c r="U666" s="4113"/>
      <c r="V666" s="4113"/>
      <c r="W666" s="4113"/>
      <c r="X666" s="4113"/>
      <c r="Y666" s="4113"/>
      <c r="Z666" s="4113"/>
    </row>
    <row r="667" spans="1:26" ht="12.75" customHeight="1">
      <c r="A667" s="4113"/>
      <c r="B667" s="4113"/>
      <c r="C667" s="4113"/>
      <c r="D667" s="4113"/>
      <c r="E667" s="4113"/>
      <c r="F667" s="3919"/>
      <c r="G667" s="4113"/>
      <c r="H667" s="4114"/>
      <c r="I667" s="2846"/>
      <c r="J667" s="3919"/>
      <c r="K667" s="3919"/>
      <c r="L667" s="3919"/>
      <c r="M667" s="3919"/>
      <c r="N667" s="4113"/>
      <c r="O667" s="4113"/>
      <c r="P667" s="4113"/>
      <c r="Q667" s="4113"/>
      <c r="R667" s="4113"/>
      <c r="S667" s="4113"/>
      <c r="T667" s="4113"/>
      <c r="U667" s="4113"/>
      <c r="V667" s="4113"/>
      <c r="W667" s="4113"/>
      <c r="X667" s="4113"/>
      <c r="Y667" s="4113"/>
      <c r="Z667" s="4113"/>
    </row>
    <row r="668" spans="1:26" ht="12.75" customHeight="1">
      <c r="A668" s="4113"/>
      <c r="B668" s="4113"/>
      <c r="C668" s="4113"/>
      <c r="D668" s="4113"/>
      <c r="E668" s="4113"/>
      <c r="F668" s="3919"/>
      <c r="G668" s="4113"/>
      <c r="H668" s="4114"/>
      <c r="I668" s="2846"/>
      <c r="J668" s="3919"/>
      <c r="K668" s="3919"/>
      <c r="L668" s="3919"/>
      <c r="M668" s="3919"/>
      <c r="N668" s="4113"/>
      <c r="O668" s="4113"/>
      <c r="P668" s="4113"/>
      <c r="Q668" s="4113"/>
      <c r="R668" s="4113"/>
      <c r="S668" s="4113"/>
      <c r="T668" s="4113"/>
      <c r="U668" s="4113"/>
      <c r="V668" s="4113"/>
      <c r="W668" s="4113"/>
      <c r="X668" s="4113"/>
      <c r="Y668" s="4113"/>
      <c r="Z668" s="4113"/>
    </row>
    <row r="669" spans="1:26" ht="12.75" customHeight="1">
      <c r="A669" s="4113"/>
      <c r="B669" s="4113"/>
      <c r="C669" s="4113"/>
      <c r="D669" s="4113"/>
      <c r="E669" s="4113"/>
      <c r="F669" s="3919"/>
      <c r="G669" s="4113"/>
      <c r="H669" s="4114"/>
      <c r="I669" s="2846"/>
      <c r="J669" s="3919"/>
      <c r="K669" s="3919"/>
      <c r="L669" s="3919"/>
      <c r="M669" s="3919"/>
      <c r="N669" s="4113"/>
      <c r="O669" s="4113"/>
      <c r="P669" s="4113"/>
      <c r="Q669" s="4113"/>
      <c r="R669" s="4113"/>
      <c r="S669" s="4113"/>
      <c r="T669" s="4113"/>
      <c r="U669" s="4113"/>
      <c r="V669" s="4113"/>
      <c r="W669" s="4113"/>
      <c r="X669" s="4113"/>
      <c r="Y669" s="4113"/>
      <c r="Z669" s="4113"/>
    </row>
    <row r="670" spans="1:26" ht="12.75" customHeight="1">
      <c r="A670" s="4113"/>
      <c r="B670" s="4113"/>
      <c r="C670" s="4113"/>
      <c r="D670" s="4113"/>
      <c r="E670" s="4113"/>
      <c r="F670" s="3919"/>
      <c r="G670" s="4113"/>
      <c r="H670" s="4114"/>
      <c r="I670" s="2846"/>
      <c r="J670" s="3919"/>
      <c r="K670" s="3919"/>
      <c r="L670" s="3919"/>
      <c r="M670" s="3919"/>
      <c r="N670" s="4113"/>
      <c r="O670" s="4113"/>
      <c r="P670" s="4113"/>
      <c r="Q670" s="4113"/>
      <c r="R670" s="4113"/>
      <c r="S670" s="4113"/>
      <c r="T670" s="4113"/>
      <c r="U670" s="4113"/>
      <c r="V670" s="4113"/>
      <c r="W670" s="4113"/>
      <c r="X670" s="4113"/>
      <c r="Y670" s="4113"/>
      <c r="Z670" s="4113"/>
    </row>
    <row r="671" spans="1:26" ht="12.75" customHeight="1">
      <c r="A671" s="4113"/>
      <c r="B671" s="4113"/>
      <c r="C671" s="4113"/>
      <c r="D671" s="4113"/>
      <c r="E671" s="4113"/>
      <c r="F671" s="3919"/>
      <c r="G671" s="4113"/>
      <c r="H671" s="4114"/>
      <c r="I671" s="2846"/>
      <c r="J671" s="3919"/>
      <c r="K671" s="3919"/>
      <c r="L671" s="3919"/>
      <c r="M671" s="3919"/>
      <c r="N671" s="4113"/>
      <c r="O671" s="4113"/>
      <c r="P671" s="4113"/>
      <c r="Q671" s="4113"/>
      <c r="R671" s="4113"/>
      <c r="S671" s="4113"/>
      <c r="T671" s="4113"/>
      <c r="U671" s="4113"/>
      <c r="V671" s="4113"/>
      <c r="W671" s="4113"/>
      <c r="X671" s="4113"/>
      <c r="Y671" s="4113"/>
      <c r="Z671" s="4113"/>
    </row>
    <row r="672" spans="1:26" ht="12.75" customHeight="1">
      <c r="A672" s="4113"/>
      <c r="B672" s="4113"/>
      <c r="C672" s="4113"/>
      <c r="D672" s="4113"/>
      <c r="E672" s="4113"/>
      <c r="F672" s="3919"/>
      <c r="G672" s="4113"/>
      <c r="H672" s="4114"/>
      <c r="I672" s="2846"/>
      <c r="J672" s="3919"/>
      <c r="K672" s="3919"/>
      <c r="L672" s="3919"/>
      <c r="M672" s="3919"/>
      <c r="N672" s="4113"/>
      <c r="O672" s="4113"/>
      <c r="P672" s="4113"/>
      <c r="Q672" s="4113"/>
      <c r="R672" s="4113"/>
      <c r="S672" s="4113"/>
      <c r="T672" s="4113"/>
      <c r="U672" s="4113"/>
      <c r="V672" s="4113"/>
      <c r="W672" s="4113"/>
      <c r="X672" s="4113"/>
      <c r="Y672" s="4113"/>
      <c r="Z672" s="4113"/>
    </row>
    <row r="673" spans="1:26" ht="12.75" customHeight="1">
      <c r="A673" s="4113"/>
      <c r="B673" s="4113"/>
      <c r="C673" s="4113"/>
      <c r="D673" s="4113"/>
      <c r="E673" s="4113"/>
      <c r="F673" s="3919"/>
      <c r="G673" s="4113"/>
      <c r="H673" s="4114"/>
      <c r="I673" s="2846"/>
      <c r="J673" s="3919"/>
      <c r="K673" s="3919"/>
      <c r="L673" s="3919"/>
      <c r="M673" s="3919"/>
      <c r="N673" s="4113"/>
      <c r="O673" s="4113"/>
      <c r="P673" s="4113"/>
      <c r="Q673" s="4113"/>
      <c r="R673" s="4113"/>
      <c r="S673" s="4113"/>
      <c r="T673" s="4113"/>
      <c r="U673" s="4113"/>
      <c r="V673" s="4113"/>
      <c r="W673" s="4113"/>
      <c r="X673" s="4113"/>
      <c r="Y673" s="4113"/>
      <c r="Z673" s="4113"/>
    </row>
    <row r="674" spans="1:26" ht="12.75" customHeight="1">
      <c r="A674" s="4113"/>
      <c r="B674" s="4113"/>
      <c r="C674" s="4113"/>
      <c r="D674" s="4113"/>
      <c r="E674" s="4113"/>
      <c r="F674" s="3919"/>
      <c r="G674" s="4113"/>
      <c r="H674" s="4114"/>
      <c r="I674" s="2846"/>
      <c r="J674" s="3919"/>
      <c r="K674" s="3919"/>
      <c r="L674" s="3919"/>
      <c r="M674" s="3919"/>
      <c r="N674" s="4113"/>
      <c r="O674" s="4113"/>
      <c r="P674" s="4113"/>
      <c r="Q674" s="4113"/>
      <c r="R674" s="4113"/>
      <c r="S674" s="4113"/>
      <c r="T674" s="4113"/>
      <c r="U674" s="4113"/>
      <c r="V674" s="4113"/>
      <c r="W674" s="4113"/>
      <c r="X674" s="4113"/>
      <c r="Y674" s="4113"/>
      <c r="Z674" s="4113"/>
    </row>
    <row r="675" spans="1:26" ht="12.75" customHeight="1">
      <c r="A675" s="4113"/>
      <c r="B675" s="4113"/>
      <c r="C675" s="4113"/>
      <c r="D675" s="4113"/>
      <c r="E675" s="4113"/>
      <c r="F675" s="3919"/>
      <c r="G675" s="4113"/>
      <c r="H675" s="4114"/>
      <c r="I675" s="2846"/>
      <c r="J675" s="3919"/>
      <c r="K675" s="3919"/>
      <c r="L675" s="3919"/>
      <c r="M675" s="3919"/>
      <c r="N675" s="4113"/>
      <c r="O675" s="4113"/>
      <c r="P675" s="4113"/>
      <c r="Q675" s="4113"/>
      <c r="R675" s="4113"/>
      <c r="S675" s="4113"/>
      <c r="T675" s="4113"/>
      <c r="U675" s="4113"/>
      <c r="V675" s="4113"/>
      <c r="W675" s="4113"/>
      <c r="X675" s="4113"/>
      <c r="Y675" s="4113"/>
      <c r="Z675" s="4113"/>
    </row>
    <row r="676" spans="1:26" ht="12.75" customHeight="1">
      <c r="A676" s="4113"/>
      <c r="B676" s="4113"/>
      <c r="C676" s="4113"/>
      <c r="D676" s="4113"/>
      <c r="E676" s="4113"/>
      <c r="F676" s="3919"/>
      <c r="G676" s="4113"/>
      <c r="H676" s="4114"/>
      <c r="I676" s="2846"/>
      <c r="J676" s="3919"/>
      <c r="K676" s="3919"/>
      <c r="L676" s="3919"/>
      <c r="M676" s="3919"/>
      <c r="N676" s="4113"/>
      <c r="O676" s="4113"/>
      <c r="P676" s="4113"/>
      <c r="Q676" s="4113"/>
      <c r="R676" s="4113"/>
      <c r="S676" s="4113"/>
      <c r="T676" s="4113"/>
      <c r="U676" s="4113"/>
      <c r="V676" s="4113"/>
      <c r="W676" s="4113"/>
      <c r="X676" s="4113"/>
      <c r="Y676" s="4113"/>
      <c r="Z676" s="4113"/>
    </row>
    <row r="677" spans="1:26" ht="12.75" customHeight="1">
      <c r="A677" s="4113"/>
      <c r="B677" s="4113"/>
      <c r="C677" s="4113"/>
      <c r="D677" s="4113"/>
      <c r="E677" s="4113"/>
      <c r="F677" s="3919"/>
      <c r="G677" s="4113"/>
      <c r="H677" s="4114"/>
      <c r="I677" s="2846"/>
      <c r="J677" s="3919"/>
      <c r="K677" s="3919"/>
      <c r="L677" s="3919"/>
      <c r="M677" s="3919"/>
      <c r="N677" s="4113"/>
      <c r="O677" s="4113"/>
      <c r="P677" s="4113"/>
      <c r="Q677" s="4113"/>
      <c r="R677" s="4113"/>
      <c r="S677" s="4113"/>
      <c r="T677" s="4113"/>
      <c r="U677" s="4113"/>
      <c r="V677" s="4113"/>
      <c r="W677" s="4113"/>
      <c r="X677" s="4113"/>
      <c r="Y677" s="4113"/>
      <c r="Z677" s="4113"/>
    </row>
    <row r="678" spans="1:26" ht="12.75" customHeight="1">
      <c r="A678" s="4113"/>
      <c r="B678" s="4113"/>
      <c r="C678" s="4113"/>
      <c r="D678" s="4113"/>
      <c r="E678" s="4113"/>
      <c r="F678" s="3919"/>
      <c r="G678" s="4113"/>
      <c r="H678" s="4114"/>
      <c r="I678" s="2846"/>
      <c r="J678" s="3919"/>
      <c r="K678" s="3919"/>
      <c r="L678" s="3919"/>
      <c r="M678" s="3919"/>
      <c r="N678" s="4113"/>
      <c r="O678" s="4113"/>
      <c r="P678" s="4113"/>
      <c r="Q678" s="4113"/>
      <c r="R678" s="4113"/>
      <c r="S678" s="4113"/>
      <c r="T678" s="4113"/>
      <c r="U678" s="4113"/>
      <c r="V678" s="4113"/>
      <c r="W678" s="4113"/>
      <c r="X678" s="4113"/>
      <c r="Y678" s="4113"/>
      <c r="Z678" s="4113"/>
    </row>
    <row r="679" spans="1:26" ht="12.75" customHeight="1">
      <c r="A679" s="4113"/>
      <c r="B679" s="4113"/>
      <c r="C679" s="4113"/>
      <c r="D679" s="4113"/>
      <c r="E679" s="4113"/>
      <c r="F679" s="3919"/>
      <c r="G679" s="4113"/>
      <c r="H679" s="4114"/>
      <c r="I679" s="2846"/>
      <c r="J679" s="3919"/>
      <c r="K679" s="3919"/>
      <c r="L679" s="3919"/>
      <c r="M679" s="3919"/>
      <c r="N679" s="4113"/>
      <c r="O679" s="4113"/>
      <c r="P679" s="4113"/>
      <c r="Q679" s="4113"/>
      <c r="R679" s="4113"/>
      <c r="S679" s="4113"/>
      <c r="T679" s="4113"/>
      <c r="U679" s="4113"/>
      <c r="V679" s="4113"/>
      <c r="W679" s="4113"/>
      <c r="X679" s="4113"/>
      <c r="Y679" s="4113"/>
      <c r="Z679" s="4113"/>
    </row>
    <row r="680" spans="1:26" ht="12.75" customHeight="1">
      <c r="A680" s="4113"/>
      <c r="B680" s="4113"/>
      <c r="C680" s="4113"/>
      <c r="D680" s="4113"/>
      <c r="E680" s="4113"/>
      <c r="F680" s="3919"/>
      <c r="G680" s="4113"/>
      <c r="H680" s="4114"/>
      <c r="I680" s="2846"/>
      <c r="J680" s="3919"/>
      <c r="K680" s="3919"/>
      <c r="L680" s="3919"/>
      <c r="M680" s="3919"/>
      <c r="N680" s="4113"/>
      <c r="O680" s="4113"/>
      <c r="P680" s="4113"/>
      <c r="Q680" s="4113"/>
      <c r="R680" s="4113"/>
      <c r="S680" s="4113"/>
      <c r="T680" s="4113"/>
      <c r="U680" s="4113"/>
      <c r="V680" s="4113"/>
      <c r="W680" s="4113"/>
      <c r="X680" s="4113"/>
      <c r="Y680" s="4113"/>
      <c r="Z680" s="4113"/>
    </row>
    <row r="681" spans="1:26" ht="12.75" customHeight="1">
      <c r="A681" s="4113"/>
      <c r="B681" s="4113"/>
      <c r="C681" s="4113"/>
      <c r="D681" s="4113"/>
      <c r="E681" s="4113"/>
      <c r="F681" s="3919"/>
      <c r="G681" s="4113"/>
      <c r="H681" s="4114"/>
      <c r="I681" s="2846"/>
      <c r="J681" s="3919"/>
      <c r="K681" s="3919"/>
      <c r="L681" s="3919"/>
      <c r="M681" s="3919"/>
      <c r="N681" s="4113"/>
      <c r="O681" s="4113"/>
      <c r="P681" s="4113"/>
      <c r="Q681" s="4113"/>
      <c r="R681" s="4113"/>
      <c r="S681" s="4113"/>
      <c r="T681" s="4113"/>
      <c r="U681" s="4113"/>
      <c r="V681" s="4113"/>
      <c r="W681" s="4113"/>
      <c r="X681" s="4113"/>
      <c r="Y681" s="4113"/>
      <c r="Z681" s="4113"/>
    </row>
    <row r="682" spans="1:26" ht="12.75" customHeight="1">
      <c r="A682" s="4113"/>
      <c r="B682" s="4113"/>
      <c r="C682" s="4113"/>
      <c r="D682" s="4113"/>
      <c r="E682" s="4113"/>
      <c r="F682" s="3919"/>
      <c r="G682" s="4113"/>
      <c r="H682" s="4114"/>
      <c r="I682" s="2846"/>
      <c r="J682" s="3919"/>
      <c r="K682" s="3919"/>
      <c r="L682" s="3919"/>
      <c r="M682" s="3919"/>
      <c r="N682" s="4113"/>
      <c r="O682" s="4113"/>
      <c r="P682" s="4113"/>
      <c r="Q682" s="4113"/>
      <c r="R682" s="4113"/>
      <c r="S682" s="4113"/>
      <c r="T682" s="4113"/>
      <c r="U682" s="4113"/>
      <c r="V682" s="4113"/>
      <c r="W682" s="4113"/>
      <c r="X682" s="4113"/>
      <c r="Y682" s="4113"/>
      <c r="Z682" s="4113"/>
    </row>
    <row r="683" spans="1:26" ht="12.75" customHeight="1">
      <c r="A683" s="4113"/>
      <c r="B683" s="4113"/>
      <c r="C683" s="4113"/>
      <c r="D683" s="4113"/>
      <c r="E683" s="4113"/>
      <c r="F683" s="3919"/>
      <c r="G683" s="4113"/>
      <c r="H683" s="4114"/>
      <c r="I683" s="2846"/>
      <c r="J683" s="3919"/>
      <c r="K683" s="3919"/>
      <c r="L683" s="3919"/>
      <c r="M683" s="3919"/>
      <c r="N683" s="4113"/>
      <c r="O683" s="4113"/>
      <c r="P683" s="4113"/>
      <c r="Q683" s="4113"/>
      <c r="R683" s="4113"/>
      <c r="S683" s="4113"/>
      <c r="T683" s="4113"/>
      <c r="U683" s="4113"/>
      <c r="V683" s="4113"/>
      <c r="W683" s="4113"/>
      <c r="X683" s="4113"/>
      <c r="Y683" s="4113"/>
      <c r="Z683" s="4113"/>
    </row>
    <row r="684" spans="1:26" ht="12.75" customHeight="1">
      <c r="A684" s="4113"/>
      <c r="B684" s="4113"/>
      <c r="C684" s="4113"/>
      <c r="D684" s="4113"/>
      <c r="E684" s="4113"/>
      <c r="F684" s="3919"/>
      <c r="G684" s="4113"/>
      <c r="H684" s="4114"/>
      <c r="I684" s="2846"/>
      <c r="J684" s="3919"/>
      <c r="K684" s="3919"/>
      <c r="L684" s="3919"/>
      <c r="M684" s="3919"/>
      <c r="N684" s="4113"/>
      <c r="O684" s="4113"/>
      <c r="P684" s="4113"/>
      <c r="Q684" s="4113"/>
      <c r="R684" s="4113"/>
      <c r="S684" s="4113"/>
      <c r="T684" s="4113"/>
      <c r="U684" s="4113"/>
      <c r="V684" s="4113"/>
      <c r="W684" s="4113"/>
      <c r="X684" s="4113"/>
      <c r="Y684" s="4113"/>
      <c r="Z684" s="4113"/>
    </row>
    <row r="685" spans="1:26" ht="12.75" customHeight="1">
      <c r="A685" s="4113"/>
      <c r="B685" s="4113"/>
      <c r="C685" s="4113"/>
      <c r="D685" s="4113"/>
      <c r="E685" s="4113"/>
      <c r="F685" s="3919"/>
      <c r="G685" s="4113"/>
      <c r="H685" s="4114"/>
      <c r="I685" s="2846"/>
      <c r="J685" s="3919"/>
      <c r="K685" s="3919"/>
      <c r="L685" s="3919"/>
      <c r="M685" s="3919"/>
      <c r="N685" s="4113"/>
      <c r="O685" s="4113"/>
      <c r="P685" s="4113"/>
      <c r="Q685" s="4113"/>
      <c r="R685" s="4113"/>
      <c r="S685" s="4113"/>
      <c r="T685" s="4113"/>
      <c r="U685" s="4113"/>
      <c r="V685" s="4113"/>
      <c r="W685" s="4113"/>
      <c r="X685" s="4113"/>
      <c r="Y685" s="4113"/>
      <c r="Z685" s="4113"/>
    </row>
    <row r="686" spans="1:26" ht="12.75" customHeight="1">
      <c r="A686" s="4113"/>
      <c r="B686" s="4113"/>
      <c r="C686" s="4113"/>
      <c r="D686" s="4113"/>
      <c r="E686" s="4113"/>
      <c r="F686" s="3919"/>
      <c r="G686" s="4113"/>
      <c r="H686" s="4114"/>
      <c r="I686" s="2846"/>
      <c r="J686" s="3919"/>
      <c r="K686" s="3919"/>
      <c r="L686" s="3919"/>
      <c r="M686" s="3919"/>
      <c r="N686" s="4113"/>
      <c r="O686" s="4113"/>
      <c r="P686" s="4113"/>
      <c r="Q686" s="4113"/>
      <c r="R686" s="4113"/>
      <c r="S686" s="4113"/>
      <c r="T686" s="4113"/>
      <c r="U686" s="4113"/>
      <c r="V686" s="4113"/>
      <c r="W686" s="4113"/>
      <c r="X686" s="4113"/>
      <c r="Y686" s="4113"/>
      <c r="Z686" s="4113"/>
    </row>
    <row r="687" spans="1:26" ht="12.75" customHeight="1">
      <c r="A687" s="4113"/>
      <c r="B687" s="4113"/>
      <c r="C687" s="4113"/>
      <c r="D687" s="4113"/>
      <c r="E687" s="4113"/>
      <c r="F687" s="3919"/>
      <c r="G687" s="4113"/>
      <c r="H687" s="4114"/>
      <c r="I687" s="2846"/>
      <c r="J687" s="3919"/>
      <c r="K687" s="3919"/>
      <c r="L687" s="3919"/>
      <c r="M687" s="3919"/>
      <c r="N687" s="4113"/>
      <c r="O687" s="4113"/>
      <c r="P687" s="4113"/>
      <c r="Q687" s="4113"/>
      <c r="R687" s="4113"/>
      <c r="S687" s="4113"/>
      <c r="T687" s="4113"/>
      <c r="U687" s="4113"/>
      <c r="V687" s="4113"/>
      <c r="W687" s="4113"/>
      <c r="X687" s="4113"/>
      <c r="Y687" s="4113"/>
      <c r="Z687" s="4113"/>
    </row>
    <row r="688" spans="1:26" ht="12.75" customHeight="1">
      <c r="A688" s="4113"/>
      <c r="B688" s="4113"/>
      <c r="C688" s="4113"/>
      <c r="D688" s="4113"/>
      <c r="E688" s="4113"/>
      <c r="F688" s="3919"/>
      <c r="G688" s="4113"/>
      <c r="H688" s="4114"/>
      <c r="I688" s="2846"/>
      <c r="J688" s="3919"/>
      <c r="K688" s="3919"/>
      <c r="L688" s="3919"/>
      <c r="M688" s="3919"/>
      <c r="N688" s="4113"/>
      <c r="O688" s="4113"/>
      <c r="P688" s="4113"/>
      <c r="Q688" s="4113"/>
      <c r="R688" s="4113"/>
      <c r="S688" s="4113"/>
      <c r="T688" s="4113"/>
      <c r="U688" s="4113"/>
      <c r="V688" s="4113"/>
      <c r="W688" s="4113"/>
      <c r="X688" s="4113"/>
      <c r="Y688" s="4113"/>
      <c r="Z688" s="4113"/>
    </row>
    <row r="689" spans="1:26" ht="12.75" customHeight="1">
      <c r="A689" s="4113"/>
      <c r="B689" s="4113"/>
      <c r="C689" s="4113"/>
      <c r="D689" s="4113"/>
      <c r="E689" s="4113"/>
      <c r="F689" s="3919"/>
      <c r="G689" s="4113"/>
      <c r="H689" s="4114"/>
      <c r="I689" s="2846"/>
      <c r="J689" s="3919"/>
      <c r="K689" s="3919"/>
      <c r="L689" s="3919"/>
      <c r="M689" s="3919"/>
      <c r="N689" s="4113"/>
      <c r="O689" s="4113"/>
      <c r="P689" s="4113"/>
      <c r="Q689" s="4113"/>
      <c r="R689" s="4113"/>
      <c r="S689" s="4113"/>
      <c r="T689" s="4113"/>
      <c r="U689" s="4113"/>
      <c r="V689" s="4113"/>
      <c r="W689" s="4113"/>
      <c r="X689" s="4113"/>
      <c r="Y689" s="4113"/>
      <c r="Z689" s="4113"/>
    </row>
    <row r="690" spans="1:26" ht="12.75" customHeight="1">
      <c r="A690" s="4113"/>
      <c r="B690" s="4113"/>
      <c r="C690" s="4113"/>
      <c r="D690" s="4113"/>
      <c r="E690" s="4113"/>
      <c r="F690" s="3919"/>
      <c r="G690" s="4113"/>
      <c r="H690" s="4114"/>
      <c r="I690" s="2846"/>
      <c r="J690" s="3919"/>
      <c r="K690" s="3919"/>
      <c r="L690" s="3919"/>
      <c r="M690" s="3919"/>
      <c r="N690" s="4113"/>
      <c r="O690" s="4113"/>
      <c r="P690" s="4113"/>
      <c r="Q690" s="4113"/>
      <c r="R690" s="4113"/>
      <c r="S690" s="4113"/>
      <c r="T690" s="4113"/>
      <c r="U690" s="4113"/>
      <c r="V690" s="4113"/>
      <c r="W690" s="4113"/>
      <c r="X690" s="4113"/>
      <c r="Y690" s="4113"/>
      <c r="Z690" s="4113"/>
    </row>
    <row r="691" spans="1:26" ht="12.75" customHeight="1">
      <c r="A691" s="4113"/>
      <c r="B691" s="4113"/>
      <c r="C691" s="4113"/>
      <c r="D691" s="4113"/>
      <c r="E691" s="4113"/>
      <c r="F691" s="3919"/>
      <c r="G691" s="4113"/>
      <c r="H691" s="4114"/>
      <c r="I691" s="2846"/>
      <c r="J691" s="3919"/>
      <c r="K691" s="3919"/>
      <c r="L691" s="3919"/>
      <c r="M691" s="3919"/>
      <c r="N691" s="4113"/>
      <c r="O691" s="4113"/>
      <c r="P691" s="4113"/>
      <c r="Q691" s="4113"/>
      <c r="R691" s="4113"/>
      <c r="S691" s="4113"/>
      <c r="T691" s="4113"/>
      <c r="U691" s="4113"/>
      <c r="V691" s="4113"/>
      <c r="W691" s="4113"/>
      <c r="X691" s="4113"/>
      <c r="Y691" s="4113"/>
      <c r="Z691" s="4113"/>
    </row>
    <row r="692" spans="1:26" ht="12.75" customHeight="1">
      <c r="A692" s="4113"/>
      <c r="B692" s="4113"/>
      <c r="C692" s="4113"/>
      <c r="D692" s="4113"/>
      <c r="E692" s="4113"/>
      <c r="F692" s="3919"/>
      <c r="G692" s="4113"/>
      <c r="H692" s="4114"/>
      <c r="I692" s="2846"/>
      <c r="J692" s="3919"/>
      <c r="K692" s="3919"/>
      <c r="L692" s="3919"/>
      <c r="M692" s="3919"/>
      <c r="N692" s="4113"/>
      <c r="O692" s="4113"/>
      <c r="P692" s="4113"/>
      <c r="Q692" s="4113"/>
      <c r="R692" s="4113"/>
      <c r="S692" s="4113"/>
      <c r="T692" s="4113"/>
      <c r="U692" s="4113"/>
      <c r="V692" s="4113"/>
      <c r="W692" s="4113"/>
      <c r="X692" s="4113"/>
      <c r="Y692" s="4113"/>
      <c r="Z692" s="4113"/>
    </row>
    <row r="693" spans="1:26" ht="12.75" customHeight="1">
      <c r="A693" s="4113"/>
      <c r="B693" s="4113"/>
      <c r="C693" s="4113"/>
      <c r="D693" s="4113"/>
      <c r="E693" s="4113"/>
      <c r="F693" s="3919"/>
      <c r="G693" s="4113"/>
      <c r="H693" s="4114"/>
      <c r="I693" s="2846"/>
      <c r="J693" s="3919"/>
      <c r="K693" s="3919"/>
      <c r="L693" s="3919"/>
      <c r="M693" s="3919"/>
      <c r="N693" s="4113"/>
      <c r="O693" s="4113"/>
      <c r="P693" s="4113"/>
      <c r="Q693" s="4113"/>
      <c r="R693" s="4113"/>
      <c r="S693" s="4113"/>
      <c r="T693" s="4113"/>
      <c r="U693" s="4113"/>
      <c r="V693" s="4113"/>
      <c r="W693" s="4113"/>
      <c r="X693" s="4113"/>
      <c r="Y693" s="4113"/>
      <c r="Z693" s="4113"/>
    </row>
    <row r="694" spans="1:26" ht="12.75" customHeight="1">
      <c r="A694" s="4113"/>
      <c r="B694" s="4113"/>
      <c r="C694" s="4113"/>
      <c r="D694" s="4113"/>
      <c r="E694" s="4113"/>
      <c r="F694" s="3919"/>
      <c r="G694" s="4113"/>
      <c r="H694" s="4114"/>
      <c r="I694" s="2846"/>
      <c r="J694" s="3919"/>
      <c r="K694" s="3919"/>
      <c r="L694" s="3919"/>
      <c r="M694" s="3919"/>
      <c r="N694" s="4113"/>
      <c r="O694" s="4113"/>
      <c r="P694" s="4113"/>
      <c r="Q694" s="4113"/>
      <c r="R694" s="4113"/>
      <c r="S694" s="4113"/>
      <c r="T694" s="4113"/>
      <c r="U694" s="4113"/>
      <c r="V694" s="4113"/>
      <c r="W694" s="4113"/>
      <c r="X694" s="4113"/>
      <c r="Y694" s="4113"/>
      <c r="Z694" s="4113"/>
    </row>
    <row r="695" spans="1:26" ht="12.75" customHeight="1">
      <c r="A695" s="4113"/>
      <c r="B695" s="4113"/>
      <c r="C695" s="4113"/>
      <c r="D695" s="4113"/>
      <c r="E695" s="4113"/>
      <c r="F695" s="3919"/>
      <c r="G695" s="4113"/>
      <c r="H695" s="4114"/>
      <c r="I695" s="2846"/>
      <c r="J695" s="3919"/>
      <c r="K695" s="3919"/>
      <c r="L695" s="3919"/>
      <c r="M695" s="3919"/>
      <c r="N695" s="4113"/>
      <c r="O695" s="4113"/>
      <c r="P695" s="4113"/>
      <c r="Q695" s="4113"/>
      <c r="R695" s="4113"/>
      <c r="S695" s="4113"/>
      <c r="T695" s="4113"/>
      <c r="U695" s="4113"/>
      <c r="V695" s="4113"/>
      <c r="W695" s="4113"/>
      <c r="X695" s="4113"/>
      <c r="Y695" s="4113"/>
      <c r="Z695" s="4113"/>
    </row>
    <row r="696" spans="1:26" ht="12.75" customHeight="1">
      <c r="A696" s="4113"/>
      <c r="B696" s="4113"/>
      <c r="C696" s="4113"/>
      <c r="D696" s="4113"/>
      <c r="E696" s="4113"/>
      <c r="F696" s="3919"/>
      <c r="G696" s="4113"/>
      <c r="H696" s="4114"/>
      <c r="I696" s="2846"/>
      <c r="J696" s="3919"/>
      <c r="K696" s="3919"/>
      <c r="L696" s="3919"/>
      <c r="M696" s="3919"/>
      <c r="N696" s="4113"/>
      <c r="O696" s="4113"/>
      <c r="P696" s="4113"/>
      <c r="Q696" s="4113"/>
      <c r="R696" s="4113"/>
      <c r="S696" s="4113"/>
      <c r="T696" s="4113"/>
      <c r="U696" s="4113"/>
      <c r="V696" s="4113"/>
      <c r="W696" s="4113"/>
      <c r="X696" s="4113"/>
      <c r="Y696" s="4113"/>
      <c r="Z696" s="4113"/>
    </row>
    <row r="697" spans="1:26" ht="12.75" customHeight="1">
      <c r="A697" s="4113"/>
      <c r="B697" s="4113"/>
      <c r="C697" s="4113"/>
      <c r="D697" s="4113"/>
      <c r="E697" s="4113"/>
      <c r="F697" s="3919"/>
      <c r="G697" s="4113"/>
      <c r="H697" s="4114"/>
      <c r="I697" s="2846"/>
      <c r="J697" s="3919"/>
      <c r="K697" s="3919"/>
      <c r="L697" s="3919"/>
      <c r="M697" s="3919"/>
      <c r="N697" s="4113"/>
      <c r="O697" s="4113"/>
      <c r="P697" s="4113"/>
      <c r="Q697" s="4113"/>
      <c r="R697" s="4113"/>
      <c r="S697" s="4113"/>
      <c r="T697" s="4113"/>
      <c r="U697" s="4113"/>
      <c r="V697" s="4113"/>
      <c r="W697" s="4113"/>
      <c r="X697" s="4113"/>
      <c r="Y697" s="4113"/>
      <c r="Z697" s="4113"/>
    </row>
    <row r="698" spans="1:26" ht="12.75" customHeight="1">
      <c r="A698" s="4113"/>
      <c r="B698" s="4113"/>
      <c r="C698" s="4113"/>
      <c r="D698" s="4113"/>
      <c r="E698" s="4113"/>
      <c r="F698" s="3919"/>
      <c r="G698" s="4113"/>
      <c r="H698" s="4114"/>
      <c r="I698" s="2846"/>
      <c r="J698" s="3919"/>
      <c r="K698" s="3919"/>
      <c r="L698" s="3919"/>
      <c r="M698" s="3919"/>
      <c r="N698" s="4113"/>
      <c r="O698" s="4113"/>
      <c r="P698" s="4113"/>
      <c r="Q698" s="4113"/>
      <c r="R698" s="4113"/>
      <c r="S698" s="4113"/>
      <c r="T698" s="4113"/>
      <c r="U698" s="4113"/>
      <c r="V698" s="4113"/>
      <c r="W698" s="4113"/>
      <c r="X698" s="4113"/>
      <c r="Y698" s="4113"/>
      <c r="Z698" s="4113"/>
    </row>
    <row r="699" spans="1:26" ht="12.75" customHeight="1">
      <c r="A699" s="4113"/>
      <c r="B699" s="4113"/>
      <c r="C699" s="4113"/>
      <c r="D699" s="4113"/>
      <c r="E699" s="4113"/>
      <c r="F699" s="3919"/>
      <c r="G699" s="4113"/>
      <c r="H699" s="4114"/>
      <c r="I699" s="2846"/>
      <c r="J699" s="3919"/>
      <c r="K699" s="3919"/>
      <c r="L699" s="3919"/>
      <c r="M699" s="3919"/>
      <c r="N699" s="4113"/>
      <c r="O699" s="4113"/>
      <c r="P699" s="4113"/>
      <c r="Q699" s="4113"/>
      <c r="R699" s="4113"/>
      <c r="S699" s="4113"/>
      <c r="T699" s="4113"/>
      <c r="U699" s="4113"/>
      <c r="V699" s="4113"/>
      <c r="W699" s="4113"/>
      <c r="X699" s="4113"/>
      <c r="Y699" s="4113"/>
      <c r="Z699" s="4113"/>
    </row>
    <row r="700" spans="1:26" ht="12.75" customHeight="1">
      <c r="A700" s="4113"/>
      <c r="B700" s="4113"/>
      <c r="C700" s="4113"/>
      <c r="D700" s="4113"/>
      <c r="E700" s="4113"/>
      <c r="F700" s="3919"/>
      <c r="G700" s="4113"/>
      <c r="H700" s="4114"/>
      <c r="I700" s="2846"/>
      <c r="J700" s="3919"/>
      <c r="K700" s="3919"/>
      <c r="L700" s="3919"/>
      <c r="M700" s="3919"/>
      <c r="N700" s="4113"/>
      <c r="O700" s="4113"/>
      <c r="P700" s="4113"/>
      <c r="Q700" s="4113"/>
      <c r="R700" s="4113"/>
      <c r="S700" s="4113"/>
      <c r="T700" s="4113"/>
      <c r="U700" s="4113"/>
      <c r="V700" s="4113"/>
      <c r="W700" s="4113"/>
      <c r="X700" s="4113"/>
      <c r="Y700" s="4113"/>
      <c r="Z700" s="4113"/>
    </row>
    <row r="701" spans="1:26" ht="12.75" customHeight="1">
      <c r="A701" s="4113"/>
      <c r="B701" s="4113"/>
      <c r="C701" s="4113"/>
      <c r="D701" s="4113"/>
      <c r="E701" s="4113"/>
      <c r="F701" s="3919"/>
      <c r="G701" s="4113"/>
      <c r="H701" s="4114"/>
      <c r="I701" s="2846"/>
      <c r="J701" s="3919"/>
      <c r="K701" s="3919"/>
      <c r="L701" s="3919"/>
      <c r="M701" s="3919"/>
      <c r="N701" s="4113"/>
      <c r="O701" s="4113"/>
      <c r="P701" s="4113"/>
      <c r="Q701" s="4113"/>
      <c r="R701" s="4113"/>
      <c r="S701" s="4113"/>
      <c r="T701" s="4113"/>
      <c r="U701" s="4113"/>
      <c r="V701" s="4113"/>
      <c r="W701" s="4113"/>
      <c r="X701" s="4113"/>
      <c r="Y701" s="4113"/>
      <c r="Z701" s="4113"/>
    </row>
    <row r="702" spans="1:26" ht="12.75" customHeight="1">
      <c r="A702" s="4113"/>
      <c r="B702" s="4113"/>
      <c r="C702" s="4113"/>
      <c r="D702" s="4113"/>
      <c r="E702" s="4113"/>
      <c r="F702" s="3919"/>
      <c r="G702" s="4113"/>
      <c r="H702" s="4114"/>
      <c r="I702" s="2846"/>
      <c r="J702" s="3919"/>
      <c r="K702" s="3919"/>
      <c r="L702" s="3919"/>
      <c r="M702" s="3919"/>
      <c r="N702" s="4113"/>
      <c r="O702" s="4113"/>
      <c r="P702" s="4113"/>
      <c r="Q702" s="4113"/>
      <c r="R702" s="4113"/>
      <c r="S702" s="4113"/>
      <c r="T702" s="4113"/>
      <c r="U702" s="4113"/>
      <c r="V702" s="4113"/>
      <c r="W702" s="4113"/>
      <c r="X702" s="4113"/>
      <c r="Y702" s="4113"/>
      <c r="Z702" s="4113"/>
    </row>
    <row r="703" spans="1:26" ht="12.75" customHeight="1">
      <c r="A703" s="4113"/>
      <c r="B703" s="4113"/>
      <c r="C703" s="4113"/>
      <c r="D703" s="4113"/>
      <c r="E703" s="4113"/>
      <c r="F703" s="3919"/>
      <c r="G703" s="4113"/>
      <c r="H703" s="4114"/>
      <c r="I703" s="2846"/>
      <c r="J703" s="3919"/>
      <c r="K703" s="3919"/>
      <c r="L703" s="3919"/>
      <c r="M703" s="3919"/>
      <c r="N703" s="4113"/>
      <c r="O703" s="4113"/>
      <c r="P703" s="4113"/>
      <c r="Q703" s="4113"/>
      <c r="R703" s="4113"/>
      <c r="S703" s="4113"/>
      <c r="T703" s="4113"/>
      <c r="U703" s="4113"/>
      <c r="V703" s="4113"/>
      <c r="W703" s="4113"/>
      <c r="X703" s="4113"/>
      <c r="Y703" s="4113"/>
      <c r="Z703" s="4113"/>
    </row>
    <row r="704" spans="1:26" ht="12.75" customHeight="1">
      <c r="A704" s="4113"/>
      <c r="B704" s="4113"/>
      <c r="C704" s="4113"/>
      <c r="D704" s="4113"/>
      <c r="E704" s="4113"/>
      <c r="F704" s="3919"/>
      <c r="G704" s="4113"/>
      <c r="H704" s="4114"/>
      <c r="I704" s="2846"/>
      <c r="J704" s="3919"/>
      <c r="K704" s="3919"/>
      <c r="L704" s="3919"/>
      <c r="M704" s="3919"/>
      <c r="N704" s="4113"/>
      <c r="O704" s="4113"/>
      <c r="P704" s="4113"/>
      <c r="Q704" s="4113"/>
      <c r="R704" s="4113"/>
      <c r="S704" s="4113"/>
      <c r="T704" s="4113"/>
      <c r="U704" s="4113"/>
      <c r="V704" s="4113"/>
      <c r="W704" s="4113"/>
      <c r="X704" s="4113"/>
      <c r="Y704" s="4113"/>
      <c r="Z704" s="4113"/>
    </row>
    <row r="705" spans="1:26" ht="12.75" customHeight="1">
      <c r="A705" s="4113"/>
      <c r="B705" s="4113"/>
      <c r="C705" s="4113"/>
      <c r="D705" s="4113"/>
      <c r="E705" s="4113"/>
      <c r="F705" s="3919"/>
      <c r="G705" s="4113"/>
      <c r="H705" s="4114"/>
      <c r="I705" s="2846"/>
      <c r="J705" s="3919"/>
      <c r="K705" s="3919"/>
      <c r="L705" s="3919"/>
      <c r="M705" s="3919"/>
      <c r="N705" s="4113"/>
      <c r="O705" s="4113"/>
      <c r="P705" s="4113"/>
      <c r="Q705" s="4113"/>
      <c r="R705" s="4113"/>
      <c r="S705" s="4113"/>
      <c r="T705" s="4113"/>
      <c r="U705" s="4113"/>
      <c r="V705" s="4113"/>
      <c r="W705" s="4113"/>
      <c r="X705" s="4113"/>
      <c r="Y705" s="4113"/>
      <c r="Z705" s="4113"/>
    </row>
    <row r="706" spans="1:26" ht="12.75" customHeight="1">
      <c r="A706" s="4113"/>
      <c r="B706" s="4113"/>
      <c r="C706" s="4113"/>
      <c r="D706" s="4113"/>
      <c r="E706" s="4113"/>
      <c r="F706" s="3919"/>
      <c r="G706" s="4113"/>
      <c r="H706" s="4114"/>
      <c r="I706" s="2846"/>
      <c r="J706" s="3919"/>
      <c r="K706" s="3919"/>
      <c r="L706" s="3919"/>
      <c r="M706" s="3919"/>
      <c r="N706" s="4113"/>
      <c r="O706" s="4113"/>
      <c r="P706" s="4113"/>
      <c r="Q706" s="4113"/>
      <c r="R706" s="4113"/>
      <c r="S706" s="4113"/>
      <c r="T706" s="4113"/>
      <c r="U706" s="4113"/>
      <c r="V706" s="4113"/>
      <c r="W706" s="4113"/>
      <c r="X706" s="4113"/>
      <c r="Y706" s="4113"/>
      <c r="Z706" s="4113"/>
    </row>
    <row r="707" spans="1:26" ht="12.75" customHeight="1">
      <c r="A707" s="4113"/>
      <c r="B707" s="4113"/>
      <c r="C707" s="4113"/>
      <c r="D707" s="4113"/>
      <c r="E707" s="4113"/>
      <c r="F707" s="3919"/>
      <c r="G707" s="4113"/>
      <c r="H707" s="4114"/>
      <c r="I707" s="2846"/>
      <c r="J707" s="3919"/>
      <c r="K707" s="3919"/>
      <c r="L707" s="3919"/>
      <c r="M707" s="3919"/>
      <c r="N707" s="4113"/>
      <c r="O707" s="4113"/>
      <c r="P707" s="4113"/>
      <c r="Q707" s="4113"/>
      <c r="R707" s="4113"/>
      <c r="S707" s="4113"/>
      <c r="T707" s="4113"/>
      <c r="U707" s="4113"/>
      <c r="V707" s="4113"/>
      <c r="W707" s="4113"/>
      <c r="X707" s="4113"/>
      <c r="Y707" s="4113"/>
      <c r="Z707" s="4113"/>
    </row>
    <row r="708" spans="1:26" ht="12.75" customHeight="1">
      <c r="A708" s="4113"/>
      <c r="B708" s="4113"/>
      <c r="C708" s="4113"/>
      <c r="D708" s="4113"/>
      <c r="E708" s="4113"/>
      <c r="F708" s="3919"/>
      <c r="G708" s="4113"/>
      <c r="H708" s="4114"/>
      <c r="I708" s="2846"/>
      <c r="J708" s="3919"/>
      <c r="K708" s="3919"/>
      <c r="L708" s="3919"/>
      <c r="M708" s="3919"/>
      <c r="N708" s="4113"/>
      <c r="O708" s="4113"/>
      <c r="P708" s="4113"/>
      <c r="Q708" s="4113"/>
      <c r="R708" s="4113"/>
      <c r="S708" s="4113"/>
      <c r="T708" s="4113"/>
      <c r="U708" s="4113"/>
      <c r="V708" s="4113"/>
      <c r="W708" s="4113"/>
      <c r="X708" s="4113"/>
      <c r="Y708" s="4113"/>
      <c r="Z708" s="4113"/>
    </row>
    <row r="709" spans="1:26" ht="12.75" customHeight="1">
      <c r="A709" s="4113"/>
      <c r="B709" s="4113"/>
      <c r="C709" s="4113"/>
      <c r="D709" s="4113"/>
      <c r="E709" s="4113"/>
      <c r="F709" s="3919"/>
      <c r="G709" s="4113"/>
      <c r="H709" s="4114"/>
      <c r="I709" s="2846"/>
      <c r="J709" s="3919"/>
      <c r="K709" s="3919"/>
      <c r="L709" s="3919"/>
      <c r="M709" s="3919"/>
      <c r="N709" s="4113"/>
      <c r="O709" s="4113"/>
      <c r="P709" s="4113"/>
      <c r="Q709" s="4113"/>
      <c r="R709" s="4113"/>
      <c r="S709" s="4113"/>
      <c r="T709" s="4113"/>
      <c r="U709" s="4113"/>
      <c r="V709" s="4113"/>
      <c r="W709" s="4113"/>
      <c r="X709" s="4113"/>
      <c r="Y709" s="4113"/>
      <c r="Z709" s="4113"/>
    </row>
    <row r="710" spans="1:26" ht="12.75" customHeight="1">
      <c r="A710" s="4113"/>
      <c r="B710" s="4113"/>
      <c r="C710" s="4113"/>
      <c r="D710" s="4113"/>
      <c r="E710" s="4113"/>
      <c r="F710" s="3919"/>
      <c r="G710" s="4113"/>
      <c r="H710" s="4114"/>
      <c r="I710" s="2846"/>
      <c r="J710" s="3919"/>
      <c r="K710" s="3919"/>
      <c r="L710" s="3919"/>
      <c r="M710" s="3919"/>
      <c r="N710" s="4113"/>
      <c r="O710" s="4113"/>
      <c r="P710" s="4113"/>
      <c r="Q710" s="4113"/>
      <c r="R710" s="4113"/>
      <c r="S710" s="4113"/>
      <c r="T710" s="4113"/>
      <c r="U710" s="4113"/>
      <c r="V710" s="4113"/>
      <c r="W710" s="4113"/>
      <c r="X710" s="4113"/>
      <c r="Y710" s="4113"/>
      <c r="Z710" s="4113"/>
    </row>
    <row r="711" spans="1:26" ht="12.75" customHeight="1">
      <c r="A711" s="4113"/>
      <c r="B711" s="4113"/>
      <c r="C711" s="4113"/>
      <c r="D711" s="4113"/>
      <c r="E711" s="4113"/>
      <c r="F711" s="3919"/>
      <c r="G711" s="4113"/>
      <c r="H711" s="4114"/>
      <c r="I711" s="2846"/>
      <c r="J711" s="3919"/>
      <c r="K711" s="3919"/>
      <c r="L711" s="3919"/>
      <c r="M711" s="3919"/>
      <c r="N711" s="4113"/>
      <c r="O711" s="4113"/>
      <c r="P711" s="4113"/>
      <c r="Q711" s="4113"/>
      <c r="R711" s="4113"/>
      <c r="S711" s="4113"/>
      <c r="T711" s="4113"/>
      <c r="U711" s="4113"/>
      <c r="V711" s="4113"/>
      <c r="W711" s="4113"/>
      <c r="X711" s="4113"/>
      <c r="Y711" s="4113"/>
      <c r="Z711" s="4113"/>
    </row>
    <row r="712" spans="1:26" ht="12.75" customHeight="1">
      <c r="A712" s="4113"/>
      <c r="B712" s="4113"/>
      <c r="C712" s="4113"/>
      <c r="D712" s="4113"/>
      <c r="E712" s="4113"/>
      <c r="F712" s="3919"/>
      <c r="G712" s="4113"/>
      <c r="H712" s="4114"/>
      <c r="I712" s="2846"/>
      <c r="J712" s="3919"/>
      <c r="K712" s="3919"/>
      <c r="L712" s="3919"/>
      <c r="M712" s="3919"/>
      <c r="N712" s="4113"/>
      <c r="O712" s="4113"/>
      <c r="P712" s="4113"/>
      <c r="Q712" s="4113"/>
      <c r="R712" s="4113"/>
      <c r="S712" s="4113"/>
      <c r="T712" s="4113"/>
      <c r="U712" s="4113"/>
      <c r="V712" s="4113"/>
      <c r="W712" s="4113"/>
      <c r="X712" s="4113"/>
      <c r="Y712" s="4113"/>
      <c r="Z712" s="4113"/>
    </row>
    <row r="713" spans="1:26" ht="12.75" customHeight="1">
      <c r="A713" s="4113"/>
      <c r="B713" s="4113"/>
      <c r="C713" s="4113"/>
      <c r="D713" s="4113"/>
      <c r="E713" s="4113"/>
      <c r="F713" s="3919"/>
      <c r="G713" s="4113"/>
      <c r="H713" s="4114"/>
      <c r="I713" s="2846"/>
      <c r="J713" s="3919"/>
      <c r="K713" s="3919"/>
      <c r="L713" s="3919"/>
      <c r="M713" s="3919"/>
      <c r="N713" s="4113"/>
      <c r="O713" s="4113"/>
      <c r="P713" s="4113"/>
      <c r="Q713" s="4113"/>
      <c r="R713" s="4113"/>
      <c r="S713" s="4113"/>
      <c r="T713" s="4113"/>
      <c r="U713" s="4113"/>
      <c r="V713" s="4113"/>
      <c r="W713" s="4113"/>
      <c r="X713" s="4113"/>
      <c r="Y713" s="4113"/>
      <c r="Z713" s="4113"/>
    </row>
    <row r="714" spans="1:26" ht="12.75" customHeight="1">
      <c r="A714" s="4113"/>
      <c r="B714" s="4113"/>
      <c r="C714" s="4113"/>
      <c r="D714" s="4113"/>
      <c r="E714" s="4113"/>
      <c r="F714" s="3919"/>
      <c r="G714" s="4113"/>
      <c r="H714" s="4114"/>
      <c r="I714" s="2846"/>
      <c r="J714" s="3919"/>
      <c r="K714" s="3919"/>
      <c r="L714" s="3919"/>
      <c r="M714" s="3919"/>
      <c r="N714" s="4113"/>
      <c r="O714" s="4113"/>
      <c r="P714" s="4113"/>
      <c r="Q714" s="4113"/>
      <c r="R714" s="4113"/>
      <c r="S714" s="4113"/>
      <c r="T714" s="4113"/>
      <c r="U714" s="4113"/>
      <c r="V714" s="4113"/>
      <c r="W714" s="4113"/>
      <c r="X714" s="4113"/>
      <c r="Y714" s="4113"/>
      <c r="Z714" s="4113"/>
    </row>
    <row r="715" spans="1:26" ht="12.75" customHeight="1">
      <c r="A715" s="4113"/>
      <c r="B715" s="4113"/>
      <c r="C715" s="4113"/>
      <c r="D715" s="4113"/>
      <c r="E715" s="4113"/>
      <c r="F715" s="3919"/>
      <c r="G715" s="4113"/>
      <c r="H715" s="4114"/>
      <c r="I715" s="2846"/>
      <c r="J715" s="3919"/>
      <c r="K715" s="3919"/>
      <c r="L715" s="3919"/>
      <c r="M715" s="3919"/>
      <c r="N715" s="4113"/>
      <c r="O715" s="4113"/>
      <c r="P715" s="4113"/>
      <c r="Q715" s="4113"/>
      <c r="R715" s="4113"/>
      <c r="S715" s="4113"/>
      <c r="T715" s="4113"/>
      <c r="U715" s="4113"/>
      <c r="V715" s="4113"/>
      <c r="W715" s="4113"/>
      <c r="X715" s="4113"/>
      <c r="Y715" s="4113"/>
      <c r="Z715" s="4113"/>
    </row>
    <row r="716" spans="1:26" ht="12.75" customHeight="1">
      <c r="A716" s="4113"/>
      <c r="B716" s="4113"/>
      <c r="C716" s="4113"/>
      <c r="D716" s="4113"/>
      <c r="E716" s="4113"/>
      <c r="F716" s="3919"/>
      <c r="G716" s="4113"/>
      <c r="H716" s="4114"/>
      <c r="I716" s="2846"/>
      <c r="J716" s="3919"/>
      <c r="K716" s="3919"/>
      <c r="L716" s="3919"/>
      <c r="M716" s="3919"/>
      <c r="N716" s="4113"/>
      <c r="O716" s="4113"/>
      <c r="P716" s="4113"/>
      <c r="Q716" s="4113"/>
      <c r="R716" s="4113"/>
      <c r="S716" s="4113"/>
      <c r="T716" s="4113"/>
      <c r="U716" s="4113"/>
      <c r="V716" s="4113"/>
      <c r="W716" s="4113"/>
      <c r="X716" s="4113"/>
      <c r="Y716" s="4113"/>
      <c r="Z716" s="4113"/>
    </row>
    <row r="717" spans="1:26" ht="12.75" customHeight="1">
      <c r="A717" s="4113"/>
      <c r="B717" s="4113"/>
      <c r="C717" s="4113"/>
      <c r="D717" s="4113"/>
      <c r="E717" s="4113"/>
      <c r="F717" s="3919"/>
      <c r="G717" s="4113"/>
      <c r="H717" s="4114"/>
      <c r="I717" s="2846"/>
      <c r="J717" s="3919"/>
      <c r="K717" s="3919"/>
      <c r="L717" s="3919"/>
      <c r="M717" s="3919"/>
      <c r="N717" s="4113"/>
      <c r="O717" s="4113"/>
      <c r="P717" s="4113"/>
      <c r="Q717" s="4113"/>
      <c r="R717" s="4113"/>
      <c r="S717" s="4113"/>
      <c r="T717" s="4113"/>
      <c r="U717" s="4113"/>
      <c r="V717" s="4113"/>
      <c r="W717" s="4113"/>
      <c r="X717" s="4113"/>
      <c r="Y717" s="4113"/>
      <c r="Z717" s="4113"/>
    </row>
    <row r="718" spans="1:26" ht="12.75" customHeight="1">
      <c r="A718" s="4113"/>
      <c r="B718" s="4113"/>
      <c r="C718" s="4113"/>
      <c r="D718" s="4113"/>
      <c r="E718" s="4113"/>
      <c r="F718" s="3919"/>
      <c r="G718" s="4113"/>
      <c r="H718" s="4114"/>
      <c r="I718" s="2846"/>
      <c r="J718" s="3919"/>
      <c r="K718" s="3919"/>
      <c r="L718" s="3919"/>
      <c r="M718" s="3919"/>
      <c r="N718" s="4113"/>
      <c r="O718" s="4113"/>
      <c r="P718" s="4113"/>
      <c r="Q718" s="4113"/>
      <c r="R718" s="4113"/>
      <c r="S718" s="4113"/>
      <c r="T718" s="4113"/>
      <c r="U718" s="4113"/>
      <c r="V718" s="4113"/>
      <c r="W718" s="4113"/>
      <c r="X718" s="4113"/>
      <c r="Y718" s="4113"/>
      <c r="Z718" s="4113"/>
    </row>
    <row r="719" spans="1:26" ht="12.75" customHeight="1">
      <c r="A719" s="4113"/>
      <c r="B719" s="4113"/>
      <c r="C719" s="4113"/>
      <c r="D719" s="4113"/>
      <c r="E719" s="4113"/>
      <c r="F719" s="3919"/>
      <c r="G719" s="4113"/>
      <c r="H719" s="4114"/>
      <c r="I719" s="2846"/>
      <c r="J719" s="3919"/>
      <c r="K719" s="3919"/>
      <c r="L719" s="3919"/>
      <c r="M719" s="3919"/>
      <c r="N719" s="4113"/>
      <c r="O719" s="4113"/>
      <c r="P719" s="4113"/>
      <c r="Q719" s="4113"/>
      <c r="R719" s="4113"/>
      <c r="S719" s="4113"/>
      <c r="T719" s="4113"/>
      <c r="U719" s="4113"/>
      <c r="V719" s="4113"/>
      <c r="W719" s="4113"/>
      <c r="X719" s="4113"/>
      <c r="Y719" s="4113"/>
      <c r="Z719" s="4113"/>
    </row>
    <row r="720" spans="1:26" ht="12.75" customHeight="1">
      <c r="A720" s="4113"/>
      <c r="B720" s="4113"/>
      <c r="C720" s="4113"/>
      <c r="D720" s="4113"/>
      <c r="E720" s="4113"/>
      <c r="F720" s="3919"/>
      <c r="G720" s="4113"/>
      <c r="H720" s="4114"/>
      <c r="I720" s="2846"/>
      <c r="J720" s="3919"/>
      <c r="K720" s="3919"/>
      <c r="L720" s="3919"/>
      <c r="M720" s="3919"/>
      <c r="N720" s="4113"/>
      <c r="O720" s="4113"/>
      <c r="P720" s="4113"/>
      <c r="Q720" s="4113"/>
      <c r="R720" s="4113"/>
      <c r="S720" s="4113"/>
      <c r="T720" s="4113"/>
      <c r="U720" s="4113"/>
      <c r="V720" s="4113"/>
      <c r="W720" s="4113"/>
      <c r="X720" s="4113"/>
      <c r="Y720" s="4113"/>
      <c r="Z720" s="4113"/>
    </row>
    <row r="721" spans="1:26" ht="12.75" customHeight="1">
      <c r="A721" s="4113"/>
      <c r="B721" s="4113"/>
      <c r="C721" s="4113"/>
      <c r="D721" s="4113"/>
      <c r="E721" s="4113"/>
      <c r="F721" s="3919"/>
      <c r="G721" s="4113"/>
      <c r="H721" s="4114"/>
      <c r="I721" s="2846"/>
      <c r="J721" s="3919"/>
      <c r="K721" s="3919"/>
      <c r="L721" s="3919"/>
      <c r="M721" s="3919"/>
      <c r="N721" s="4113"/>
      <c r="O721" s="4113"/>
      <c r="P721" s="4113"/>
      <c r="Q721" s="4113"/>
      <c r="R721" s="4113"/>
      <c r="S721" s="4113"/>
      <c r="T721" s="4113"/>
      <c r="U721" s="4113"/>
      <c r="V721" s="4113"/>
      <c r="W721" s="4113"/>
      <c r="X721" s="4113"/>
      <c r="Y721" s="4113"/>
      <c r="Z721" s="4113"/>
    </row>
    <row r="722" spans="1:26" ht="12.75" customHeight="1">
      <c r="A722" s="4113"/>
      <c r="B722" s="4113"/>
      <c r="C722" s="4113"/>
      <c r="D722" s="4113"/>
      <c r="E722" s="4113"/>
      <c r="F722" s="3919"/>
      <c r="G722" s="4113"/>
      <c r="H722" s="4114"/>
      <c r="I722" s="2846"/>
      <c r="J722" s="3919"/>
      <c r="K722" s="3919"/>
      <c r="L722" s="3919"/>
      <c r="M722" s="3919"/>
      <c r="N722" s="4113"/>
      <c r="O722" s="4113"/>
      <c r="P722" s="4113"/>
      <c r="Q722" s="4113"/>
      <c r="R722" s="4113"/>
      <c r="S722" s="4113"/>
      <c r="T722" s="4113"/>
      <c r="U722" s="4113"/>
      <c r="V722" s="4113"/>
      <c r="W722" s="4113"/>
      <c r="X722" s="4113"/>
      <c r="Y722" s="4113"/>
      <c r="Z722" s="4113"/>
    </row>
    <row r="723" spans="1:26" ht="12.75" customHeight="1">
      <c r="A723" s="4113"/>
      <c r="B723" s="4113"/>
      <c r="C723" s="4113"/>
      <c r="D723" s="4113"/>
      <c r="E723" s="4113"/>
      <c r="F723" s="3919"/>
      <c r="G723" s="4113"/>
      <c r="H723" s="4114"/>
      <c r="I723" s="2846"/>
      <c r="J723" s="3919"/>
      <c r="K723" s="3919"/>
      <c r="L723" s="3919"/>
      <c r="M723" s="3919"/>
      <c r="N723" s="4113"/>
      <c r="O723" s="4113"/>
      <c r="P723" s="4113"/>
      <c r="Q723" s="4113"/>
      <c r="R723" s="4113"/>
      <c r="S723" s="4113"/>
      <c r="T723" s="4113"/>
      <c r="U723" s="4113"/>
      <c r="V723" s="4113"/>
      <c r="W723" s="4113"/>
      <c r="X723" s="4113"/>
      <c r="Y723" s="4113"/>
      <c r="Z723" s="4113"/>
    </row>
    <row r="724" spans="1:26" ht="12.75" customHeight="1">
      <c r="A724" s="4113"/>
      <c r="B724" s="4113"/>
      <c r="C724" s="4113"/>
      <c r="D724" s="4113"/>
      <c r="E724" s="4113"/>
      <c r="F724" s="3919"/>
      <c r="G724" s="4113"/>
      <c r="H724" s="4114"/>
      <c r="I724" s="2846"/>
      <c r="J724" s="3919"/>
      <c r="K724" s="3919"/>
      <c r="L724" s="3919"/>
      <c r="M724" s="3919"/>
      <c r="N724" s="4113"/>
      <c r="O724" s="4113"/>
      <c r="P724" s="4113"/>
      <c r="Q724" s="4113"/>
      <c r="R724" s="4113"/>
      <c r="S724" s="4113"/>
      <c r="T724" s="4113"/>
      <c r="U724" s="4113"/>
      <c r="V724" s="4113"/>
      <c r="W724" s="4113"/>
      <c r="X724" s="4113"/>
      <c r="Y724" s="4113"/>
      <c r="Z724" s="4113"/>
    </row>
    <row r="725" spans="1:26" ht="12.75" customHeight="1">
      <c r="A725" s="4113"/>
      <c r="B725" s="4113"/>
      <c r="C725" s="4113"/>
      <c r="D725" s="4113"/>
      <c r="E725" s="4113"/>
      <c r="F725" s="3919"/>
      <c r="G725" s="4113"/>
      <c r="H725" s="4114"/>
      <c r="I725" s="2846"/>
      <c r="J725" s="3919"/>
      <c r="K725" s="3919"/>
      <c r="L725" s="3919"/>
      <c r="M725" s="3919"/>
      <c r="N725" s="4113"/>
      <c r="O725" s="4113"/>
      <c r="P725" s="4113"/>
      <c r="Q725" s="4113"/>
      <c r="R725" s="4113"/>
      <c r="S725" s="4113"/>
      <c r="T725" s="4113"/>
      <c r="U725" s="4113"/>
      <c r="V725" s="4113"/>
      <c r="W725" s="4113"/>
      <c r="X725" s="4113"/>
      <c r="Y725" s="4113"/>
      <c r="Z725" s="4113"/>
    </row>
    <row r="726" spans="1:26" ht="12.75" customHeight="1">
      <c r="A726" s="4113"/>
      <c r="B726" s="4113"/>
      <c r="C726" s="4113"/>
      <c r="D726" s="4113"/>
      <c r="E726" s="4113"/>
      <c r="F726" s="3919"/>
      <c r="G726" s="4113"/>
      <c r="H726" s="4114"/>
      <c r="I726" s="2846"/>
      <c r="J726" s="3919"/>
      <c r="K726" s="3919"/>
      <c r="L726" s="3919"/>
      <c r="M726" s="3919"/>
      <c r="N726" s="4113"/>
      <c r="O726" s="4113"/>
      <c r="P726" s="4113"/>
      <c r="Q726" s="4113"/>
      <c r="R726" s="4113"/>
      <c r="S726" s="4113"/>
      <c r="T726" s="4113"/>
      <c r="U726" s="4113"/>
      <c r="V726" s="4113"/>
      <c r="W726" s="4113"/>
      <c r="X726" s="4113"/>
      <c r="Y726" s="4113"/>
      <c r="Z726" s="4113"/>
    </row>
    <row r="727" spans="1:26" ht="12.75" customHeight="1">
      <c r="A727" s="4113"/>
      <c r="B727" s="4113"/>
      <c r="C727" s="4113"/>
      <c r="D727" s="4113"/>
      <c r="E727" s="4113"/>
      <c r="F727" s="3919"/>
      <c r="G727" s="4113"/>
      <c r="H727" s="4114"/>
      <c r="I727" s="2846"/>
      <c r="J727" s="3919"/>
      <c r="K727" s="3919"/>
      <c r="L727" s="3919"/>
      <c r="M727" s="3919"/>
      <c r="N727" s="4113"/>
      <c r="O727" s="4113"/>
      <c r="P727" s="4113"/>
      <c r="Q727" s="4113"/>
      <c r="R727" s="4113"/>
      <c r="S727" s="4113"/>
      <c r="T727" s="4113"/>
      <c r="U727" s="4113"/>
      <c r="V727" s="4113"/>
      <c r="W727" s="4113"/>
      <c r="X727" s="4113"/>
      <c r="Y727" s="4113"/>
      <c r="Z727" s="4113"/>
    </row>
    <row r="728" spans="1:26" ht="12.75" customHeight="1">
      <c r="A728" s="4113"/>
      <c r="B728" s="4113"/>
      <c r="C728" s="4113"/>
      <c r="D728" s="4113"/>
      <c r="E728" s="4113"/>
      <c r="F728" s="3919"/>
      <c r="G728" s="4113"/>
      <c r="H728" s="4114"/>
      <c r="I728" s="2846"/>
      <c r="J728" s="3919"/>
      <c r="K728" s="3919"/>
      <c r="L728" s="3919"/>
      <c r="M728" s="3919"/>
      <c r="N728" s="4113"/>
      <c r="O728" s="4113"/>
      <c r="P728" s="4113"/>
      <c r="Q728" s="4113"/>
      <c r="R728" s="4113"/>
      <c r="S728" s="4113"/>
      <c r="T728" s="4113"/>
      <c r="U728" s="4113"/>
      <c r="V728" s="4113"/>
      <c r="W728" s="4113"/>
      <c r="X728" s="4113"/>
      <c r="Y728" s="4113"/>
      <c r="Z728" s="4113"/>
    </row>
    <row r="729" spans="1:26" ht="12.75" customHeight="1">
      <c r="A729" s="4113"/>
      <c r="B729" s="4113"/>
      <c r="C729" s="4113"/>
      <c r="D729" s="4113"/>
      <c r="E729" s="4113"/>
      <c r="F729" s="3919"/>
      <c r="G729" s="4113"/>
      <c r="H729" s="4114"/>
      <c r="I729" s="2846"/>
      <c r="J729" s="3919"/>
      <c r="K729" s="3919"/>
      <c r="L729" s="3919"/>
      <c r="M729" s="3919"/>
      <c r="N729" s="4113"/>
      <c r="O729" s="4113"/>
      <c r="P729" s="4113"/>
      <c r="Q729" s="4113"/>
      <c r="R729" s="4113"/>
      <c r="S729" s="4113"/>
      <c r="T729" s="4113"/>
      <c r="U729" s="4113"/>
      <c r="V729" s="4113"/>
      <c r="W729" s="4113"/>
      <c r="X729" s="4113"/>
      <c r="Y729" s="4113"/>
      <c r="Z729" s="4113"/>
    </row>
    <row r="730" spans="1:26" ht="12.75" customHeight="1">
      <c r="A730" s="4113"/>
      <c r="B730" s="4113"/>
      <c r="C730" s="4113"/>
      <c r="D730" s="4113"/>
      <c r="E730" s="4113"/>
      <c r="F730" s="3919"/>
      <c r="G730" s="4113"/>
      <c r="H730" s="4114"/>
      <c r="I730" s="2846"/>
      <c r="J730" s="3919"/>
      <c r="K730" s="3919"/>
      <c r="L730" s="3919"/>
      <c r="M730" s="3919"/>
      <c r="N730" s="4113"/>
      <c r="O730" s="4113"/>
      <c r="P730" s="4113"/>
      <c r="Q730" s="4113"/>
      <c r="R730" s="4113"/>
      <c r="S730" s="4113"/>
      <c r="T730" s="4113"/>
      <c r="U730" s="4113"/>
      <c r="V730" s="4113"/>
      <c r="W730" s="4113"/>
      <c r="X730" s="4113"/>
      <c r="Y730" s="4113"/>
      <c r="Z730" s="4113"/>
    </row>
    <row r="731" spans="1:26" ht="12.75" customHeight="1">
      <c r="A731" s="4113"/>
      <c r="B731" s="4113"/>
      <c r="C731" s="4113"/>
      <c r="D731" s="4113"/>
      <c r="E731" s="4113"/>
      <c r="F731" s="3919"/>
      <c r="G731" s="4113"/>
      <c r="H731" s="4114"/>
      <c r="I731" s="2846"/>
      <c r="J731" s="3919"/>
      <c r="K731" s="3919"/>
      <c r="L731" s="3919"/>
      <c r="M731" s="3919"/>
      <c r="N731" s="4113"/>
      <c r="O731" s="4113"/>
      <c r="P731" s="4113"/>
      <c r="Q731" s="4113"/>
      <c r="R731" s="4113"/>
      <c r="S731" s="4113"/>
      <c r="T731" s="4113"/>
      <c r="U731" s="4113"/>
      <c r="V731" s="4113"/>
      <c r="W731" s="4113"/>
      <c r="X731" s="4113"/>
      <c r="Y731" s="4113"/>
      <c r="Z731" s="4113"/>
    </row>
    <row r="732" spans="1:26" ht="12.75" customHeight="1">
      <c r="A732" s="4113"/>
      <c r="B732" s="4113"/>
      <c r="C732" s="4113"/>
      <c r="D732" s="4113"/>
      <c r="E732" s="4113"/>
      <c r="F732" s="3919"/>
      <c r="G732" s="4113"/>
      <c r="H732" s="4114"/>
      <c r="I732" s="2846"/>
      <c r="J732" s="3919"/>
      <c r="K732" s="3919"/>
      <c r="L732" s="3919"/>
      <c r="M732" s="3919"/>
      <c r="N732" s="4113"/>
      <c r="O732" s="4113"/>
      <c r="P732" s="4113"/>
      <c r="Q732" s="4113"/>
      <c r="R732" s="4113"/>
      <c r="S732" s="4113"/>
      <c r="T732" s="4113"/>
      <c r="U732" s="4113"/>
      <c r="V732" s="4113"/>
      <c r="W732" s="4113"/>
      <c r="X732" s="4113"/>
      <c r="Y732" s="4113"/>
      <c r="Z732" s="4113"/>
    </row>
    <row r="733" spans="1:26" ht="12.75" customHeight="1">
      <c r="A733" s="4113"/>
      <c r="B733" s="4113"/>
      <c r="C733" s="4113"/>
      <c r="D733" s="4113"/>
      <c r="E733" s="4113"/>
      <c r="F733" s="3919"/>
      <c r="G733" s="4113"/>
      <c r="H733" s="4114"/>
      <c r="I733" s="2846"/>
      <c r="J733" s="3919"/>
      <c r="K733" s="3919"/>
      <c r="L733" s="3919"/>
      <c r="M733" s="3919"/>
      <c r="N733" s="4113"/>
      <c r="O733" s="4113"/>
      <c r="P733" s="4113"/>
      <c r="Q733" s="4113"/>
      <c r="R733" s="4113"/>
      <c r="S733" s="4113"/>
      <c r="T733" s="4113"/>
      <c r="U733" s="4113"/>
      <c r="V733" s="4113"/>
      <c r="W733" s="4113"/>
      <c r="X733" s="4113"/>
      <c r="Y733" s="4113"/>
      <c r="Z733" s="4113"/>
    </row>
    <row r="734" spans="1:26" ht="12.75" customHeight="1">
      <c r="A734" s="4113"/>
      <c r="B734" s="4113"/>
      <c r="C734" s="4113"/>
      <c r="D734" s="4113"/>
      <c r="E734" s="4113"/>
      <c r="F734" s="3919"/>
      <c r="G734" s="4113"/>
      <c r="H734" s="4114"/>
      <c r="I734" s="2846"/>
      <c r="J734" s="3919"/>
      <c r="K734" s="3919"/>
      <c r="L734" s="3919"/>
      <c r="M734" s="3919"/>
      <c r="N734" s="4113"/>
      <c r="O734" s="4113"/>
      <c r="P734" s="4113"/>
      <c r="Q734" s="4113"/>
      <c r="R734" s="4113"/>
      <c r="S734" s="4113"/>
      <c r="T734" s="4113"/>
      <c r="U734" s="4113"/>
      <c r="V734" s="4113"/>
      <c r="W734" s="4113"/>
      <c r="X734" s="4113"/>
      <c r="Y734" s="4113"/>
      <c r="Z734" s="4113"/>
    </row>
    <row r="735" spans="1:26" ht="12.75" customHeight="1">
      <c r="A735" s="4113"/>
      <c r="B735" s="4113"/>
      <c r="C735" s="4113"/>
      <c r="D735" s="4113"/>
      <c r="E735" s="4113"/>
      <c r="F735" s="3919"/>
      <c r="G735" s="4113"/>
      <c r="H735" s="4114"/>
      <c r="I735" s="2846"/>
      <c r="J735" s="3919"/>
      <c r="K735" s="3919"/>
      <c r="L735" s="3919"/>
      <c r="M735" s="3919"/>
      <c r="N735" s="4113"/>
      <c r="O735" s="4113"/>
      <c r="P735" s="4113"/>
      <c r="Q735" s="4113"/>
      <c r="R735" s="4113"/>
      <c r="S735" s="4113"/>
      <c r="T735" s="4113"/>
      <c r="U735" s="4113"/>
      <c r="V735" s="4113"/>
      <c r="W735" s="4113"/>
      <c r="X735" s="4113"/>
      <c r="Y735" s="4113"/>
      <c r="Z735" s="4113"/>
    </row>
    <row r="736" spans="1:26" ht="12.75" customHeight="1">
      <c r="A736" s="4113"/>
      <c r="B736" s="4113"/>
      <c r="C736" s="4113"/>
      <c r="D736" s="4113"/>
      <c r="E736" s="4113"/>
      <c r="F736" s="3919"/>
      <c r="G736" s="4113"/>
      <c r="H736" s="4114"/>
      <c r="I736" s="2846"/>
      <c r="J736" s="3919"/>
      <c r="K736" s="3919"/>
      <c r="L736" s="3919"/>
      <c r="M736" s="3919"/>
      <c r="N736" s="4113"/>
      <c r="O736" s="4113"/>
      <c r="P736" s="4113"/>
      <c r="Q736" s="4113"/>
      <c r="R736" s="4113"/>
      <c r="S736" s="4113"/>
      <c r="T736" s="4113"/>
      <c r="U736" s="4113"/>
      <c r="V736" s="4113"/>
      <c r="W736" s="4113"/>
      <c r="X736" s="4113"/>
      <c r="Y736" s="4113"/>
      <c r="Z736" s="4113"/>
    </row>
    <row r="737" spans="1:26" ht="12.75" customHeight="1">
      <c r="A737" s="4113"/>
      <c r="B737" s="4113"/>
      <c r="C737" s="4113"/>
      <c r="D737" s="4113"/>
      <c r="E737" s="4113"/>
      <c r="F737" s="3919"/>
      <c r="G737" s="4113"/>
      <c r="H737" s="4114"/>
      <c r="I737" s="2846"/>
      <c r="J737" s="3919"/>
      <c r="K737" s="3919"/>
      <c r="L737" s="3919"/>
      <c r="M737" s="3919"/>
      <c r="N737" s="4113"/>
      <c r="O737" s="4113"/>
      <c r="P737" s="4113"/>
      <c r="Q737" s="4113"/>
      <c r="R737" s="4113"/>
      <c r="S737" s="4113"/>
      <c r="T737" s="4113"/>
      <c r="U737" s="4113"/>
      <c r="V737" s="4113"/>
      <c r="W737" s="4113"/>
      <c r="X737" s="4113"/>
      <c r="Y737" s="4113"/>
      <c r="Z737" s="4113"/>
    </row>
    <row r="738" spans="1:26" ht="12.75" customHeight="1">
      <c r="A738" s="4113"/>
      <c r="B738" s="4113"/>
      <c r="C738" s="4113"/>
      <c r="D738" s="4113"/>
      <c r="E738" s="4113"/>
      <c r="F738" s="3919"/>
      <c r="G738" s="4113"/>
      <c r="H738" s="4114"/>
      <c r="I738" s="2846"/>
      <c r="J738" s="3919"/>
      <c r="K738" s="3919"/>
      <c r="L738" s="3919"/>
      <c r="M738" s="3919"/>
      <c r="N738" s="4113"/>
      <c r="O738" s="4113"/>
      <c r="P738" s="4113"/>
      <c r="Q738" s="4113"/>
      <c r="R738" s="4113"/>
      <c r="S738" s="4113"/>
      <c r="T738" s="4113"/>
      <c r="U738" s="4113"/>
      <c r="V738" s="4113"/>
      <c r="W738" s="4113"/>
      <c r="X738" s="4113"/>
      <c r="Y738" s="4113"/>
      <c r="Z738" s="4113"/>
    </row>
    <row r="739" spans="1:26" ht="12.75" customHeight="1">
      <c r="A739" s="4113"/>
      <c r="B739" s="4113"/>
      <c r="C739" s="4113"/>
      <c r="D739" s="4113"/>
      <c r="E739" s="4113"/>
      <c r="F739" s="3919"/>
      <c r="G739" s="4113"/>
      <c r="H739" s="4114"/>
      <c r="I739" s="2846"/>
      <c r="J739" s="3919"/>
      <c r="K739" s="3919"/>
      <c r="L739" s="3919"/>
      <c r="M739" s="3919"/>
      <c r="N739" s="4113"/>
      <c r="O739" s="4113"/>
      <c r="P739" s="4113"/>
      <c r="Q739" s="4113"/>
      <c r="R739" s="4113"/>
      <c r="S739" s="4113"/>
      <c r="T739" s="4113"/>
      <c r="U739" s="4113"/>
      <c r="V739" s="4113"/>
      <c r="W739" s="4113"/>
      <c r="X739" s="4113"/>
      <c r="Y739" s="4113"/>
      <c r="Z739" s="4113"/>
    </row>
    <row r="740" spans="1:26" ht="12.75" customHeight="1">
      <c r="A740" s="4113"/>
      <c r="B740" s="4113"/>
      <c r="C740" s="4113"/>
      <c r="D740" s="4113"/>
      <c r="E740" s="4113"/>
      <c r="F740" s="3919"/>
      <c r="G740" s="4113"/>
      <c r="H740" s="4114"/>
      <c r="I740" s="2846"/>
      <c r="J740" s="3919"/>
      <c r="K740" s="3919"/>
      <c r="L740" s="3919"/>
      <c r="M740" s="3919"/>
      <c r="N740" s="4113"/>
      <c r="O740" s="4113"/>
      <c r="P740" s="4113"/>
      <c r="Q740" s="4113"/>
      <c r="R740" s="4113"/>
      <c r="S740" s="4113"/>
      <c r="T740" s="4113"/>
      <c r="U740" s="4113"/>
      <c r="V740" s="4113"/>
      <c r="W740" s="4113"/>
      <c r="X740" s="4113"/>
      <c r="Y740" s="4113"/>
      <c r="Z740" s="4113"/>
    </row>
    <row r="741" spans="1:26" ht="12.75" customHeight="1">
      <c r="A741" s="4113"/>
      <c r="B741" s="4113"/>
      <c r="C741" s="4113"/>
      <c r="D741" s="4113"/>
      <c r="E741" s="4113"/>
      <c r="F741" s="3919"/>
      <c r="G741" s="4113"/>
      <c r="H741" s="4114"/>
      <c r="I741" s="2846"/>
      <c r="J741" s="3919"/>
      <c r="K741" s="3919"/>
      <c r="L741" s="3919"/>
      <c r="M741" s="3919"/>
      <c r="N741" s="4113"/>
      <c r="O741" s="4113"/>
      <c r="P741" s="4113"/>
      <c r="Q741" s="4113"/>
      <c r="R741" s="4113"/>
      <c r="S741" s="4113"/>
      <c r="T741" s="4113"/>
      <c r="U741" s="4113"/>
      <c r="V741" s="4113"/>
      <c r="W741" s="4113"/>
      <c r="X741" s="4113"/>
      <c r="Y741" s="4113"/>
      <c r="Z741" s="4113"/>
    </row>
    <row r="742" spans="1:26" ht="12.75" customHeight="1">
      <c r="A742" s="4113"/>
      <c r="B742" s="4113"/>
      <c r="C742" s="4113"/>
      <c r="D742" s="4113"/>
      <c r="E742" s="4113"/>
      <c r="F742" s="3919"/>
      <c r="G742" s="4113"/>
      <c r="H742" s="4114"/>
      <c r="I742" s="2846"/>
      <c r="J742" s="3919"/>
      <c r="K742" s="3919"/>
      <c r="L742" s="3919"/>
      <c r="M742" s="3919"/>
      <c r="N742" s="4113"/>
      <c r="O742" s="4113"/>
      <c r="P742" s="4113"/>
      <c r="Q742" s="4113"/>
      <c r="R742" s="4113"/>
      <c r="S742" s="4113"/>
      <c r="T742" s="4113"/>
      <c r="U742" s="4113"/>
      <c r="V742" s="4113"/>
      <c r="W742" s="4113"/>
      <c r="X742" s="4113"/>
      <c r="Y742" s="4113"/>
      <c r="Z742" s="4113"/>
    </row>
    <row r="743" spans="1:26" ht="12.75" customHeight="1">
      <c r="A743" s="4113"/>
      <c r="B743" s="4113"/>
      <c r="C743" s="4113"/>
      <c r="D743" s="4113"/>
      <c r="E743" s="4113"/>
      <c r="F743" s="3919"/>
      <c r="G743" s="4113"/>
      <c r="H743" s="4114"/>
      <c r="I743" s="2846"/>
      <c r="J743" s="3919"/>
      <c r="K743" s="3919"/>
      <c r="L743" s="3919"/>
      <c r="M743" s="3919"/>
      <c r="N743" s="4113"/>
      <c r="O743" s="4113"/>
      <c r="P743" s="4113"/>
      <c r="Q743" s="4113"/>
      <c r="R743" s="4113"/>
      <c r="S743" s="4113"/>
      <c r="T743" s="4113"/>
      <c r="U743" s="4113"/>
      <c r="V743" s="4113"/>
      <c r="W743" s="4113"/>
      <c r="X743" s="4113"/>
      <c r="Y743" s="4113"/>
      <c r="Z743" s="4113"/>
    </row>
    <row r="744" spans="1:26" ht="12.75" customHeight="1">
      <c r="A744" s="4113"/>
      <c r="B744" s="4113"/>
      <c r="C744" s="4113"/>
      <c r="D744" s="4113"/>
      <c r="E744" s="4113"/>
      <c r="F744" s="3919"/>
      <c r="G744" s="4113"/>
      <c r="H744" s="4114"/>
      <c r="I744" s="2846"/>
      <c r="J744" s="3919"/>
      <c r="K744" s="3919"/>
      <c r="L744" s="3919"/>
      <c r="M744" s="3919"/>
      <c r="N744" s="4113"/>
      <c r="O744" s="4113"/>
      <c r="P744" s="4113"/>
      <c r="Q744" s="4113"/>
      <c r="R744" s="4113"/>
      <c r="S744" s="4113"/>
      <c r="T744" s="4113"/>
      <c r="U744" s="4113"/>
      <c r="V744" s="4113"/>
      <c r="W744" s="4113"/>
      <c r="X744" s="4113"/>
      <c r="Y744" s="4113"/>
      <c r="Z744" s="4113"/>
    </row>
    <row r="745" spans="1:26" ht="12.75" customHeight="1">
      <c r="A745" s="4113"/>
      <c r="B745" s="4113"/>
      <c r="C745" s="4113"/>
      <c r="D745" s="4113"/>
      <c r="E745" s="4113"/>
      <c r="F745" s="3919"/>
      <c r="G745" s="4113"/>
      <c r="H745" s="4114"/>
      <c r="I745" s="2846"/>
      <c r="J745" s="3919"/>
      <c r="K745" s="3919"/>
      <c r="L745" s="3919"/>
      <c r="M745" s="3919"/>
      <c r="N745" s="4113"/>
      <c r="O745" s="4113"/>
      <c r="P745" s="4113"/>
      <c r="Q745" s="4113"/>
      <c r="R745" s="4113"/>
      <c r="S745" s="4113"/>
      <c r="T745" s="4113"/>
      <c r="U745" s="4113"/>
      <c r="V745" s="4113"/>
      <c r="W745" s="4113"/>
      <c r="X745" s="4113"/>
      <c r="Y745" s="4113"/>
      <c r="Z745" s="4113"/>
    </row>
    <row r="746" spans="1:26" ht="12.75" customHeight="1">
      <c r="A746" s="4113"/>
      <c r="B746" s="4113"/>
      <c r="C746" s="4113"/>
      <c r="D746" s="4113"/>
      <c r="E746" s="4113"/>
      <c r="F746" s="3919"/>
      <c r="G746" s="4113"/>
      <c r="H746" s="4114"/>
      <c r="I746" s="2846"/>
      <c r="J746" s="3919"/>
      <c r="K746" s="3919"/>
      <c r="L746" s="3919"/>
      <c r="M746" s="3919"/>
      <c r="N746" s="4113"/>
      <c r="O746" s="4113"/>
      <c r="P746" s="4113"/>
      <c r="Q746" s="4113"/>
      <c r="R746" s="4113"/>
      <c r="S746" s="4113"/>
      <c r="T746" s="4113"/>
      <c r="U746" s="4113"/>
      <c r="V746" s="4113"/>
      <c r="W746" s="4113"/>
      <c r="X746" s="4113"/>
      <c r="Y746" s="4113"/>
      <c r="Z746" s="4113"/>
    </row>
    <row r="747" spans="1:26" ht="12.75" customHeight="1">
      <c r="A747" s="4113"/>
      <c r="B747" s="4113"/>
      <c r="C747" s="4113"/>
      <c r="D747" s="4113"/>
      <c r="E747" s="4113"/>
      <c r="F747" s="3919"/>
      <c r="G747" s="4113"/>
      <c r="H747" s="4114"/>
      <c r="I747" s="2846"/>
      <c r="J747" s="3919"/>
      <c r="K747" s="3919"/>
      <c r="L747" s="3919"/>
      <c r="M747" s="3919"/>
      <c r="N747" s="4113"/>
      <c r="O747" s="4113"/>
      <c r="P747" s="4113"/>
      <c r="Q747" s="4113"/>
      <c r="R747" s="4113"/>
      <c r="S747" s="4113"/>
      <c r="T747" s="4113"/>
      <c r="U747" s="4113"/>
      <c r="V747" s="4113"/>
      <c r="W747" s="4113"/>
      <c r="X747" s="4113"/>
      <c r="Y747" s="4113"/>
      <c r="Z747" s="4113"/>
    </row>
    <row r="748" spans="1:26" ht="12.75" customHeight="1">
      <c r="A748" s="4113"/>
      <c r="B748" s="4113"/>
      <c r="C748" s="4113"/>
      <c r="D748" s="4113"/>
      <c r="E748" s="4113"/>
      <c r="F748" s="3919"/>
      <c r="G748" s="4113"/>
      <c r="H748" s="4114"/>
      <c r="I748" s="2846"/>
      <c r="J748" s="3919"/>
      <c r="K748" s="3919"/>
      <c r="L748" s="3919"/>
      <c r="M748" s="3919"/>
      <c r="N748" s="4113"/>
      <c r="O748" s="4113"/>
      <c r="P748" s="4113"/>
      <c r="Q748" s="4113"/>
      <c r="R748" s="4113"/>
      <c r="S748" s="4113"/>
      <c r="T748" s="4113"/>
      <c r="U748" s="4113"/>
      <c r="V748" s="4113"/>
      <c r="W748" s="4113"/>
      <c r="X748" s="4113"/>
      <c r="Y748" s="4113"/>
      <c r="Z748" s="4113"/>
    </row>
    <row r="749" spans="1:26" ht="12.75" customHeight="1">
      <c r="A749" s="4113"/>
      <c r="B749" s="4113"/>
      <c r="C749" s="4113"/>
      <c r="D749" s="4113"/>
      <c r="E749" s="4113"/>
      <c r="F749" s="3919"/>
      <c r="G749" s="4113"/>
      <c r="H749" s="4114"/>
      <c r="I749" s="2846"/>
      <c r="J749" s="3919"/>
      <c r="K749" s="3919"/>
      <c r="L749" s="3919"/>
      <c r="M749" s="3919"/>
      <c r="N749" s="4113"/>
      <c r="O749" s="4113"/>
      <c r="P749" s="4113"/>
      <c r="Q749" s="4113"/>
      <c r="R749" s="4113"/>
      <c r="S749" s="4113"/>
      <c r="T749" s="4113"/>
      <c r="U749" s="4113"/>
      <c r="V749" s="4113"/>
      <c r="W749" s="4113"/>
      <c r="X749" s="4113"/>
      <c r="Y749" s="4113"/>
      <c r="Z749" s="4113"/>
    </row>
    <row r="750" spans="1:26" ht="12.75" customHeight="1">
      <c r="A750" s="4113"/>
      <c r="B750" s="4113"/>
      <c r="C750" s="4113"/>
      <c r="D750" s="4113"/>
      <c r="E750" s="4113"/>
      <c r="F750" s="3919"/>
      <c r="G750" s="4113"/>
      <c r="H750" s="4114"/>
      <c r="I750" s="2846"/>
      <c r="J750" s="3919"/>
      <c r="K750" s="3919"/>
      <c r="L750" s="3919"/>
      <c r="M750" s="3919"/>
      <c r="N750" s="4113"/>
      <c r="O750" s="4113"/>
      <c r="P750" s="4113"/>
      <c r="Q750" s="4113"/>
      <c r="R750" s="4113"/>
      <c r="S750" s="4113"/>
      <c r="T750" s="4113"/>
      <c r="U750" s="4113"/>
      <c r="V750" s="4113"/>
      <c r="W750" s="4113"/>
      <c r="X750" s="4113"/>
      <c r="Y750" s="4113"/>
      <c r="Z750" s="4113"/>
    </row>
    <row r="751" spans="1:26" ht="12.75" customHeight="1">
      <c r="A751" s="4113"/>
      <c r="B751" s="4113"/>
      <c r="C751" s="4113"/>
      <c r="D751" s="4113"/>
      <c r="E751" s="4113"/>
      <c r="F751" s="3919"/>
      <c r="G751" s="4113"/>
      <c r="H751" s="4114"/>
      <c r="I751" s="2846"/>
      <c r="J751" s="3919"/>
      <c r="K751" s="3919"/>
      <c r="L751" s="3919"/>
      <c r="M751" s="3919"/>
      <c r="N751" s="4113"/>
      <c r="O751" s="4113"/>
      <c r="P751" s="4113"/>
      <c r="Q751" s="4113"/>
      <c r="R751" s="4113"/>
      <c r="S751" s="4113"/>
      <c r="T751" s="4113"/>
      <c r="U751" s="4113"/>
      <c r="V751" s="4113"/>
      <c r="W751" s="4113"/>
      <c r="X751" s="4113"/>
      <c r="Y751" s="4113"/>
      <c r="Z751" s="4113"/>
    </row>
    <row r="752" spans="1:26" ht="12.75" customHeight="1">
      <c r="A752" s="4113"/>
      <c r="B752" s="4113"/>
      <c r="C752" s="4113"/>
      <c r="D752" s="4113"/>
      <c r="E752" s="4113"/>
      <c r="F752" s="3919"/>
      <c r="G752" s="4113"/>
      <c r="H752" s="4114"/>
      <c r="I752" s="2846"/>
      <c r="J752" s="3919"/>
      <c r="K752" s="3919"/>
      <c r="L752" s="3919"/>
      <c r="M752" s="3919"/>
      <c r="N752" s="4113"/>
      <c r="O752" s="4113"/>
      <c r="P752" s="4113"/>
      <c r="Q752" s="4113"/>
      <c r="R752" s="4113"/>
      <c r="S752" s="4113"/>
      <c r="T752" s="4113"/>
      <c r="U752" s="4113"/>
      <c r="V752" s="4113"/>
      <c r="W752" s="4113"/>
      <c r="X752" s="4113"/>
      <c r="Y752" s="4113"/>
      <c r="Z752" s="4113"/>
    </row>
    <row r="753" spans="1:26" ht="12.75" customHeight="1">
      <c r="A753" s="4113"/>
      <c r="B753" s="4113"/>
      <c r="C753" s="4113"/>
      <c r="D753" s="4113"/>
      <c r="E753" s="4113"/>
      <c r="F753" s="3919"/>
      <c r="G753" s="4113"/>
      <c r="H753" s="4114"/>
      <c r="I753" s="2846"/>
      <c r="J753" s="3919"/>
      <c r="K753" s="3919"/>
      <c r="L753" s="3919"/>
      <c r="M753" s="3919"/>
      <c r="N753" s="4113"/>
      <c r="O753" s="4113"/>
      <c r="P753" s="4113"/>
      <c r="Q753" s="4113"/>
      <c r="R753" s="4113"/>
      <c r="S753" s="4113"/>
      <c r="T753" s="4113"/>
      <c r="U753" s="4113"/>
      <c r="V753" s="4113"/>
      <c r="W753" s="4113"/>
      <c r="X753" s="4113"/>
      <c r="Y753" s="4113"/>
      <c r="Z753" s="4113"/>
    </row>
    <row r="754" spans="1:26" ht="12.75" customHeight="1">
      <c r="A754" s="4113"/>
      <c r="B754" s="4113"/>
      <c r="C754" s="4113"/>
      <c r="D754" s="4113"/>
      <c r="E754" s="4113"/>
      <c r="F754" s="3919"/>
      <c r="G754" s="4113"/>
      <c r="H754" s="4114"/>
      <c r="I754" s="2846"/>
      <c r="J754" s="3919"/>
      <c r="K754" s="3919"/>
      <c r="L754" s="3919"/>
      <c r="M754" s="3919"/>
      <c r="N754" s="4113"/>
      <c r="O754" s="4113"/>
      <c r="P754" s="4113"/>
      <c r="Q754" s="4113"/>
      <c r="R754" s="4113"/>
      <c r="S754" s="4113"/>
      <c r="T754" s="4113"/>
      <c r="U754" s="4113"/>
      <c r="V754" s="4113"/>
      <c r="W754" s="4113"/>
      <c r="X754" s="4113"/>
      <c r="Y754" s="4113"/>
      <c r="Z754" s="4113"/>
    </row>
    <row r="755" spans="1:26" ht="12.75" customHeight="1">
      <c r="A755" s="4113"/>
      <c r="B755" s="4113"/>
      <c r="C755" s="4113"/>
      <c r="D755" s="4113"/>
      <c r="E755" s="4113"/>
      <c r="F755" s="3919"/>
      <c r="G755" s="4113"/>
      <c r="H755" s="4114"/>
      <c r="I755" s="2846"/>
      <c r="J755" s="3919"/>
      <c r="K755" s="3919"/>
      <c r="L755" s="3919"/>
      <c r="M755" s="3919"/>
      <c r="N755" s="4113"/>
      <c r="O755" s="4113"/>
      <c r="P755" s="4113"/>
      <c r="Q755" s="4113"/>
      <c r="R755" s="4113"/>
      <c r="S755" s="4113"/>
      <c r="T755" s="4113"/>
      <c r="U755" s="4113"/>
      <c r="V755" s="4113"/>
      <c r="W755" s="4113"/>
      <c r="X755" s="4113"/>
      <c r="Y755" s="4113"/>
      <c r="Z755" s="4113"/>
    </row>
    <row r="756" spans="1:26" ht="12.75" customHeight="1">
      <c r="A756" s="4113"/>
      <c r="B756" s="4113"/>
      <c r="C756" s="4113"/>
      <c r="D756" s="4113"/>
      <c r="E756" s="4113"/>
      <c r="F756" s="3919"/>
      <c r="G756" s="4113"/>
      <c r="H756" s="4114"/>
      <c r="I756" s="2846"/>
      <c r="J756" s="3919"/>
      <c r="K756" s="3919"/>
      <c r="L756" s="3919"/>
      <c r="M756" s="3919"/>
      <c r="N756" s="4113"/>
      <c r="O756" s="4113"/>
      <c r="P756" s="4113"/>
      <c r="Q756" s="4113"/>
      <c r="R756" s="4113"/>
      <c r="S756" s="4113"/>
      <c r="T756" s="4113"/>
      <c r="U756" s="4113"/>
      <c r="V756" s="4113"/>
      <c r="W756" s="4113"/>
      <c r="X756" s="4113"/>
      <c r="Y756" s="4113"/>
      <c r="Z756" s="4113"/>
    </row>
    <row r="757" spans="1:26" ht="12.75" customHeight="1">
      <c r="A757" s="4113"/>
      <c r="B757" s="4113"/>
      <c r="C757" s="4113"/>
      <c r="D757" s="4113"/>
      <c r="E757" s="4113"/>
      <c r="F757" s="3919"/>
      <c r="G757" s="4113"/>
      <c r="H757" s="4114"/>
      <c r="I757" s="2846"/>
      <c r="J757" s="3919"/>
      <c r="K757" s="3919"/>
      <c r="L757" s="3919"/>
      <c r="M757" s="3919"/>
      <c r="N757" s="4113"/>
      <c r="O757" s="4113"/>
      <c r="P757" s="4113"/>
      <c r="Q757" s="4113"/>
      <c r="R757" s="4113"/>
      <c r="S757" s="4113"/>
      <c r="T757" s="4113"/>
      <c r="U757" s="4113"/>
      <c r="V757" s="4113"/>
      <c r="W757" s="4113"/>
      <c r="X757" s="4113"/>
      <c r="Y757" s="4113"/>
      <c r="Z757" s="4113"/>
    </row>
    <row r="758" spans="1:26" ht="12.75" customHeight="1">
      <c r="A758" s="4113"/>
      <c r="B758" s="4113"/>
      <c r="C758" s="4113"/>
      <c r="D758" s="4113"/>
      <c r="E758" s="4113"/>
      <c r="F758" s="3919"/>
      <c r="G758" s="4113"/>
      <c r="H758" s="4114"/>
      <c r="I758" s="2846"/>
      <c r="J758" s="3919"/>
      <c r="K758" s="3919"/>
      <c r="L758" s="3919"/>
      <c r="M758" s="3919"/>
      <c r="N758" s="4113"/>
      <c r="O758" s="4113"/>
      <c r="P758" s="4113"/>
      <c r="Q758" s="4113"/>
      <c r="R758" s="4113"/>
      <c r="S758" s="4113"/>
      <c r="T758" s="4113"/>
      <c r="U758" s="4113"/>
      <c r="V758" s="4113"/>
      <c r="W758" s="4113"/>
      <c r="X758" s="4113"/>
      <c r="Y758" s="4113"/>
      <c r="Z758" s="4113"/>
    </row>
    <row r="759" spans="1:26" ht="12.75" customHeight="1">
      <c r="A759" s="4113"/>
      <c r="B759" s="4113"/>
      <c r="C759" s="4113"/>
      <c r="D759" s="4113"/>
      <c r="E759" s="4113"/>
      <c r="F759" s="3919"/>
      <c r="G759" s="4113"/>
      <c r="H759" s="4114"/>
      <c r="I759" s="2846"/>
      <c r="J759" s="3919"/>
      <c r="K759" s="3919"/>
      <c r="L759" s="3919"/>
      <c r="M759" s="3919"/>
      <c r="N759" s="4113"/>
      <c r="O759" s="4113"/>
      <c r="P759" s="4113"/>
      <c r="Q759" s="4113"/>
      <c r="R759" s="4113"/>
      <c r="S759" s="4113"/>
      <c r="T759" s="4113"/>
      <c r="U759" s="4113"/>
      <c r="V759" s="4113"/>
      <c r="W759" s="4113"/>
      <c r="X759" s="4113"/>
      <c r="Y759" s="4113"/>
      <c r="Z759" s="4113"/>
    </row>
    <row r="760" spans="1:26" ht="12.75" customHeight="1">
      <c r="A760" s="4113"/>
      <c r="B760" s="4113"/>
      <c r="C760" s="4113"/>
      <c r="D760" s="4113"/>
      <c r="E760" s="4113"/>
      <c r="F760" s="3919"/>
      <c r="G760" s="4113"/>
      <c r="H760" s="4114"/>
      <c r="I760" s="2846"/>
      <c r="J760" s="3919"/>
      <c r="K760" s="3919"/>
      <c r="L760" s="3919"/>
      <c r="M760" s="3919"/>
      <c r="N760" s="4113"/>
      <c r="O760" s="4113"/>
      <c r="P760" s="4113"/>
      <c r="Q760" s="4113"/>
      <c r="R760" s="4113"/>
      <c r="S760" s="4113"/>
      <c r="T760" s="4113"/>
      <c r="U760" s="4113"/>
      <c r="V760" s="4113"/>
      <c r="W760" s="4113"/>
      <c r="X760" s="4113"/>
      <c r="Y760" s="4113"/>
      <c r="Z760" s="4113"/>
    </row>
    <row r="761" spans="1:26" ht="12.75" customHeight="1">
      <c r="A761" s="4113"/>
      <c r="B761" s="4113"/>
      <c r="C761" s="4113"/>
      <c r="D761" s="4113"/>
      <c r="E761" s="4113"/>
      <c r="F761" s="3919"/>
      <c r="G761" s="4113"/>
      <c r="H761" s="4114"/>
      <c r="I761" s="2846"/>
      <c r="J761" s="3919"/>
      <c r="K761" s="3919"/>
      <c r="L761" s="3919"/>
      <c r="M761" s="3919"/>
      <c r="N761" s="4113"/>
      <c r="O761" s="4113"/>
      <c r="P761" s="4113"/>
      <c r="Q761" s="4113"/>
      <c r="R761" s="4113"/>
      <c r="S761" s="4113"/>
      <c r="T761" s="4113"/>
      <c r="U761" s="4113"/>
      <c r="V761" s="4113"/>
      <c r="W761" s="4113"/>
      <c r="X761" s="4113"/>
      <c r="Y761" s="4113"/>
      <c r="Z761" s="4113"/>
    </row>
    <row r="762" spans="1:26" ht="12.75" customHeight="1">
      <c r="A762" s="4113"/>
      <c r="B762" s="4113"/>
      <c r="C762" s="4113"/>
      <c r="D762" s="4113"/>
      <c r="E762" s="4113"/>
      <c r="F762" s="3919"/>
      <c r="G762" s="4113"/>
      <c r="H762" s="4114"/>
      <c r="I762" s="2846"/>
      <c r="J762" s="3919"/>
      <c r="K762" s="3919"/>
      <c r="L762" s="3919"/>
      <c r="M762" s="3919"/>
      <c r="N762" s="4113"/>
      <c r="O762" s="4113"/>
      <c r="P762" s="4113"/>
      <c r="Q762" s="4113"/>
      <c r="R762" s="4113"/>
      <c r="S762" s="4113"/>
      <c r="T762" s="4113"/>
      <c r="U762" s="4113"/>
      <c r="V762" s="4113"/>
      <c r="W762" s="4113"/>
      <c r="X762" s="4113"/>
      <c r="Y762" s="4113"/>
      <c r="Z762" s="4113"/>
    </row>
    <row r="763" spans="1:26" ht="12.75" customHeight="1">
      <c r="A763" s="4113"/>
      <c r="B763" s="4113"/>
      <c r="C763" s="4113"/>
      <c r="D763" s="4113"/>
      <c r="E763" s="4113"/>
      <c r="F763" s="3919"/>
      <c r="G763" s="4113"/>
      <c r="H763" s="4114"/>
      <c r="I763" s="2846"/>
      <c r="J763" s="3919"/>
      <c r="K763" s="3919"/>
      <c r="L763" s="3919"/>
      <c r="M763" s="3919"/>
      <c r="N763" s="4113"/>
      <c r="O763" s="4113"/>
      <c r="P763" s="4113"/>
      <c r="Q763" s="4113"/>
      <c r="R763" s="4113"/>
      <c r="S763" s="4113"/>
      <c r="T763" s="4113"/>
      <c r="U763" s="4113"/>
      <c r="V763" s="4113"/>
      <c r="W763" s="4113"/>
      <c r="X763" s="4113"/>
      <c r="Y763" s="4113"/>
      <c r="Z763" s="4113"/>
    </row>
    <row r="764" spans="1:26" ht="12.75" customHeight="1">
      <c r="A764" s="4113"/>
      <c r="B764" s="4113"/>
      <c r="C764" s="4113"/>
      <c r="D764" s="4113"/>
      <c r="E764" s="4113"/>
      <c r="F764" s="3919"/>
      <c r="G764" s="4113"/>
      <c r="H764" s="4114"/>
      <c r="I764" s="2846"/>
      <c r="J764" s="3919"/>
      <c r="K764" s="3919"/>
      <c r="L764" s="3919"/>
      <c r="M764" s="3919"/>
      <c r="N764" s="4113"/>
      <c r="O764" s="4113"/>
      <c r="P764" s="4113"/>
      <c r="Q764" s="4113"/>
      <c r="R764" s="4113"/>
      <c r="S764" s="4113"/>
      <c r="T764" s="4113"/>
      <c r="U764" s="4113"/>
      <c r="V764" s="4113"/>
      <c r="W764" s="4113"/>
      <c r="X764" s="4113"/>
      <c r="Y764" s="4113"/>
      <c r="Z764" s="4113"/>
    </row>
    <row r="765" spans="1:26" ht="12.75" customHeight="1">
      <c r="A765" s="4113"/>
      <c r="B765" s="4113"/>
      <c r="C765" s="4113"/>
      <c r="D765" s="4113"/>
      <c r="E765" s="4113"/>
      <c r="F765" s="3919"/>
      <c r="G765" s="4113"/>
      <c r="H765" s="4114"/>
      <c r="I765" s="2846"/>
      <c r="J765" s="3919"/>
      <c r="K765" s="3919"/>
      <c r="L765" s="3919"/>
      <c r="M765" s="3919"/>
      <c r="N765" s="4113"/>
      <c r="O765" s="4113"/>
      <c r="P765" s="4113"/>
      <c r="Q765" s="4113"/>
      <c r="R765" s="4113"/>
      <c r="S765" s="4113"/>
      <c r="T765" s="4113"/>
      <c r="U765" s="4113"/>
      <c r="V765" s="4113"/>
      <c r="W765" s="4113"/>
      <c r="X765" s="4113"/>
      <c r="Y765" s="4113"/>
      <c r="Z765" s="4113"/>
    </row>
    <row r="766" spans="1:26" ht="12.75" customHeight="1">
      <c r="A766" s="4113"/>
      <c r="B766" s="4113"/>
      <c r="C766" s="4113"/>
      <c r="D766" s="4113"/>
      <c r="E766" s="4113"/>
      <c r="F766" s="3919"/>
      <c r="G766" s="4113"/>
      <c r="H766" s="4114"/>
      <c r="I766" s="2846"/>
      <c r="J766" s="3919"/>
      <c r="K766" s="3919"/>
      <c r="L766" s="3919"/>
      <c r="M766" s="3919"/>
      <c r="N766" s="4113"/>
      <c r="O766" s="4113"/>
      <c r="P766" s="4113"/>
      <c r="Q766" s="4113"/>
      <c r="R766" s="4113"/>
      <c r="S766" s="4113"/>
      <c r="T766" s="4113"/>
      <c r="U766" s="4113"/>
      <c r="V766" s="4113"/>
      <c r="W766" s="4113"/>
      <c r="X766" s="4113"/>
      <c r="Y766" s="4113"/>
      <c r="Z766" s="4113"/>
    </row>
    <row r="767" spans="1:26" ht="12.75" customHeight="1">
      <c r="A767" s="4113"/>
      <c r="B767" s="4113"/>
      <c r="C767" s="4113"/>
      <c r="D767" s="4113"/>
      <c r="E767" s="4113"/>
      <c r="F767" s="3919"/>
      <c r="G767" s="4113"/>
      <c r="H767" s="4114"/>
      <c r="I767" s="2846"/>
      <c r="J767" s="3919"/>
      <c r="K767" s="3919"/>
      <c r="L767" s="3919"/>
      <c r="M767" s="3919"/>
      <c r="N767" s="4113"/>
      <c r="O767" s="4113"/>
      <c r="P767" s="4113"/>
      <c r="Q767" s="4113"/>
      <c r="R767" s="4113"/>
      <c r="S767" s="4113"/>
      <c r="T767" s="4113"/>
      <c r="U767" s="4113"/>
      <c r="V767" s="4113"/>
      <c r="W767" s="4113"/>
      <c r="X767" s="4113"/>
      <c r="Y767" s="4113"/>
      <c r="Z767" s="4113"/>
    </row>
    <row r="768" spans="1:26" ht="12.75" customHeight="1">
      <c r="A768" s="4113"/>
      <c r="B768" s="4113"/>
      <c r="C768" s="4113"/>
      <c r="D768" s="4113"/>
      <c r="E768" s="4113"/>
      <c r="F768" s="3919"/>
      <c r="G768" s="4113"/>
      <c r="H768" s="4114"/>
      <c r="I768" s="2846"/>
      <c r="J768" s="3919"/>
      <c r="K768" s="3919"/>
      <c r="L768" s="3919"/>
      <c r="M768" s="3919"/>
      <c r="N768" s="4113"/>
      <c r="O768" s="4113"/>
      <c r="P768" s="4113"/>
      <c r="Q768" s="4113"/>
      <c r="R768" s="4113"/>
      <c r="S768" s="4113"/>
      <c r="T768" s="4113"/>
      <c r="U768" s="4113"/>
      <c r="V768" s="4113"/>
      <c r="W768" s="4113"/>
      <c r="X768" s="4113"/>
      <c r="Y768" s="4113"/>
      <c r="Z768" s="4113"/>
    </row>
    <row r="769" spans="1:26" ht="12.75" customHeight="1">
      <c r="A769" s="4113"/>
      <c r="B769" s="4113"/>
      <c r="C769" s="4113"/>
      <c r="D769" s="4113"/>
      <c r="E769" s="4113"/>
      <c r="F769" s="3919"/>
      <c r="G769" s="4113"/>
      <c r="H769" s="4114"/>
      <c r="I769" s="2846"/>
      <c r="J769" s="3919"/>
      <c r="K769" s="3919"/>
      <c r="L769" s="3919"/>
      <c r="M769" s="3919"/>
      <c r="N769" s="4113"/>
      <c r="O769" s="4113"/>
      <c r="P769" s="4113"/>
      <c r="Q769" s="4113"/>
      <c r="R769" s="4113"/>
      <c r="S769" s="4113"/>
      <c r="T769" s="4113"/>
      <c r="U769" s="4113"/>
      <c r="V769" s="4113"/>
      <c r="W769" s="4113"/>
      <c r="X769" s="4113"/>
      <c r="Y769" s="4113"/>
      <c r="Z769" s="4113"/>
    </row>
    <row r="770" spans="1:26" ht="12.75" customHeight="1">
      <c r="A770" s="4113"/>
      <c r="B770" s="4113"/>
      <c r="C770" s="4113"/>
      <c r="D770" s="4113"/>
      <c r="E770" s="4113"/>
      <c r="F770" s="3919"/>
      <c r="G770" s="4113"/>
      <c r="H770" s="4114"/>
      <c r="I770" s="2846"/>
      <c r="J770" s="3919"/>
      <c r="K770" s="3919"/>
      <c r="L770" s="3919"/>
      <c r="M770" s="3919"/>
      <c r="N770" s="4113"/>
      <c r="O770" s="4113"/>
      <c r="P770" s="4113"/>
      <c r="Q770" s="4113"/>
      <c r="R770" s="4113"/>
      <c r="S770" s="4113"/>
      <c r="T770" s="4113"/>
      <c r="U770" s="4113"/>
      <c r="V770" s="4113"/>
      <c r="W770" s="4113"/>
      <c r="X770" s="4113"/>
      <c r="Y770" s="4113"/>
      <c r="Z770" s="4113"/>
    </row>
    <row r="771" spans="1:26" ht="12.75" customHeight="1">
      <c r="A771" s="4113"/>
      <c r="B771" s="4113"/>
      <c r="C771" s="4113"/>
      <c r="D771" s="4113"/>
      <c r="E771" s="4113"/>
      <c r="F771" s="3919"/>
      <c r="G771" s="4113"/>
      <c r="H771" s="4114"/>
      <c r="I771" s="2846"/>
      <c r="J771" s="3919"/>
      <c r="K771" s="3919"/>
      <c r="L771" s="3919"/>
      <c r="M771" s="3919"/>
      <c r="N771" s="4113"/>
      <c r="O771" s="4113"/>
      <c r="P771" s="4113"/>
      <c r="Q771" s="4113"/>
      <c r="R771" s="4113"/>
      <c r="S771" s="4113"/>
      <c r="T771" s="4113"/>
      <c r="U771" s="4113"/>
      <c r="V771" s="4113"/>
      <c r="W771" s="4113"/>
      <c r="X771" s="4113"/>
      <c r="Y771" s="4113"/>
      <c r="Z771" s="4113"/>
    </row>
    <row r="772" spans="1:26" ht="12.75" customHeight="1">
      <c r="A772" s="4113"/>
      <c r="B772" s="4113"/>
      <c r="C772" s="4113"/>
      <c r="D772" s="4113"/>
      <c r="E772" s="4113"/>
      <c r="F772" s="3919"/>
      <c r="G772" s="4113"/>
      <c r="H772" s="4114"/>
      <c r="I772" s="2846"/>
      <c r="J772" s="3919"/>
      <c r="K772" s="3919"/>
      <c r="L772" s="3919"/>
      <c r="M772" s="3919"/>
      <c r="N772" s="4113"/>
      <c r="O772" s="4113"/>
      <c r="P772" s="4113"/>
      <c r="Q772" s="4113"/>
      <c r="R772" s="4113"/>
      <c r="S772" s="4113"/>
      <c r="T772" s="4113"/>
      <c r="U772" s="4113"/>
      <c r="V772" s="4113"/>
      <c r="W772" s="4113"/>
      <c r="X772" s="4113"/>
      <c r="Y772" s="4113"/>
      <c r="Z772" s="4113"/>
    </row>
    <row r="773" spans="1:26" ht="12.75" customHeight="1">
      <c r="A773" s="4113"/>
      <c r="B773" s="4113"/>
      <c r="C773" s="4113"/>
      <c r="D773" s="4113"/>
      <c r="E773" s="4113"/>
      <c r="F773" s="3919"/>
      <c r="G773" s="4113"/>
      <c r="H773" s="4114"/>
      <c r="I773" s="2846"/>
      <c r="J773" s="3919"/>
      <c r="K773" s="3919"/>
      <c r="L773" s="3919"/>
      <c r="M773" s="3919"/>
      <c r="N773" s="4113"/>
      <c r="O773" s="4113"/>
      <c r="P773" s="4113"/>
      <c r="Q773" s="4113"/>
      <c r="R773" s="4113"/>
      <c r="S773" s="4113"/>
      <c r="T773" s="4113"/>
      <c r="U773" s="4113"/>
      <c r="V773" s="4113"/>
      <c r="W773" s="4113"/>
      <c r="X773" s="4113"/>
      <c r="Y773" s="4113"/>
      <c r="Z773" s="4113"/>
    </row>
    <row r="774" spans="1:26" ht="12.75" customHeight="1">
      <c r="A774" s="4113"/>
      <c r="B774" s="4113"/>
      <c r="C774" s="4113"/>
      <c r="D774" s="4113"/>
      <c r="E774" s="4113"/>
      <c r="F774" s="3919"/>
      <c r="G774" s="4113"/>
      <c r="H774" s="4114"/>
      <c r="I774" s="2846"/>
      <c r="J774" s="3919"/>
      <c r="K774" s="3919"/>
      <c r="L774" s="3919"/>
      <c r="M774" s="3919"/>
      <c r="N774" s="4113"/>
      <c r="O774" s="4113"/>
      <c r="P774" s="4113"/>
      <c r="Q774" s="4113"/>
      <c r="R774" s="4113"/>
      <c r="S774" s="4113"/>
      <c r="T774" s="4113"/>
      <c r="U774" s="4113"/>
      <c r="V774" s="4113"/>
      <c r="W774" s="4113"/>
      <c r="X774" s="4113"/>
      <c r="Y774" s="4113"/>
      <c r="Z774" s="4113"/>
    </row>
    <row r="775" spans="1:26" ht="12.75" customHeight="1">
      <c r="A775" s="4113"/>
      <c r="B775" s="4113"/>
      <c r="C775" s="4113"/>
      <c r="D775" s="4113"/>
      <c r="E775" s="4113"/>
      <c r="F775" s="3919"/>
      <c r="G775" s="4113"/>
      <c r="H775" s="4114"/>
      <c r="I775" s="2846"/>
      <c r="J775" s="3919"/>
      <c r="K775" s="3919"/>
      <c r="L775" s="3919"/>
      <c r="M775" s="3919"/>
      <c r="N775" s="4113"/>
      <c r="O775" s="4113"/>
      <c r="P775" s="4113"/>
      <c r="Q775" s="4113"/>
      <c r="R775" s="4113"/>
      <c r="S775" s="4113"/>
      <c r="T775" s="4113"/>
      <c r="U775" s="4113"/>
      <c r="V775" s="4113"/>
      <c r="W775" s="4113"/>
      <c r="X775" s="4113"/>
      <c r="Y775" s="4113"/>
      <c r="Z775" s="4113"/>
    </row>
    <row r="776" spans="1:26" ht="12.75" customHeight="1">
      <c r="A776" s="4113"/>
      <c r="B776" s="4113"/>
      <c r="C776" s="4113"/>
      <c r="D776" s="4113"/>
      <c r="E776" s="4113"/>
      <c r="F776" s="3919"/>
      <c r="G776" s="4113"/>
      <c r="H776" s="4114"/>
      <c r="I776" s="2846"/>
      <c r="J776" s="3919"/>
      <c r="K776" s="3919"/>
      <c r="L776" s="3919"/>
      <c r="M776" s="3919"/>
      <c r="N776" s="4113"/>
      <c r="O776" s="4113"/>
      <c r="P776" s="4113"/>
      <c r="Q776" s="4113"/>
      <c r="R776" s="4113"/>
      <c r="S776" s="4113"/>
      <c r="T776" s="4113"/>
      <c r="U776" s="4113"/>
      <c r="V776" s="4113"/>
      <c r="W776" s="4113"/>
      <c r="X776" s="4113"/>
      <c r="Y776" s="4113"/>
      <c r="Z776" s="4113"/>
    </row>
    <row r="777" spans="1:26" ht="12.75" customHeight="1">
      <c r="A777" s="4113"/>
      <c r="B777" s="4113"/>
      <c r="C777" s="4113"/>
      <c r="D777" s="4113"/>
      <c r="E777" s="4113"/>
      <c r="F777" s="3919"/>
      <c r="G777" s="4113"/>
      <c r="H777" s="4114"/>
      <c r="I777" s="2846"/>
      <c r="J777" s="3919"/>
      <c r="K777" s="3919"/>
      <c r="L777" s="3919"/>
      <c r="M777" s="3919"/>
      <c r="N777" s="4113"/>
      <c r="O777" s="4113"/>
      <c r="P777" s="4113"/>
      <c r="Q777" s="4113"/>
      <c r="R777" s="4113"/>
      <c r="S777" s="4113"/>
      <c r="T777" s="4113"/>
      <c r="U777" s="4113"/>
      <c r="V777" s="4113"/>
      <c r="W777" s="4113"/>
      <c r="X777" s="4113"/>
      <c r="Y777" s="4113"/>
      <c r="Z777" s="4113"/>
    </row>
    <row r="778" spans="1:26" ht="12.75" customHeight="1">
      <c r="A778" s="4113"/>
      <c r="B778" s="4113"/>
      <c r="C778" s="4113"/>
      <c r="D778" s="4113"/>
      <c r="E778" s="4113"/>
      <c r="F778" s="3919"/>
      <c r="G778" s="4113"/>
      <c r="H778" s="4114"/>
      <c r="I778" s="2846"/>
      <c r="J778" s="3919"/>
      <c r="K778" s="3919"/>
      <c r="L778" s="3919"/>
      <c r="M778" s="3919"/>
      <c r="N778" s="4113"/>
      <c r="O778" s="4113"/>
      <c r="P778" s="4113"/>
      <c r="Q778" s="4113"/>
      <c r="R778" s="4113"/>
      <c r="S778" s="4113"/>
      <c r="T778" s="4113"/>
      <c r="U778" s="4113"/>
      <c r="V778" s="4113"/>
      <c r="W778" s="4113"/>
      <c r="X778" s="4113"/>
      <c r="Y778" s="4113"/>
      <c r="Z778" s="4113"/>
    </row>
    <row r="779" spans="1:26" ht="12.75" customHeight="1">
      <c r="A779" s="4113"/>
      <c r="B779" s="4113"/>
      <c r="C779" s="4113"/>
      <c r="D779" s="4113"/>
      <c r="E779" s="4113"/>
      <c r="F779" s="3919"/>
      <c r="G779" s="4113"/>
      <c r="H779" s="4114"/>
      <c r="I779" s="2846"/>
      <c r="J779" s="3919"/>
      <c r="K779" s="3919"/>
      <c r="L779" s="3919"/>
      <c r="M779" s="3919"/>
      <c r="N779" s="4113"/>
      <c r="O779" s="4113"/>
      <c r="P779" s="4113"/>
      <c r="Q779" s="4113"/>
      <c r="R779" s="4113"/>
      <c r="S779" s="4113"/>
      <c r="T779" s="4113"/>
      <c r="U779" s="4113"/>
      <c r="V779" s="4113"/>
      <c r="W779" s="4113"/>
      <c r="X779" s="4113"/>
      <c r="Y779" s="4113"/>
      <c r="Z779" s="4113"/>
    </row>
    <row r="780" spans="1:26" ht="12.75" customHeight="1">
      <c r="A780" s="4113"/>
      <c r="B780" s="4113"/>
      <c r="C780" s="4113"/>
      <c r="D780" s="4113"/>
      <c r="E780" s="4113"/>
      <c r="F780" s="3919"/>
      <c r="G780" s="4113"/>
      <c r="H780" s="4114"/>
      <c r="I780" s="2846"/>
      <c r="J780" s="3919"/>
      <c r="K780" s="3919"/>
      <c r="L780" s="3919"/>
      <c r="M780" s="3919"/>
      <c r="N780" s="4113"/>
      <c r="O780" s="4113"/>
      <c r="P780" s="4113"/>
      <c r="Q780" s="4113"/>
      <c r="R780" s="4113"/>
      <c r="S780" s="4113"/>
      <c r="T780" s="4113"/>
      <c r="U780" s="4113"/>
      <c r="V780" s="4113"/>
      <c r="W780" s="4113"/>
      <c r="X780" s="4113"/>
      <c r="Y780" s="4113"/>
      <c r="Z780" s="4113"/>
    </row>
    <row r="781" spans="1:26" ht="12.75" customHeight="1">
      <c r="A781" s="4113"/>
      <c r="B781" s="4113"/>
      <c r="C781" s="4113"/>
      <c r="D781" s="4113"/>
      <c r="E781" s="4113"/>
      <c r="F781" s="3919"/>
      <c r="G781" s="4113"/>
      <c r="H781" s="4114"/>
      <c r="I781" s="2846"/>
      <c r="J781" s="3919"/>
      <c r="K781" s="3919"/>
      <c r="L781" s="3919"/>
      <c r="M781" s="3919"/>
      <c r="N781" s="4113"/>
      <c r="O781" s="4113"/>
      <c r="P781" s="4113"/>
      <c r="Q781" s="4113"/>
      <c r="R781" s="4113"/>
      <c r="S781" s="4113"/>
      <c r="T781" s="4113"/>
      <c r="U781" s="4113"/>
      <c r="V781" s="4113"/>
      <c r="W781" s="4113"/>
      <c r="X781" s="4113"/>
      <c r="Y781" s="4113"/>
      <c r="Z781" s="4113"/>
    </row>
    <row r="782" spans="1:26" ht="12.75" customHeight="1">
      <c r="A782" s="4113"/>
      <c r="B782" s="4113"/>
      <c r="C782" s="4113"/>
      <c r="D782" s="4113"/>
      <c r="E782" s="4113"/>
      <c r="F782" s="3919"/>
      <c r="G782" s="4113"/>
      <c r="H782" s="4114"/>
      <c r="I782" s="2846"/>
      <c r="J782" s="3919"/>
      <c r="K782" s="3919"/>
      <c r="L782" s="3919"/>
      <c r="M782" s="3919"/>
      <c r="N782" s="4113"/>
      <c r="O782" s="4113"/>
      <c r="P782" s="4113"/>
      <c r="Q782" s="4113"/>
      <c r="R782" s="4113"/>
      <c r="S782" s="4113"/>
      <c r="T782" s="4113"/>
      <c r="U782" s="4113"/>
      <c r="V782" s="4113"/>
      <c r="W782" s="4113"/>
      <c r="X782" s="4113"/>
      <c r="Y782" s="4113"/>
      <c r="Z782" s="4113"/>
    </row>
    <row r="783" spans="1:26" ht="12.75" customHeight="1">
      <c r="A783" s="4113"/>
      <c r="B783" s="4113"/>
      <c r="C783" s="4113"/>
      <c r="D783" s="4113"/>
      <c r="E783" s="4113"/>
      <c r="F783" s="3919"/>
      <c r="G783" s="4113"/>
      <c r="H783" s="4114"/>
      <c r="I783" s="2846"/>
      <c r="J783" s="3919"/>
      <c r="K783" s="3919"/>
      <c r="L783" s="3919"/>
      <c r="M783" s="3919"/>
      <c r="N783" s="4113"/>
      <c r="O783" s="4113"/>
      <c r="P783" s="4113"/>
      <c r="Q783" s="4113"/>
      <c r="R783" s="4113"/>
      <c r="S783" s="4113"/>
      <c r="T783" s="4113"/>
      <c r="U783" s="4113"/>
      <c r="V783" s="4113"/>
      <c r="W783" s="4113"/>
      <c r="X783" s="4113"/>
      <c r="Y783" s="4113"/>
      <c r="Z783" s="4113"/>
    </row>
    <row r="784" spans="1:26" ht="12.75" customHeight="1">
      <c r="A784" s="4113"/>
      <c r="B784" s="4113"/>
      <c r="C784" s="4113"/>
      <c r="D784" s="4113"/>
      <c r="E784" s="4113"/>
      <c r="F784" s="3919"/>
      <c r="G784" s="4113"/>
      <c r="H784" s="4114"/>
      <c r="I784" s="2846"/>
      <c r="J784" s="3919"/>
      <c r="K784" s="3919"/>
      <c r="L784" s="3919"/>
      <c r="M784" s="3919"/>
      <c r="N784" s="4113"/>
      <c r="O784" s="4113"/>
      <c r="P784" s="4113"/>
      <c r="Q784" s="4113"/>
      <c r="R784" s="4113"/>
      <c r="S784" s="4113"/>
      <c r="T784" s="4113"/>
      <c r="U784" s="4113"/>
      <c r="V784" s="4113"/>
      <c r="W784" s="4113"/>
      <c r="X784" s="4113"/>
      <c r="Y784" s="4113"/>
      <c r="Z784" s="4113"/>
    </row>
    <row r="785" spans="1:26" ht="12.75" customHeight="1">
      <c r="A785" s="4113"/>
      <c r="B785" s="4113"/>
      <c r="C785" s="4113"/>
      <c r="D785" s="4113"/>
      <c r="E785" s="4113"/>
      <c r="F785" s="3919"/>
      <c r="G785" s="4113"/>
      <c r="H785" s="4114"/>
      <c r="I785" s="2846"/>
      <c r="J785" s="3919"/>
      <c r="K785" s="3919"/>
      <c r="L785" s="3919"/>
      <c r="M785" s="3919"/>
      <c r="N785" s="4113"/>
      <c r="O785" s="4113"/>
      <c r="P785" s="4113"/>
      <c r="Q785" s="4113"/>
      <c r="R785" s="4113"/>
      <c r="S785" s="4113"/>
      <c r="T785" s="4113"/>
      <c r="U785" s="4113"/>
      <c r="V785" s="4113"/>
      <c r="W785" s="4113"/>
      <c r="X785" s="4113"/>
      <c r="Y785" s="4113"/>
      <c r="Z785" s="4113"/>
    </row>
    <row r="786" spans="1:26" ht="12.75" customHeight="1">
      <c r="A786" s="4113"/>
      <c r="B786" s="4113"/>
      <c r="C786" s="4113"/>
      <c r="D786" s="4113"/>
      <c r="E786" s="4113"/>
      <c r="F786" s="3919"/>
      <c r="G786" s="4113"/>
      <c r="H786" s="4114"/>
      <c r="I786" s="2846"/>
      <c r="J786" s="3919"/>
      <c r="K786" s="3919"/>
      <c r="L786" s="3919"/>
      <c r="M786" s="3919"/>
      <c r="N786" s="4113"/>
      <c r="O786" s="4113"/>
      <c r="P786" s="4113"/>
      <c r="Q786" s="4113"/>
      <c r="R786" s="4113"/>
      <c r="S786" s="4113"/>
      <c r="T786" s="4113"/>
      <c r="U786" s="4113"/>
      <c r="V786" s="4113"/>
      <c r="W786" s="4113"/>
      <c r="X786" s="4113"/>
      <c r="Y786" s="4113"/>
      <c r="Z786" s="4113"/>
    </row>
    <row r="787" spans="1:26" ht="12.75" customHeight="1">
      <c r="A787" s="4113"/>
      <c r="B787" s="4113"/>
      <c r="C787" s="4113"/>
      <c r="D787" s="4113"/>
      <c r="E787" s="4113"/>
      <c r="F787" s="3919"/>
      <c r="G787" s="4113"/>
      <c r="H787" s="4114"/>
      <c r="I787" s="2846"/>
      <c r="J787" s="3919"/>
      <c r="K787" s="3919"/>
      <c r="L787" s="3919"/>
      <c r="M787" s="3919"/>
      <c r="N787" s="4113"/>
      <c r="O787" s="4113"/>
      <c r="P787" s="4113"/>
      <c r="Q787" s="4113"/>
      <c r="R787" s="4113"/>
      <c r="S787" s="4113"/>
      <c r="T787" s="4113"/>
      <c r="U787" s="4113"/>
      <c r="V787" s="4113"/>
      <c r="W787" s="4113"/>
      <c r="X787" s="4113"/>
      <c r="Y787" s="4113"/>
      <c r="Z787" s="4113"/>
    </row>
    <row r="788" spans="1:26" ht="12.75" customHeight="1">
      <c r="A788" s="4113"/>
      <c r="B788" s="4113"/>
      <c r="C788" s="4113"/>
      <c r="D788" s="4113"/>
      <c r="E788" s="4113"/>
      <c r="F788" s="3919"/>
      <c r="G788" s="4113"/>
      <c r="H788" s="4114"/>
      <c r="I788" s="2846"/>
      <c r="J788" s="3919"/>
      <c r="K788" s="3919"/>
      <c r="L788" s="3919"/>
      <c r="M788" s="3919"/>
      <c r="N788" s="4113"/>
      <c r="O788" s="4113"/>
      <c r="P788" s="4113"/>
      <c r="Q788" s="4113"/>
      <c r="R788" s="4113"/>
      <c r="S788" s="4113"/>
      <c r="T788" s="4113"/>
      <c r="U788" s="4113"/>
      <c r="V788" s="4113"/>
      <c r="W788" s="4113"/>
      <c r="X788" s="4113"/>
      <c r="Y788" s="4113"/>
      <c r="Z788" s="4113"/>
    </row>
    <row r="789" spans="1:26" ht="12.75" customHeight="1">
      <c r="A789" s="4113"/>
      <c r="B789" s="4113"/>
      <c r="C789" s="4113"/>
      <c r="D789" s="4113"/>
      <c r="E789" s="4113"/>
      <c r="F789" s="3919"/>
      <c r="G789" s="4113"/>
      <c r="H789" s="4114"/>
      <c r="I789" s="2846"/>
      <c r="J789" s="3919"/>
      <c r="K789" s="3919"/>
      <c r="L789" s="3919"/>
      <c r="M789" s="3919"/>
      <c r="N789" s="4113"/>
      <c r="O789" s="4113"/>
      <c r="P789" s="4113"/>
      <c r="Q789" s="4113"/>
      <c r="R789" s="4113"/>
      <c r="S789" s="4113"/>
      <c r="T789" s="4113"/>
      <c r="U789" s="4113"/>
      <c r="V789" s="4113"/>
      <c r="W789" s="4113"/>
      <c r="X789" s="4113"/>
      <c r="Y789" s="4113"/>
      <c r="Z789" s="4113"/>
    </row>
    <row r="790" spans="1:26" ht="12.75" customHeight="1">
      <c r="A790" s="4113"/>
      <c r="B790" s="4113"/>
      <c r="C790" s="4113"/>
      <c r="D790" s="4113"/>
      <c r="E790" s="4113"/>
      <c r="F790" s="3919"/>
      <c r="G790" s="4113"/>
      <c r="H790" s="4114"/>
      <c r="I790" s="2846"/>
      <c r="J790" s="3919"/>
      <c r="K790" s="3919"/>
      <c r="L790" s="3919"/>
      <c r="M790" s="3919"/>
      <c r="N790" s="4113"/>
      <c r="O790" s="4113"/>
      <c r="P790" s="4113"/>
      <c r="Q790" s="4113"/>
      <c r="R790" s="4113"/>
      <c r="S790" s="4113"/>
      <c r="T790" s="4113"/>
      <c r="U790" s="4113"/>
      <c r="V790" s="4113"/>
      <c r="W790" s="4113"/>
      <c r="X790" s="4113"/>
      <c r="Y790" s="4113"/>
      <c r="Z790" s="4113"/>
    </row>
    <row r="791" spans="1:26" ht="12.75" customHeight="1">
      <c r="A791" s="4113"/>
      <c r="B791" s="4113"/>
      <c r="C791" s="4113"/>
      <c r="D791" s="4113"/>
      <c r="E791" s="4113"/>
      <c r="F791" s="3919"/>
      <c r="G791" s="4113"/>
      <c r="H791" s="4114"/>
      <c r="I791" s="2846"/>
      <c r="J791" s="3919"/>
      <c r="K791" s="3919"/>
      <c r="L791" s="3919"/>
      <c r="M791" s="3919"/>
      <c r="N791" s="4113"/>
      <c r="O791" s="4113"/>
      <c r="P791" s="4113"/>
      <c r="Q791" s="4113"/>
      <c r="R791" s="4113"/>
      <c r="S791" s="4113"/>
      <c r="T791" s="4113"/>
      <c r="U791" s="4113"/>
      <c r="V791" s="4113"/>
      <c r="W791" s="4113"/>
      <c r="X791" s="4113"/>
      <c r="Y791" s="4113"/>
      <c r="Z791" s="4113"/>
    </row>
    <row r="792" spans="1:26" ht="12.75" customHeight="1">
      <c r="A792" s="4113"/>
      <c r="B792" s="4113"/>
      <c r="C792" s="4113"/>
      <c r="D792" s="4113"/>
      <c r="E792" s="4113"/>
      <c r="F792" s="3919"/>
      <c r="G792" s="4113"/>
      <c r="H792" s="4114"/>
      <c r="I792" s="2846"/>
      <c r="J792" s="3919"/>
      <c r="K792" s="3919"/>
      <c r="L792" s="3919"/>
      <c r="M792" s="3919"/>
      <c r="N792" s="4113"/>
      <c r="O792" s="4113"/>
      <c r="P792" s="4113"/>
      <c r="Q792" s="4113"/>
      <c r="R792" s="4113"/>
      <c r="S792" s="4113"/>
      <c r="T792" s="4113"/>
      <c r="U792" s="4113"/>
      <c r="V792" s="4113"/>
      <c r="W792" s="4113"/>
      <c r="X792" s="4113"/>
      <c r="Y792" s="4113"/>
      <c r="Z792" s="4113"/>
    </row>
    <row r="793" spans="1:26" ht="12.75" customHeight="1">
      <c r="A793" s="4113"/>
      <c r="B793" s="4113"/>
      <c r="C793" s="4113"/>
      <c r="D793" s="4113"/>
      <c r="E793" s="4113"/>
      <c r="F793" s="3919"/>
      <c r="G793" s="4113"/>
      <c r="H793" s="4114"/>
      <c r="I793" s="2846"/>
      <c r="J793" s="3919"/>
      <c r="K793" s="3919"/>
      <c r="L793" s="3919"/>
      <c r="M793" s="3919"/>
      <c r="N793" s="4113"/>
      <c r="O793" s="4113"/>
      <c r="P793" s="4113"/>
      <c r="Q793" s="4113"/>
      <c r="R793" s="4113"/>
      <c r="S793" s="4113"/>
      <c r="T793" s="4113"/>
      <c r="U793" s="4113"/>
      <c r="V793" s="4113"/>
      <c r="W793" s="4113"/>
      <c r="X793" s="4113"/>
      <c r="Y793" s="4113"/>
      <c r="Z793" s="4113"/>
    </row>
    <row r="794" spans="1:26" ht="12.75" customHeight="1">
      <c r="A794" s="4113"/>
      <c r="B794" s="4113"/>
      <c r="C794" s="4113"/>
      <c r="D794" s="4113"/>
      <c r="E794" s="4113"/>
      <c r="F794" s="3919"/>
      <c r="G794" s="4113"/>
      <c r="H794" s="4114"/>
      <c r="I794" s="2846"/>
      <c r="J794" s="3919"/>
      <c r="K794" s="3919"/>
      <c r="L794" s="3919"/>
      <c r="M794" s="3919"/>
      <c r="N794" s="4113"/>
      <c r="O794" s="4113"/>
      <c r="P794" s="4113"/>
      <c r="Q794" s="4113"/>
      <c r="R794" s="4113"/>
      <c r="S794" s="4113"/>
      <c r="T794" s="4113"/>
      <c r="U794" s="4113"/>
      <c r="V794" s="4113"/>
      <c r="W794" s="4113"/>
      <c r="X794" s="4113"/>
      <c r="Y794" s="4113"/>
      <c r="Z794" s="4113"/>
    </row>
    <row r="795" spans="1:26" ht="12.75" customHeight="1">
      <c r="A795" s="4113"/>
      <c r="B795" s="4113"/>
      <c r="C795" s="4113"/>
      <c r="D795" s="4113"/>
      <c r="E795" s="4113"/>
      <c r="F795" s="3919"/>
      <c r="G795" s="4113"/>
      <c r="H795" s="4114"/>
      <c r="I795" s="2846"/>
      <c r="J795" s="3919"/>
      <c r="K795" s="3919"/>
      <c r="L795" s="3919"/>
      <c r="M795" s="3919"/>
      <c r="N795" s="4113"/>
      <c r="O795" s="4113"/>
      <c r="P795" s="4113"/>
      <c r="Q795" s="4113"/>
      <c r="R795" s="4113"/>
      <c r="S795" s="4113"/>
      <c r="T795" s="4113"/>
      <c r="U795" s="4113"/>
      <c r="V795" s="4113"/>
      <c r="W795" s="4113"/>
      <c r="X795" s="4113"/>
      <c r="Y795" s="4113"/>
      <c r="Z795" s="4113"/>
    </row>
    <row r="796" spans="1:26" ht="12.75" customHeight="1">
      <c r="A796" s="4113"/>
      <c r="B796" s="4113"/>
      <c r="C796" s="4113"/>
      <c r="D796" s="4113"/>
      <c r="E796" s="4113"/>
      <c r="F796" s="3919"/>
      <c r="G796" s="4113"/>
      <c r="H796" s="4114"/>
      <c r="I796" s="2846"/>
      <c r="J796" s="3919"/>
      <c r="K796" s="3919"/>
      <c r="L796" s="3919"/>
      <c r="M796" s="3919"/>
      <c r="N796" s="4113"/>
      <c r="O796" s="4113"/>
      <c r="P796" s="4113"/>
      <c r="Q796" s="4113"/>
      <c r="R796" s="4113"/>
      <c r="S796" s="4113"/>
      <c r="T796" s="4113"/>
      <c r="U796" s="4113"/>
      <c r="V796" s="4113"/>
      <c r="W796" s="4113"/>
      <c r="X796" s="4113"/>
      <c r="Y796" s="4113"/>
      <c r="Z796" s="4113"/>
    </row>
    <row r="797" spans="1:26" ht="12.75" customHeight="1">
      <c r="A797" s="4113"/>
      <c r="B797" s="4113"/>
      <c r="C797" s="4113"/>
      <c r="D797" s="4113"/>
      <c r="E797" s="4113"/>
      <c r="F797" s="3919"/>
      <c r="G797" s="4113"/>
      <c r="H797" s="4114"/>
      <c r="I797" s="2846"/>
      <c r="J797" s="3919"/>
      <c r="K797" s="3919"/>
      <c r="L797" s="3919"/>
      <c r="M797" s="3919"/>
      <c r="N797" s="4113"/>
      <c r="O797" s="4113"/>
      <c r="P797" s="4113"/>
      <c r="Q797" s="4113"/>
      <c r="R797" s="4113"/>
      <c r="S797" s="4113"/>
      <c r="T797" s="4113"/>
      <c r="U797" s="4113"/>
      <c r="V797" s="4113"/>
      <c r="W797" s="4113"/>
      <c r="X797" s="4113"/>
      <c r="Y797" s="4113"/>
      <c r="Z797" s="4113"/>
    </row>
    <row r="798" spans="1:26" ht="12.75" customHeight="1">
      <c r="A798" s="4113"/>
      <c r="B798" s="4113"/>
      <c r="C798" s="4113"/>
      <c r="D798" s="4113"/>
      <c r="E798" s="4113"/>
      <c r="F798" s="3919"/>
      <c r="G798" s="4113"/>
      <c r="H798" s="4114"/>
      <c r="I798" s="2846"/>
      <c r="J798" s="3919"/>
      <c r="K798" s="3919"/>
      <c r="L798" s="3919"/>
      <c r="M798" s="3919"/>
      <c r="N798" s="4113"/>
      <c r="O798" s="4113"/>
      <c r="P798" s="4113"/>
      <c r="Q798" s="4113"/>
      <c r="R798" s="4113"/>
      <c r="S798" s="4113"/>
      <c r="T798" s="4113"/>
      <c r="U798" s="4113"/>
      <c r="V798" s="4113"/>
      <c r="W798" s="4113"/>
      <c r="X798" s="4113"/>
      <c r="Y798" s="4113"/>
      <c r="Z798" s="4113"/>
    </row>
    <row r="799" spans="1:26" ht="12.75" customHeight="1">
      <c r="A799" s="4113"/>
      <c r="B799" s="4113"/>
      <c r="C799" s="4113"/>
      <c r="D799" s="4113"/>
      <c r="E799" s="4113"/>
      <c r="F799" s="3919"/>
      <c r="G799" s="4113"/>
      <c r="H799" s="4114"/>
      <c r="I799" s="2846"/>
      <c r="J799" s="3919"/>
      <c r="K799" s="3919"/>
      <c r="L799" s="3919"/>
      <c r="M799" s="3919"/>
      <c r="N799" s="4113"/>
      <c r="O799" s="4113"/>
      <c r="P799" s="4113"/>
      <c r="Q799" s="4113"/>
      <c r="R799" s="4113"/>
      <c r="S799" s="4113"/>
      <c r="T799" s="4113"/>
      <c r="U799" s="4113"/>
      <c r="V799" s="4113"/>
      <c r="W799" s="4113"/>
      <c r="X799" s="4113"/>
      <c r="Y799" s="4113"/>
      <c r="Z799" s="4113"/>
    </row>
    <row r="800" spans="1:26" ht="12.75" customHeight="1">
      <c r="A800" s="4113"/>
      <c r="B800" s="4113"/>
      <c r="C800" s="4113"/>
      <c r="D800" s="4113"/>
      <c r="E800" s="4113"/>
      <c r="F800" s="3919"/>
      <c r="G800" s="4113"/>
      <c r="H800" s="4114"/>
      <c r="I800" s="2846"/>
      <c r="J800" s="3919"/>
      <c r="K800" s="3919"/>
      <c r="L800" s="3919"/>
      <c r="M800" s="3919"/>
      <c r="N800" s="4113"/>
      <c r="O800" s="4113"/>
      <c r="P800" s="4113"/>
      <c r="Q800" s="4113"/>
      <c r="R800" s="4113"/>
      <c r="S800" s="4113"/>
      <c r="T800" s="4113"/>
      <c r="U800" s="4113"/>
      <c r="V800" s="4113"/>
      <c r="W800" s="4113"/>
      <c r="X800" s="4113"/>
      <c r="Y800" s="4113"/>
      <c r="Z800" s="4113"/>
    </row>
    <row r="801" spans="1:26" ht="12.75" customHeight="1">
      <c r="A801" s="4113"/>
      <c r="B801" s="4113"/>
      <c r="C801" s="4113"/>
      <c r="D801" s="4113"/>
      <c r="E801" s="4113"/>
      <c r="F801" s="3919"/>
      <c r="G801" s="4113"/>
      <c r="H801" s="4114"/>
      <c r="I801" s="2846"/>
      <c r="J801" s="3919"/>
      <c r="K801" s="3919"/>
      <c r="L801" s="3919"/>
      <c r="M801" s="3919"/>
      <c r="N801" s="4113"/>
      <c r="O801" s="4113"/>
      <c r="P801" s="4113"/>
      <c r="Q801" s="4113"/>
      <c r="R801" s="4113"/>
      <c r="S801" s="4113"/>
      <c r="T801" s="4113"/>
      <c r="U801" s="4113"/>
      <c r="V801" s="4113"/>
      <c r="W801" s="4113"/>
      <c r="X801" s="4113"/>
      <c r="Y801" s="4113"/>
      <c r="Z801" s="4113"/>
    </row>
    <row r="802" spans="1:26" ht="12.75" customHeight="1">
      <c r="A802" s="4113"/>
      <c r="B802" s="4113"/>
      <c r="C802" s="4113"/>
      <c r="D802" s="4113"/>
      <c r="E802" s="4113"/>
      <c r="F802" s="3919"/>
      <c r="G802" s="4113"/>
      <c r="H802" s="4114"/>
      <c r="I802" s="2846"/>
      <c r="J802" s="3919"/>
      <c r="K802" s="3919"/>
      <c r="L802" s="3919"/>
      <c r="M802" s="3919"/>
      <c r="N802" s="4113"/>
      <c r="O802" s="4113"/>
      <c r="P802" s="4113"/>
      <c r="Q802" s="4113"/>
      <c r="R802" s="4113"/>
      <c r="S802" s="4113"/>
      <c r="T802" s="4113"/>
      <c r="U802" s="4113"/>
      <c r="V802" s="4113"/>
      <c r="W802" s="4113"/>
      <c r="X802" s="4113"/>
      <c r="Y802" s="4113"/>
      <c r="Z802" s="4113"/>
    </row>
    <row r="803" spans="1:26" ht="12.75" customHeight="1">
      <c r="A803" s="4113"/>
      <c r="B803" s="4113"/>
      <c r="C803" s="4113"/>
      <c r="D803" s="4113"/>
      <c r="E803" s="4113"/>
      <c r="F803" s="3919"/>
      <c r="G803" s="4113"/>
      <c r="H803" s="4114"/>
      <c r="I803" s="2846"/>
      <c r="J803" s="3919"/>
      <c r="K803" s="3919"/>
      <c r="L803" s="3919"/>
      <c r="M803" s="3919"/>
      <c r="N803" s="4113"/>
      <c r="O803" s="4113"/>
      <c r="P803" s="4113"/>
      <c r="Q803" s="4113"/>
      <c r="R803" s="4113"/>
      <c r="S803" s="4113"/>
      <c r="T803" s="4113"/>
      <c r="U803" s="4113"/>
      <c r="V803" s="4113"/>
      <c r="W803" s="4113"/>
      <c r="X803" s="4113"/>
      <c r="Y803" s="4113"/>
      <c r="Z803" s="4113"/>
    </row>
    <row r="804" spans="1:26" ht="12.75" customHeight="1">
      <c r="A804" s="4113"/>
      <c r="B804" s="4113"/>
      <c r="C804" s="4113"/>
      <c r="D804" s="4113"/>
      <c r="E804" s="4113"/>
      <c r="F804" s="3919"/>
      <c r="G804" s="4113"/>
      <c r="H804" s="4114"/>
      <c r="I804" s="2846"/>
      <c r="J804" s="3919"/>
      <c r="K804" s="3919"/>
      <c r="L804" s="3919"/>
      <c r="M804" s="3919"/>
      <c r="N804" s="4113"/>
      <c r="O804" s="4113"/>
      <c r="P804" s="4113"/>
      <c r="Q804" s="4113"/>
      <c r="R804" s="4113"/>
      <c r="S804" s="4113"/>
      <c r="T804" s="4113"/>
      <c r="U804" s="4113"/>
      <c r="V804" s="4113"/>
      <c r="W804" s="4113"/>
      <c r="X804" s="4113"/>
      <c r="Y804" s="4113"/>
      <c r="Z804" s="4113"/>
    </row>
    <row r="805" spans="1:26" ht="12.75" customHeight="1">
      <c r="A805" s="4113"/>
      <c r="B805" s="4113"/>
      <c r="C805" s="4113"/>
      <c r="D805" s="4113"/>
      <c r="E805" s="4113"/>
      <c r="F805" s="3919"/>
      <c r="G805" s="4113"/>
      <c r="H805" s="4114"/>
      <c r="I805" s="2846"/>
      <c r="J805" s="3919"/>
      <c r="K805" s="3919"/>
      <c r="L805" s="3919"/>
      <c r="M805" s="3919"/>
      <c r="N805" s="4113"/>
      <c r="O805" s="4113"/>
      <c r="P805" s="4113"/>
      <c r="Q805" s="4113"/>
      <c r="R805" s="4113"/>
      <c r="S805" s="4113"/>
      <c r="T805" s="4113"/>
      <c r="U805" s="4113"/>
      <c r="V805" s="4113"/>
      <c r="W805" s="4113"/>
      <c r="X805" s="4113"/>
      <c r="Y805" s="4113"/>
      <c r="Z805" s="4113"/>
    </row>
    <row r="806" spans="1:26" ht="12.75" customHeight="1">
      <c r="A806" s="4113"/>
      <c r="B806" s="4113"/>
      <c r="C806" s="4113"/>
      <c r="D806" s="4113"/>
      <c r="E806" s="4113"/>
      <c r="F806" s="3919"/>
      <c r="G806" s="4113"/>
      <c r="H806" s="4114"/>
      <c r="I806" s="2846"/>
      <c r="J806" s="3919"/>
      <c r="K806" s="3919"/>
      <c r="L806" s="3919"/>
      <c r="M806" s="3919"/>
      <c r="N806" s="4113"/>
      <c r="O806" s="4113"/>
      <c r="P806" s="4113"/>
      <c r="Q806" s="4113"/>
      <c r="R806" s="4113"/>
      <c r="S806" s="4113"/>
      <c r="T806" s="4113"/>
      <c r="U806" s="4113"/>
      <c r="V806" s="4113"/>
      <c r="W806" s="4113"/>
      <c r="X806" s="4113"/>
      <c r="Y806" s="4113"/>
      <c r="Z806" s="4113"/>
    </row>
    <row r="807" spans="1:26" ht="12.75" customHeight="1">
      <c r="A807" s="4113"/>
      <c r="B807" s="4113"/>
      <c r="C807" s="4113"/>
      <c r="D807" s="4113"/>
      <c r="E807" s="4113"/>
      <c r="F807" s="3919"/>
      <c r="G807" s="4113"/>
      <c r="H807" s="4114"/>
      <c r="I807" s="2846"/>
      <c r="J807" s="3919"/>
      <c r="K807" s="3919"/>
      <c r="L807" s="3919"/>
      <c r="M807" s="3919"/>
      <c r="N807" s="4113"/>
      <c r="O807" s="4113"/>
      <c r="P807" s="4113"/>
      <c r="Q807" s="4113"/>
      <c r="R807" s="4113"/>
      <c r="S807" s="4113"/>
      <c r="T807" s="4113"/>
      <c r="U807" s="4113"/>
      <c r="V807" s="4113"/>
      <c r="W807" s="4113"/>
      <c r="X807" s="4113"/>
      <c r="Y807" s="4113"/>
      <c r="Z807" s="4113"/>
    </row>
    <row r="808" spans="1:26" ht="12.75" customHeight="1">
      <c r="A808" s="4113"/>
      <c r="B808" s="4113"/>
      <c r="C808" s="4113"/>
      <c r="D808" s="4113"/>
      <c r="E808" s="4113"/>
      <c r="F808" s="3919"/>
      <c r="G808" s="4113"/>
      <c r="H808" s="4114"/>
      <c r="I808" s="2846"/>
      <c r="J808" s="3919"/>
      <c r="K808" s="3919"/>
      <c r="L808" s="3919"/>
      <c r="M808" s="3919"/>
      <c r="N808" s="4113"/>
      <c r="O808" s="4113"/>
      <c r="P808" s="4113"/>
      <c r="Q808" s="4113"/>
      <c r="R808" s="4113"/>
      <c r="S808" s="4113"/>
      <c r="T808" s="4113"/>
      <c r="U808" s="4113"/>
      <c r="V808" s="4113"/>
      <c r="W808" s="4113"/>
      <c r="X808" s="4113"/>
      <c r="Y808" s="4113"/>
      <c r="Z808" s="4113"/>
    </row>
    <row r="809" spans="1:26" ht="12.75" customHeight="1">
      <c r="A809" s="4113"/>
      <c r="B809" s="4113"/>
      <c r="C809" s="4113"/>
      <c r="D809" s="4113"/>
      <c r="E809" s="4113"/>
      <c r="F809" s="3919"/>
      <c r="G809" s="4113"/>
      <c r="H809" s="4114"/>
      <c r="I809" s="2846"/>
      <c r="J809" s="3919"/>
      <c r="K809" s="3919"/>
      <c r="L809" s="3919"/>
      <c r="M809" s="3919"/>
      <c r="N809" s="4113"/>
      <c r="O809" s="4113"/>
      <c r="P809" s="4113"/>
      <c r="Q809" s="4113"/>
      <c r="R809" s="4113"/>
      <c r="S809" s="4113"/>
      <c r="T809" s="4113"/>
      <c r="U809" s="4113"/>
      <c r="V809" s="4113"/>
      <c r="W809" s="4113"/>
      <c r="X809" s="4113"/>
      <c r="Y809" s="4113"/>
      <c r="Z809" s="4113"/>
    </row>
    <row r="810" spans="1:26" ht="12.75" customHeight="1">
      <c r="A810" s="4113"/>
      <c r="B810" s="4113"/>
      <c r="C810" s="4113"/>
      <c r="D810" s="4113"/>
      <c r="E810" s="4113"/>
      <c r="F810" s="3919"/>
      <c r="G810" s="4113"/>
      <c r="H810" s="4114"/>
      <c r="I810" s="2846"/>
      <c r="J810" s="3919"/>
      <c r="K810" s="3919"/>
      <c r="L810" s="3919"/>
      <c r="M810" s="3919"/>
      <c r="N810" s="4113"/>
      <c r="O810" s="4113"/>
      <c r="P810" s="4113"/>
      <c r="Q810" s="4113"/>
      <c r="R810" s="4113"/>
      <c r="S810" s="4113"/>
      <c r="T810" s="4113"/>
      <c r="U810" s="4113"/>
      <c r="V810" s="4113"/>
      <c r="W810" s="4113"/>
      <c r="X810" s="4113"/>
      <c r="Y810" s="4113"/>
      <c r="Z810" s="4113"/>
    </row>
    <row r="811" spans="1:26" ht="12.75" customHeight="1">
      <c r="A811" s="4113"/>
      <c r="B811" s="4113"/>
      <c r="C811" s="4113"/>
      <c r="D811" s="4113"/>
      <c r="E811" s="4113"/>
      <c r="F811" s="3919"/>
      <c r="G811" s="4113"/>
      <c r="H811" s="4114"/>
      <c r="I811" s="2846"/>
      <c r="J811" s="3919"/>
      <c r="K811" s="3919"/>
      <c r="L811" s="3919"/>
      <c r="M811" s="3919"/>
      <c r="N811" s="4113"/>
      <c r="O811" s="4113"/>
      <c r="P811" s="4113"/>
      <c r="Q811" s="4113"/>
      <c r="R811" s="4113"/>
      <c r="S811" s="4113"/>
      <c r="T811" s="4113"/>
      <c r="U811" s="4113"/>
      <c r="V811" s="4113"/>
      <c r="W811" s="4113"/>
      <c r="X811" s="4113"/>
      <c r="Y811" s="4113"/>
      <c r="Z811" s="4113"/>
    </row>
    <row r="812" spans="1:26" ht="12.75" customHeight="1">
      <c r="A812" s="4113"/>
      <c r="B812" s="4113"/>
      <c r="C812" s="4113"/>
      <c r="D812" s="4113"/>
      <c r="E812" s="4113"/>
      <c r="F812" s="3919"/>
      <c r="G812" s="4113"/>
      <c r="H812" s="4114"/>
      <c r="I812" s="2846"/>
      <c r="J812" s="3919"/>
      <c r="K812" s="3919"/>
      <c r="L812" s="3919"/>
      <c r="M812" s="3919"/>
      <c r="N812" s="4113"/>
      <c r="O812" s="4113"/>
      <c r="P812" s="4113"/>
      <c r="Q812" s="4113"/>
      <c r="R812" s="4113"/>
      <c r="S812" s="4113"/>
      <c r="T812" s="4113"/>
      <c r="U812" s="4113"/>
      <c r="V812" s="4113"/>
      <c r="W812" s="4113"/>
      <c r="X812" s="4113"/>
      <c r="Y812" s="4113"/>
      <c r="Z812" s="4113"/>
    </row>
    <row r="813" spans="1:26" ht="12.75" customHeight="1">
      <c r="A813" s="4113"/>
      <c r="B813" s="4113"/>
      <c r="C813" s="4113"/>
      <c r="D813" s="4113"/>
      <c r="E813" s="4113"/>
      <c r="F813" s="3919"/>
      <c r="G813" s="4113"/>
      <c r="H813" s="4114"/>
      <c r="I813" s="2846"/>
      <c r="J813" s="3919"/>
      <c r="K813" s="3919"/>
      <c r="L813" s="3919"/>
      <c r="M813" s="3919"/>
      <c r="N813" s="4113"/>
      <c r="O813" s="4113"/>
      <c r="P813" s="4113"/>
      <c r="Q813" s="4113"/>
      <c r="R813" s="4113"/>
      <c r="S813" s="4113"/>
      <c r="T813" s="4113"/>
      <c r="U813" s="4113"/>
      <c r="V813" s="4113"/>
      <c r="W813" s="4113"/>
      <c r="X813" s="4113"/>
      <c r="Y813" s="4113"/>
      <c r="Z813" s="4113"/>
    </row>
    <row r="814" spans="1:26" ht="12.75" customHeight="1">
      <c r="A814" s="4113"/>
      <c r="B814" s="4113"/>
      <c r="C814" s="4113"/>
      <c r="D814" s="4113"/>
      <c r="E814" s="4113"/>
      <c r="F814" s="3919"/>
      <c r="G814" s="4113"/>
      <c r="H814" s="4114"/>
      <c r="I814" s="2846"/>
      <c r="J814" s="3919"/>
      <c r="K814" s="3919"/>
      <c r="L814" s="3919"/>
      <c r="M814" s="3919"/>
      <c r="N814" s="4113"/>
      <c r="O814" s="4113"/>
      <c r="P814" s="4113"/>
      <c r="Q814" s="4113"/>
      <c r="R814" s="4113"/>
      <c r="S814" s="4113"/>
      <c r="T814" s="4113"/>
      <c r="U814" s="4113"/>
      <c r="V814" s="4113"/>
      <c r="W814" s="4113"/>
      <c r="X814" s="4113"/>
      <c r="Y814" s="4113"/>
      <c r="Z814" s="4113"/>
    </row>
    <row r="815" spans="1:26" ht="12.75" customHeight="1">
      <c r="A815" s="4113"/>
      <c r="B815" s="4113"/>
      <c r="C815" s="4113"/>
      <c r="D815" s="4113"/>
      <c r="E815" s="4113"/>
      <c r="F815" s="3919"/>
      <c r="G815" s="4113"/>
      <c r="H815" s="4114"/>
      <c r="I815" s="2846"/>
      <c r="J815" s="3919"/>
      <c r="K815" s="3919"/>
      <c r="L815" s="3919"/>
      <c r="M815" s="3919"/>
      <c r="N815" s="4113"/>
      <c r="O815" s="4113"/>
      <c r="P815" s="4113"/>
      <c r="Q815" s="4113"/>
      <c r="R815" s="4113"/>
      <c r="S815" s="4113"/>
      <c r="T815" s="4113"/>
      <c r="U815" s="4113"/>
      <c r="V815" s="4113"/>
      <c r="W815" s="4113"/>
      <c r="X815" s="4113"/>
      <c r="Y815" s="4113"/>
      <c r="Z815" s="4113"/>
    </row>
    <row r="816" spans="1:26" ht="12.75" customHeight="1">
      <c r="A816" s="4113"/>
      <c r="B816" s="4113"/>
      <c r="C816" s="4113"/>
      <c r="D816" s="4113"/>
      <c r="E816" s="4113"/>
      <c r="F816" s="3919"/>
      <c r="G816" s="4113"/>
      <c r="H816" s="4114"/>
      <c r="I816" s="2846"/>
      <c r="J816" s="3919"/>
      <c r="K816" s="3919"/>
      <c r="L816" s="3919"/>
      <c r="M816" s="3919"/>
      <c r="N816" s="4113"/>
      <c r="O816" s="4113"/>
      <c r="P816" s="4113"/>
      <c r="Q816" s="4113"/>
      <c r="R816" s="4113"/>
      <c r="S816" s="4113"/>
      <c r="T816" s="4113"/>
      <c r="U816" s="4113"/>
      <c r="V816" s="4113"/>
      <c r="W816" s="4113"/>
      <c r="X816" s="4113"/>
      <c r="Y816" s="4113"/>
      <c r="Z816" s="4113"/>
    </row>
    <row r="817" spans="1:26" ht="12.75" customHeight="1">
      <c r="A817" s="4113"/>
      <c r="B817" s="4113"/>
      <c r="C817" s="4113"/>
      <c r="D817" s="4113"/>
      <c r="E817" s="4113"/>
      <c r="F817" s="3919"/>
      <c r="G817" s="4113"/>
      <c r="H817" s="4114"/>
      <c r="I817" s="2846"/>
      <c r="J817" s="3919"/>
      <c r="K817" s="3919"/>
      <c r="L817" s="3919"/>
      <c r="M817" s="3919"/>
      <c r="N817" s="4113"/>
      <c r="O817" s="4113"/>
      <c r="P817" s="4113"/>
      <c r="Q817" s="4113"/>
      <c r="R817" s="4113"/>
      <c r="S817" s="4113"/>
      <c r="T817" s="4113"/>
      <c r="U817" s="4113"/>
      <c r="V817" s="4113"/>
      <c r="W817" s="4113"/>
      <c r="X817" s="4113"/>
      <c r="Y817" s="4113"/>
      <c r="Z817" s="4113"/>
    </row>
    <row r="818" spans="1:26" ht="12.75" customHeight="1">
      <c r="A818" s="4113"/>
      <c r="B818" s="4113"/>
      <c r="C818" s="4113"/>
      <c r="D818" s="4113"/>
      <c r="E818" s="4113"/>
      <c r="F818" s="3919"/>
      <c r="G818" s="4113"/>
      <c r="H818" s="4114"/>
      <c r="I818" s="2846"/>
      <c r="J818" s="3919"/>
      <c r="K818" s="3919"/>
      <c r="L818" s="3919"/>
      <c r="M818" s="3919"/>
      <c r="N818" s="4113"/>
      <c r="O818" s="4113"/>
      <c r="P818" s="4113"/>
      <c r="Q818" s="4113"/>
      <c r="R818" s="4113"/>
      <c r="S818" s="4113"/>
      <c r="T818" s="4113"/>
      <c r="U818" s="4113"/>
      <c r="V818" s="4113"/>
      <c r="W818" s="4113"/>
      <c r="X818" s="4113"/>
      <c r="Y818" s="4113"/>
      <c r="Z818" s="4113"/>
    </row>
    <row r="819" spans="1:26" ht="12.75" customHeight="1">
      <c r="A819" s="4113"/>
      <c r="B819" s="4113"/>
      <c r="C819" s="4113"/>
      <c r="D819" s="4113"/>
      <c r="E819" s="4113"/>
      <c r="F819" s="3919"/>
      <c r="G819" s="4113"/>
      <c r="H819" s="4114"/>
      <c r="I819" s="2846"/>
      <c r="J819" s="3919"/>
      <c r="K819" s="3919"/>
      <c r="L819" s="3919"/>
      <c r="M819" s="3919"/>
      <c r="N819" s="4113"/>
      <c r="O819" s="4113"/>
      <c r="P819" s="4113"/>
      <c r="Q819" s="4113"/>
      <c r="R819" s="4113"/>
      <c r="S819" s="4113"/>
      <c r="T819" s="4113"/>
      <c r="U819" s="4113"/>
      <c r="V819" s="4113"/>
      <c r="W819" s="4113"/>
      <c r="X819" s="4113"/>
      <c r="Y819" s="4113"/>
      <c r="Z819" s="4113"/>
    </row>
    <row r="820" spans="1:26" ht="12.75" customHeight="1">
      <c r="A820" s="4113"/>
      <c r="B820" s="4113"/>
      <c r="C820" s="4113"/>
      <c r="D820" s="4113"/>
      <c r="E820" s="4113"/>
      <c r="F820" s="3919"/>
      <c r="G820" s="4113"/>
      <c r="H820" s="4114"/>
      <c r="I820" s="2846"/>
      <c r="J820" s="3919"/>
      <c r="K820" s="3919"/>
      <c r="L820" s="3919"/>
      <c r="M820" s="3919"/>
      <c r="N820" s="4113"/>
      <c r="O820" s="4113"/>
      <c r="P820" s="4113"/>
      <c r="Q820" s="4113"/>
      <c r="R820" s="4113"/>
      <c r="S820" s="4113"/>
      <c r="T820" s="4113"/>
      <c r="U820" s="4113"/>
      <c r="V820" s="4113"/>
      <c r="W820" s="4113"/>
      <c r="X820" s="4113"/>
      <c r="Y820" s="4113"/>
      <c r="Z820" s="4113"/>
    </row>
    <row r="821" spans="1:26" ht="12.75" customHeight="1">
      <c r="A821" s="4113"/>
      <c r="B821" s="4113"/>
      <c r="C821" s="4113"/>
      <c r="D821" s="4113"/>
      <c r="E821" s="4113"/>
      <c r="F821" s="3919"/>
      <c r="G821" s="4113"/>
      <c r="H821" s="4114"/>
      <c r="I821" s="2846"/>
      <c r="J821" s="3919"/>
      <c r="K821" s="3919"/>
      <c r="L821" s="3919"/>
      <c r="M821" s="3919"/>
      <c r="N821" s="4113"/>
      <c r="O821" s="4113"/>
      <c r="P821" s="4113"/>
      <c r="Q821" s="4113"/>
      <c r="R821" s="4113"/>
      <c r="S821" s="4113"/>
      <c r="T821" s="4113"/>
      <c r="U821" s="4113"/>
      <c r="V821" s="4113"/>
      <c r="W821" s="4113"/>
      <c r="X821" s="4113"/>
      <c r="Y821" s="4113"/>
      <c r="Z821" s="4113"/>
    </row>
    <row r="822" spans="1:26" ht="12.75" customHeight="1">
      <c r="A822" s="4113"/>
      <c r="B822" s="4113"/>
      <c r="C822" s="4113"/>
      <c r="D822" s="4113"/>
      <c r="E822" s="4113"/>
      <c r="F822" s="3919"/>
      <c r="G822" s="4113"/>
      <c r="H822" s="4114"/>
      <c r="I822" s="2846"/>
      <c r="J822" s="3919"/>
      <c r="K822" s="3919"/>
      <c r="L822" s="3919"/>
      <c r="M822" s="3919"/>
      <c r="N822" s="4113"/>
      <c r="O822" s="4113"/>
      <c r="P822" s="4113"/>
      <c r="Q822" s="4113"/>
      <c r="R822" s="4113"/>
      <c r="S822" s="4113"/>
      <c r="T822" s="4113"/>
      <c r="U822" s="4113"/>
      <c r="V822" s="4113"/>
      <c r="W822" s="4113"/>
      <c r="X822" s="4113"/>
      <c r="Y822" s="4113"/>
      <c r="Z822" s="4113"/>
    </row>
    <row r="823" spans="1:26" ht="12.75" customHeight="1">
      <c r="A823" s="4113"/>
      <c r="B823" s="4113"/>
      <c r="C823" s="4113"/>
      <c r="D823" s="4113"/>
      <c r="E823" s="4113"/>
      <c r="F823" s="3919"/>
      <c r="G823" s="4113"/>
      <c r="H823" s="4114"/>
      <c r="I823" s="2846"/>
      <c r="J823" s="3919"/>
      <c r="K823" s="3919"/>
      <c r="L823" s="3919"/>
      <c r="M823" s="3919"/>
      <c r="N823" s="4113"/>
      <c r="O823" s="4113"/>
      <c r="P823" s="4113"/>
      <c r="Q823" s="4113"/>
      <c r="R823" s="4113"/>
      <c r="S823" s="4113"/>
      <c r="T823" s="4113"/>
      <c r="U823" s="4113"/>
      <c r="V823" s="4113"/>
      <c r="W823" s="4113"/>
      <c r="X823" s="4113"/>
      <c r="Y823" s="4113"/>
      <c r="Z823" s="4113"/>
    </row>
    <row r="824" spans="1:26" ht="12.75" customHeight="1">
      <c r="A824" s="4113"/>
      <c r="B824" s="4113"/>
      <c r="C824" s="4113"/>
      <c r="D824" s="4113"/>
      <c r="E824" s="4113"/>
      <c r="F824" s="3919"/>
      <c r="G824" s="4113"/>
      <c r="H824" s="4114"/>
      <c r="I824" s="2846"/>
      <c r="J824" s="3919"/>
      <c r="K824" s="3919"/>
      <c r="L824" s="3919"/>
      <c r="M824" s="3919"/>
      <c r="N824" s="4113"/>
      <c r="O824" s="4113"/>
      <c r="P824" s="4113"/>
      <c r="Q824" s="4113"/>
      <c r="R824" s="4113"/>
      <c r="S824" s="4113"/>
      <c r="T824" s="4113"/>
      <c r="U824" s="4113"/>
      <c r="V824" s="4113"/>
      <c r="W824" s="4113"/>
      <c r="X824" s="4113"/>
      <c r="Y824" s="4113"/>
      <c r="Z824" s="4113"/>
    </row>
    <row r="825" spans="1:26" ht="12.75" customHeight="1">
      <c r="A825" s="4113"/>
      <c r="B825" s="4113"/>
      <c r="C825" s="4113"/>
      <c r="D825" s="4113"/>
      <c r="E825" s="4113"/>
      <c r="F825" s="3919"/>
      <c r="G825" s="4113"/>
      <c r="H825" s="4114"/>
      <c r="I825" s="2846"/>
      <c r="J825" s="3919"/>
      <c r="K825" s="3919"/>
      <c r="L825" s="3919"/>
      <c r="M825" s="3919"/>
      <c r="N825" s="4113"/>
      <c r="O825" s="4113"/>
      <c r="P825" s="4113"/>
      <c r="Q825" s="4113"/>
      <c r="R825" s="4113"/>
      <c r="S825" s="4113"/>
      <c r="T825" s="4113"/>
      <c r="U825" s="4113"/>
      <c r="V825" s="4113"/>
      <c r="W825" s="4113"/>
      <c r="X825" s="4113"/>
      <c r="Y825" s="4113"/>
      <c r="Z825" s="4113"/>
    </row>
    <row r="826" spans="1:26" ht="12.75" customHeight="1">
      <c r="A826" s="4113"/>
      <c r="B826" s="4113"/>
      <c r="C826" s="4113"/>
      <c r="D826" s="4113"/>
      <c r="E826" s="4113"/>
      <c r="F826" s="3919"/>
      <c r="G826" s="4113"/>
      <c r="H826" s="4114"/>
      <c r="I826" s="2846"/>
      <c r="J826" s="3919"/>
      <c r="K826" s="3919"/>
      <c r="L826" s="3919"/>
      <c r="M826" s="3919"/>
      <c r="N826" s="4113"/>
      <c r="O826" s="4113"/>
      <c r="P826" s="4113"/>
      <c r="Q826" s="4113"/>
      <c r="R826" s="4113"/>
      <c r="S826" s="4113"/>
      <c r="T826" s="4113"/>
      <c r="U826" s="4113"/>
      <c r="V826" s="4113"/>
      <c r="W826" s="4113"/>
      <c r="X826" s="4113"/>
      <c r="Y826" s="4113"/>
      <c r="Z826" s="4113"/>
    </row>
    <row r="827" spans="1:26" ht="12.75" customHeight="1">
      <c r="A827" s="4113"/>
      <c r="B827" s="4113"/>
      <c r="C827" s="4113"/>
      <c r="D827" s="4113"/>
      <c r="E827" s="4113"/>
      <c r="F827" s="3919"/>
      <c r="G827" s="4113"/>
      <c r="H827" s="4114"/>
      <c r="I827" s="2846"/>
      <c r="J827" s="3919"/>
      <c r="K827" s="3919"/>
      <c r="L827" s="3919"/>
      <c r="M827" s="3919"/>
      <c r="N827" s="4113"/>
      <c r="O827" s="4113"/>
      <c r="P827" s="4113"/>
      <c r="Q827" s="4113"/>
      <c r="R827" s="4113"/>
      <c r="S827" s="4113"/>
      <c r="T827" s="4113"/>
      <c r="U827" s="4113"/>
      <c r="V827" s="4113"/>
      <c r="W827" s="4113"/>
      <c r="X827" s="4113"/>
      <c r="Y827" s="4113"/>
      <c r="Z827" s="4113"/>
    </row>
    <row r="828" spans="1:26" ht="12.75" customHeight="1">
      <c r="A828" s="4113"/>
      <c r="B828" s="4113"/>
      <c r="C828" s="4113"/>
      <c r="D828" s="4113"/>
      <c r="E828" s="4113"/>
      <c r="F828" s="3919"/>
      <c r="G828" s="4113"/>
      <c r="H828" s="4114"/>
      <c r="I828" s="2846"/>
      <c r="J828" s="3919"/>
      <c r="K828" s="3919"/>
      <c r="L828" s="3919"/>
      <c r="M828" s="3919"/>
      <c r="N828" s="4113"/>
      <c r="O828" s="4113"/>
      <c r="P828" s="4113"/>
      <c r="Q828" s="4113"/>
      <c r="R828" s="4113"/>
      <c r="S828" s="4113"/>
      <c r="T828" s="4113"/>
      <c r="U828" s="4113"/>
      <c r="V828" s="4113"/>
      <c r="W828" s="4113"/>
      <c r="X828" s="4113"/>
      <c r="Y828" s="4113"/>
      <c r="Z828" s="4113"/>
    </row>
    <row r="829" spans="1:26" ht="12.75" customHeight="1">
      <c r="A829" s="4113"/>
      <c r="B829" s="4113"/>
      <c r="C829" s="4113"/>
      <c r="D829" s="4113"/>
      <c r="E829" s="4113"/>
      <c r="F829" s="3919"/>
      <c r="G829" s="4113"/>
      <c r="H829" s="4114"/>
      <c r="I829" s="2846"/>
      <c r="J829" s="3919"/>
      <c r="K829" s="3919"/>
      <c r="L829" s="3919"/>
      <c r="M829" s="3919"/>
      <c r="N829" s="4113"/>
      <c r="O829" s="4113"/>
      <c r="P829" s="4113"/>
      <c r="Q829" s="4113"/>
      <c r="R829" s="4113"/>
      <c r="S829" s="4113"/>
      <c r="T829" s="4113"/>
      <c r="U829" s="4113"/>
      <c r="V829" s="4113"/>
      <c r="W829" s="4113"/>
      <c r="X829" s="4113"/>
      <c r="Y829" s="4113"/>
      <c r="Z829" s="4113"/>
    </row>
    <row r="830" spans="1:26" ht="12.75" customHeight="1">
      <c r="A830" s="4113"/>
      <c r="B830" s="4113"/>
      <c r="C830" s="4113"/>
      <c r="D830" s="4113"/>
      <c r="E830" s="4113"/>
      <c r="F830" s="3919"/>
      <c r="G830" s="4113"/>
      <c r="H830" s="4114"/>
      <c r="I830" s="2846"/>
      <c r="J830" s="3919"/>
      <c r="K830" s="3919"/>
      <c r="L830" s="3919"/>
      <c r="M830" s="3919"/>
      <c r="N830" s="4113"/>
      <c r="O830" s="4113"/>
      <c r="P830" s="4113"/>
      <c r="Q830" s="4113"/>
      <c r="R830" s="4113"/>
      <c r="S830" s="4113"/>
      <c r="T830" s="4113"/>
      <c r="U830" s="4113"/>
      <c r="V830" s="4113"/>
      <c r="W830" s="4113"/>
      <c r="X830" s="4113"/>
      <c r="Y830" s="4113"/>
      <c r="Z830" s="4113"/>
    </row>
    <row r="831" spans="1:26" ht="12.75" customHeight="1">
      <c r="A831" s="4113"/>
      <c r="B831" s="4113"/>
      <c r="C831" s="4113"/>
      <c r="D831" s="4113"/>
      <c r="E831" s="4113"/>
      <c r="F831" s="3919"/>
      <c r="G831" s="4113"/>
      <c r="H831" s="4114"/>
      <c r="I831" s="2846"/>
      <c r="J831" s="3919"/>
      <c r="K831" s="3919"/>
      <c r="L831" s="3919"/>
      <c r="M831" s="3919"/>
      <c r="N831" s="4113"/>
      <c r="O831" s="4113"/>
      <c r="P831" s="4113"/>
      <c r="Q831" s="4113"/>
      <c r="R831" s="4113"/>
      <c r="S831" s="4113"/>
      <c r="T831" s="4113"/>
      <c r="U831" s="4113"/>
      <c r="V831" s="4113"/>
      <c r="W831" s="4113"/>
      <c r="X831" s="4113"/>
      <c r="Y831" s="4113"/>
      <c r="Z831" s="4113"/>
    </row>
    <row r="832" spans="1:26" ht="12.75" customHeight="1">
      <c r="A832" s="4113"/>
      <c r="B832" s="4113"/>
      <c r="C832" s="4113"/>
      <c r="D832" s="4113"/>
      <c r="E832" s="4113"/>
      <c r="F832" s="3919"/>
      <c r="G832" s="4113"/>
      <c r="H832" s="4114"/>
      <c r="I832" s="2846"/>
      <c r="J832" s="3919"/>
      <c r="K832" s="3919"/>
      <c r="L832" s="3919"/>
      <c r="M832" s="3919"/>
      <c r="N832" s="4113"/>
      <c r="O832" s="4113"/>
      <c r="P832" s="4113"/>
      <c r="Q832" s="4113"/>
      <c r="R832" s="4113"/>
      <c r="S832" s="4113"/>
      <c r="T832" s="4113"/>
      <c r="U832" s="4113"/>
      <c r="V832" s="4113"/>
      <c r="W832" s="4113"/>
      <c r="X832" s="4113"/>
      <c r="Y832" s="4113"/>
      <c r="Z832" s="4113"/>
    </row>
    <row r="833" spans="1:26" ht="12.75" customHeight="1">
      <c r="A833" s="4113"/>
      <c r="B833" s="4113"/>
      <c r="C833" s="4113"/>
      <c r="D833" s="4113"/>
      <c r="E833" s="4113"/>
      <c r="F833" s="3919"/>
      <c r="G833" s="4113"/>
      <c r="H833" s="4114"/>
      <c r="I833" s="2846"/>
      <c r="J833" s="3919"/>
      <c r="K833" s="3919"/>
      <c r="L833" s="3919"/>
      <c r="M833" s="3919"/>
      <c r="N833" s="4113"/>
      <c r="O833" s="4113"/>
      <c r="P833" s="4113"/>
      <c r="Q833" s="4113"/>
      <c r="R833" s="4113"/>
      <c r="S833" s="4113"/>
      <c r="T833" s="4113"/>
      <c r="U833" s="4113"/>
      <c r="V833" s="4113"/>
      <c r="W833" s="4113"/>
      <c r="X833" s="4113"/>
      <c r="Y833" s="4113"/>
      <c r="Z833" s="4113"/>
    </row>
    <row r="834" spans="1:26" ht="12.75" customHeight="1">
      <c r="A834" s="4113"/>
      <c r="B834" s="4113"/>
      <c r="C834" s="4113"/>
      <c r="D834" s="4113"/>
      <c r="E834" s="4113"/>
      <c r="F834" s="3919"/>
      <c r="G834" s="4113"/>
      <c r="H834" s="4114"/>
      <c r="I834" s="2846"/>
      <c r="J834" s="3919"/>
      <c r="K834" s="3919"/>
      <c r="L834" s="3919"/>
      <c r="M834" s="3919"/>
      <c r="N834" s="4113"/>
      <c r="O834" s="4113"/>
      <c r="P834" s="4113"/>
      <c r="Q834" s="4113"/>
      <c r="R834" s="4113"/>
      <c r="S834" s="4113"/>
      <c r="T834" s="4113"/>
      <c r="U834" s="4113"/>
      <c r="V834" s="4113"/>
      <c r="W834" s="4113"/>
      <c r="X834" s="4113"/>
      <c r="Y834" s="4113"/>
      <c r="Z834" s="4113"/>
    </row>
    <row r="835" spans="1:26" ht="12.75" customHeight="1">
      <c r="A835" s="4113"/>
      <c r="B835" s="4113"/>
      <c r="C835" s="4113"/>
      <c r="D835" s="4113"/>
      <c r="E835" s="4113"/>
      <c r="F835" s="3919"/>
      <c r="G835" s="4113"/>
      <c r="H835" s="4114"/>
      <c r="I835" s="2846"/>
      <c r="J835" s="3919"/>
      <c r="K835" s="3919"/>
      <c r="L835" s="3919"/>
      <c r="M835" s="3919"/>
      <c r="N835" s="4113"/>
      <c r="O835" s="4113"/>
      <c r="P835" s="4113"/>
      <c r="Q835" s="4113"/>
      <c r="R835" s="4113"/>
      <c r="S835" s="4113"/>
      <c r="T835" s="4113"/>
      <c r="U835" s="4113"/>
      <c r="V835" s="4113"/>
      <c r="W835" s="4113"/>
      <c r="X835" s="4113"/>
      <c r="Y835" s="4113"/>
      <c r="Z835" s="4113"/>
    </row>
    <row r="836" spans="1:26" ht="12.75" customHeight="1">
      <c r="A836" s="4113"/>
      <c r="B836" s="4113"/>
      <c r="C836" s="4113"/>
      <c r="D836" s="4113"/>
      <c r="E836" s="4113"/>
      <c r="F836" s="3919"/>
      <c r="G836" s="4113"/>
      <c r="H836" s="4114"/>
      <c r="I836" s="2846"/>
      <c r="J836" s="3919"/>
      <c r="K836" s="3919"/>
      <c r="L836" s="3919"/>
      <c r="M836" s="3919"/>
      <c r="N836" s="4113"/>
      <c r="O836" s="4113"/>
      <c r="P836" s="4113"/>
      <c r="Q836" s="4113"/>
      <c r="R836" s="4113"/>
      <c r="S836" s="4113"/>
      <c r="T836" s="4113"/>
      <c r="U836" s="4113"/>
      <c r="V836" s="4113"/>
      <c r="W836" s="4113"/>
      <c r="X836" s="4113"/>
      <c r="Y836" s="4113"/>
      <c r="Z836" s="4113"/>
    </row>
    <row r="837" spans="1:26" ht="12.75" customHeight="1">
      <c r="A837" s="4113"/>
      <c r="B837" s="4113"/>
      <c r="C837" s="4113"/>
      <c r="D837" s="4113"/>
      <c r="E837" s="4113"/>
      <c r="F837" s="3919"/>
      <c r="G837" s="4113"/>
      <c r="H837" s="4114"/>
      <c r="I837" s="2846"/>
      <c r="J837" s="3919"/>
      <c r="K837" s="3919"/>
      <c r="L837" s="3919"/>
      <c r="M837" s="3919"/>
      <c r="N837" s="4113"/>
      <c r="O837" s="4113"/>
      <c r="P837" s="4113"/>
      <c r="Q837" s="4113"/>
      <c r="R837" s="4113"/>
      <c r="S837" s="4113"/>
      <c r="T837" s="4113"/>
      <c r="U837" s="4113"/>
      <c r="V837" s="4113"/>
      <c r="W837" s="4113"/>
      <c r="X837" s="4113"/>
      <c r="Y837" s="4113"/>
      <c r="Z837" s="4113"/>
    </row>
    <row r="838" spans="1:26" ht="12.75" customHeight="1">
      <c r="A838" s="4113"/>
      <c r="B838" s="4113"/>
      <c r="C838" s="4113"/>
      <c r="D838" s="4113"/>
      <c r="E838" s="4113"/>
      <c r="F838" s="3919"/>
      <c r="G838" s="4113"/>
      <c r="H838" s="4114"/>
      <c r="I838" s="2846"/>
      <c r="J838" s="3919"/>
      <c r="K838" s="3919"/>
      <c r="L838" s="3919"/>
      <c r="M838" s="3919"/>
      <c r="N838" s="4113"/>
      <c r="O838" s="4113"/>
      <c r="P838" s="4113"/>
      <c r="Q838" s="4113"/>
      <c r="R838" s="4113"/>
      <c r="S838" s="4113"/>
      <c r="T838" s="4113"/>
      <c r="U838" s="4113"/>
      <c r="V838" s="4113"/>
      <c r="W838" s="4113"/>
      <c r="X838" s="4113"/>
      <c r="Y838" s="4113"/>
      <c r="Z838" s="4113"/>
    </row>
    <row r="839" spans="1:26" ht="12.75" customHeight="1">
      <c r="A839" s="4113"/>
      <c r="B839" s="4113"/>
      <c r="C839" s="4113"/>
      <c r="D839" s="4113"/>
      <c r="E839" s="4113"/>
      <c r="F839" s="3919"/>
      <c r="G839" s="4113"/>
      <c r="H839" s="4114"/>
      <c r="I839" s="2846"/>
      <c r="J839" s="3919"/>
      <c r="K839" s="3919"/>
      <c r="L839" s="3919"/>
      <c r="M839" s="3919"/>
      <c r="N839" s="4113"/>
      <c r="O839" s="4113"/>
      <c r="P839" s="4113"/>
      <c r="Q839" s="4113"/>
      <c r="R839" s="4113"/>
      <c r="S839" s="4113"/>
      <c r="T839" s="4113"/>
      <c r="U839" s="4113"/>
      <c r="V839" s="4113"/>
      <c r="W839" s="4113"/>
      <c r="X839" s="4113"/>
      <c r="Y839" s="4113"/>
      <c r="Z839" s="4113"/>
    </row>
    <row r="840" spans="1:26" ht="12.75" customHeight="1">
      <c r="A840" s="4113"/>
      <c r="B840" s="4113"/>
      <c r="C840" s="4113"/>
      <c r="D840" s="4113"/>
      <c r="E840" s="4113"/>
      <c r="F840" s="3919"/>
      <c r="G840" s="4113"/>
      <c r="H840" s="4114"/>
      <c r="I840" s="2846"/>
      <c r="J840" s="3919"/>
      <c r="K840" s="3919"/>
      <c r="L840" s="3919"/>
      <c r="M840" s="3919"/>
      <c r="N840" s="4113"/>
      <c r="O840" s="4113"/>
      <c r="P840" s="4113"/>
      <c r="Q840" s="4113"/>
      <c r="R840" s="4113"/>
      <c r="S840" s="4113"/>
      <c r="T840" s="4113"/>
      <c r="U840" s="4113"/>
      <c r="V840" s="4113"/>
      <c r="W840" s="4113"/>
      <c r="X840" s="4113"/>
      <c r="Y840" s="4113"/>
      <c r="Z840" s="4113"/>
    </row>
    <row r="841" spans="1:26" ht="12.75" customHeight="1">
      <c r="A841" s="4113"/>
      <c r="B841" s="4113"/>
      <c r="C841" s="4113"/>
      <c r="D841" s="4113"/>
      <c r="E841" s="4113"/>
      <c r="F841" s="3919"/>
      <c r="G841" s="4113"/>
      <c r="H841" s="4114"/>
      <c r="I841" s="2846"/>
      <c r="J841" s="3919"/>
      <c r="K841" s="3919"/>
      <c r="L841" s="3919"/>
      <c r="M841" s="3919"/>
      <c r="N841" s="4113"/>
      <c r="O841" s="4113"/>
      <c r="P841" s="4113"/>
      <c r="Q841" s="4113"/>
      <c r="R841" s="4113"/>
      <c r="S841" s="4113"/>
      <c r="T841" s="4113"/>
      <c r="U841" s="4113"/>
      <c r="V841" s="4113"/>
      <c r="W841" s="4113"/>
      <c r="X841" s="4113"/>
      <c r="Y841" s="4113"/>
      <c r="Z841" s="4113"/>
    </row>
    <row r="842" spans="1:26" ht="12.75" customHeight="1">
      <c r="A842" s="4113"/>
      <c r="B842" s="4113"/>
      <c r="C842" s="4113"/>
      <c r="D842" s="4113"/>
      <c r="E842" s="4113"/>
      <c r="F842" s="3919"/>
      <c r="G842" s="4113"/>
      <c r="H842" s="4114"/>
      <c r="I842" s="2846"/>
      <c r="J842" s="3919"/>
      <c r="K842" s="3919"/>
      <c r="L842" s="3919"/>
      <c r="M842" s="3919"/>
      <c r="N842" s="4113"/>
      <c r="O842" s="4113"/>
      <c r="P842" s="4113"/>
      <c r="Q842" s="4113"/>
      <c r="R842" s="4113"/>
      <c r="S842" s="4113"/>
      <c r="T842" s="4113"/>
      <c r="U842" s="4113"/>
      <c r="V842" s="4113"/>
      <c r="W842" s="4113"/>
      <c r="X842" s="4113"/>
      <c r="Y842" s="4113"/>
      <c r="Z842" s="4113"/>
    </row>
    <row r="843" spans="1:26" ht="12.75" customHeight="1">
      <c r="A843" s="4113"/>
      <c r="B843" s="4113"/>
      <c r="C843" s="4113"/>
      <c r="D843" s="4113"/>
      <c r="E843" s="4113"/>
      <c r="F843" s="3919"/>
      <c r="G843" s="4113"/>
      <c r="H843" s="4114"/>
      <c r="I843" s="2846"/>
      <c r="J843" s="3919"/>
      <c r="K843" s="3919"/>
      <c r="L843" s="3919"/>
      <c r="M843" s="3919"/>
      <c r="N843" s="4113"/>
      <c r="O843" s="4113"/>
      <c r="P843" s="4113"/>
      <c r="Q843" s="4113"/>
      <c r="R843" s="4113"/>
      <c r="S843" s="4113"/>
      <c r="T843" s="4113"/>
      <c r="U843" s="4113"/>
      <c r="V843" s="4113"/>
      <c r="W843" s="4113"/>
      <c r="X843" s="4113"/>
      <c r="Y843" s="4113"/>
      <c r="Z843" s="4113"/>
    </row>
    <row r="844" spans="1:26" ht="12.75" customHeight="1">
      <c r="A844" s="4113"/>
      <c r="B844" s="4113"/>
      <c r="C844" s="4113"/>
      <c r="D844" s="4113"/>
      <c r="E844" s="4113"/>
      <c r="F844" s="3919"/>
      <c r="G844" s="4113"/>
      <c r="H844" s="4114"/>
      <c r="I844" s="2846"/>
      <c r="J844" s="3919"/>
      <c r="K844" s="3919"/>
      <c r="L844" s="3919"/>
      <c r="M844" s="3919"/>
      <c r="N844" s="4113"/>
      <c r="O844" s="4113"/>
      <c r="P844" s="4113"/>
      <c r="Q844" s="4113"/>
      <c r="R844" s="4113"/>
      <c r="S844" s="4113"/>
      <c r="T844" s="4113"/>
      <c r="U844" s="4113"/>
      <c r="V844" s="4113"/>
      <c r="W844" s="4113"/>
      <c r="X844" s="4113"/>
      <c r="Y844" s="4113"/>
      <c r="Z844" s="4113"/>
    </row>
    <row r="845" spans="1:26" ht="12.75" customHeight="1">
      <c r="A845" s="4113"/>
      <c r="B845" s="4113"/>
      <c r="C845" s="4113"/>
      <c r="D845" s="4113"/>
      <c r="E845" s="4113"/>
      <c r="F845" s="3919"/>
      <c r="G845" s="4113"/>
      <c r="H845" s="4114"/>
      <c r="I845" s="2846"/>
      <c r="J845" s="3919"/>
      <c r="K845" s="3919"/>
      <c r="L845" s="3919"/>
      <c r="M845" s="3919"/>
      <c r="N845" s="4113"/>
      <c r="O845" s="4113"/>
      <c r="P845" s="4113"/>
      <c r="Q845" s="4113"/>
      <c r="R845" s="4113"/>
      <c r="S845" s="4113"/>
      <c r="T845" s="4113"/>
      <c r="U845" s="4113"/>
      <c r="V845" s="4113"/>
      <c r="W845" s="4113"/>
      <c r="X845" s="4113"/>
      <c r="Y845" s="4113"/>
      <c r="Z845" s="4113"/>
    </row>
    <row r="846" spans="1:26" ht="12.75" customHeight="1">
      <c r="A846" s="4113"/>
      <c r="B846" s="4113"/>
      <c r="C846" s="4113"/>
      <c r="D846" s="4113"/>
      <c r="E846" s="4113"/>
      <c r="F846" s="3919"/>
      <c r="G846" s="4113"/>
      <c r="H846" s="4114"/>
      <c r="I846" s="2846"/>
      <c r="J846" s="3919"/>
      <c r="K846" s="3919"/>
      <c r="L846" s="3919"/>
      <c r="M846" s="3919"/>
      <c r="N846" s="4113"/>
      <c r="O846" s="4113"/>
      <c r="P846" s="4113"/>
      <c r="Q846" s="4113"/>
      <c r="R846" s="4113"/>
      <c r="S846" s="4113"/>
      <c r="T846" s="4113"/>
      <c r="U846" s="4113"/>
      <c r="V846" s="4113"/>
      <c r="W846" s="4113"/>
      <c r="X846" s="4113"/>
      <c r="Y846" s="4113"/>
      <c r="Z846" s="4113"/>
    </row>
    <row r="847" spans="1:26" ht="12.75" customHeight="1">
      <c r="A847" s="4113"/>
      <c r="B847" s="4113"/>
      <c r="C847" s="4113"/>
      <c r="D847" s="4113"/>
      <c r="E847" s="4113"/>
      <c r="F847" s="3919"/>
      <c r="G847" s="4113"/>
      <c r="H847" s="4114"/>
      <c r="I847" s="2846"/>
      <c r="J847" s="3919"/>
      <c r="K847" s="3919"/>
      <c r="L847" s="3919"/>
      <c r="M847" s="3919"/>
      <c r="N847" s="4113"/>
      <c r="O847" s="4113"/>
      <c r="P847" s="4113"/>
      <c r="Q847" s="4113"/>
      <c r="R847" s="4113"/>
      <c r="S847" s="4113"/>
      <c r="T847" s="4113"/>
      <c r="U847" s="4113"/>
      <c r="V847" s="4113"/>
      <c r="W847" s="4113"/>
      <c r="X847" s="4113"/>
      <c r="Y847" s="4113"/>
      <c r="Z847" s="4113"/>
    </row>
    <row r="848" spans="1:26" ht="12.75" customHeight="1">
      <c r="A848" s="4113"/>
      <c r="B848" s="4113"/>
      <c r="C848" s="4113"/>
      <c r="D848" s="4113"/>
      <c r="E848" s="4113"/>
      <c r="F848" s="3919"/>
      <c r="G848" s="4113"/>
      <c r="H848" s="4114"/>
      <c r="I848" s="2846"/>
      <c r="J848" s="3919"/>
      <c r="K848" s="3919"/>
      <c r="L848" s="3919"/>
      <c r="M848" s="3919"/>
      <c r="N848" s="4113"/>
      <c r="O848" s="4113"/>
      <c r="P848" s="4113"/>
      <c r="Q848" s="4113"/>
      <c r="R848" s="4113"/>
      <c r="S848" s="4113"/>
      <c r="T848" s="4113"/>
      <c r="U848" s="4113"/>
      <c r="V848" s="4113"/>
      <c r="W848" s="4113"/>
      <c r="X848" s="4113"/>
      <c r="Y848" s="4113"/>
      <c r="Z848" s="4113"/>
    </row>
    <row r="849" spans="1:26" ht="12.75" customHeight="1">
      <c r="A849" s="4113"/>
      <c r="B849" s="4113"/>
      <c r="C849" s="4113"/>
      <c r="D849" s="4113"/>
      <c r="E849" s="4113"/>
      <c r="F849" s="3919"/>
      <c r="G849" s="4113"/>
      <c r="H849" s="4114"/>
      <c r="I849" s="2846"/>
      <c r="J849" s="3919"/>
      <c r="K849" s="3919"/>
      <c r="L849" s="3919"/>
      <c r="M849" s="3919"/>
      <c r="N849" s="4113"/>
      <c r="O849" s="4113"/>
      <c r="P849" s="4113"/>
      <c r="Q849" s="4113"/>
      <c r="R849" s="4113"/>
      <c r="S849" s="4113"/>
      <c r="T849" s="4113"/>
      <c r="U849" s="4113"/>
      <c r="V849" s="4113"/>
      <c r="W849" s="4113"/>
      <c r="X849" s="4113"/>
      <c r="Y849" s="4113"/>
      <c r="Z849" s="4113"/>
    </row>
    <row r="850" spans="1:26" ht="12.75" customHeight="1">
      <c r="A850" s="4113"/>
      <c r="B850" s="4113"/>
      <c r="C850" s="4113"/>
      <c r="D850" s="4113"/>
      <c r="E850" s="4113"/>
      <c r="F850" s="3919"/>
      <c r="G850" s="4113"/>
      <c r="H850" s="4114"/>
      <c r="I850" s="2846"/>
      <c r="J850" s="3919"/>
      <c r="K850" s="3919"/>
      <c r="L850" s="3919"/>
      <c r="M850" s="3919"/>
      <c r="N850" s="4113"/>
      <c r="O850" s="4113"/>
      <c r="P850" s="4113"/>
      <c r="Q850" s="4113"/>
      <c r="R850" s="4113"/>
      <c r="S850" s="4113"/>
      <c r="T850" s="4113"/>
      <c r="U850" s="4113"/>
      <c r="V850" s="4113"/>
      <c r="W850" s="4113"/>
      <c r="X850" s="4113"/>
      <c r="Y850" s="4113"/>
      <c r="Z850" s="4113"/>
    </row>
    <row r="851" spans="1:26" ht="12.75" customHeight="1">
      <c r="A851" s="4113"/>
      <c r="B851" s="4113"/>
      <c r="C851" s="4113"/>
      <c r="D851" s="4113"/>
      <c r="E851" s="4113"/>
      <c r="F851" s="3919"/>
      <c r="G851" s="4113"/>
      <c r="H851" s="4114"/>
      <c r="I851" s="2846"/>
      <c r="J851" s="3919"/>
      <c r="K851" s="3919"/>
      <c r="L851" s="3919"/>
      <c r="M851" s="3919"/>
      <c r="N851" s="4113"/>
      <c r="O851" s="4113"/>
      <c r="P851" s="4113"/>
      <c r="Q851" s="4113"/>
      <c r="R851" s="4113"/>
      <c r="S851" s="4113"/>
      <c r="T851" s="4113"/>
      <c r="U851" s="4113"/>
      <c r="V851" s="4113"/>
      <c r="W851" s="4113"/>
      <c r="X851" s="4113"/>
      <c r="Y851" s="4113"/>
      <c r="Z851" s="4113"/>
    </row>
    <row r="852" spans="1:26" ht="12.75" customHeight="1">
      <c r="A852" s="4113"/>
      <c r="B852" s="4113"/>
      <c r="C852" s="4113"/>
      <c r="D852" s="4113"/>
      <c r="E852" s="4113"/>
      <c r="F852" s="3919"/>
      <c r="G852" s="4113"/>
      <c r="H852" s="4114"/>
      <c r="I852" s="2846"/>
      <c r="J852" s="3919"/>
      <c r="K852" s="3919"/>
      <c r="L852" s="3919"/>
      <c r="M852" s="3919"/>
      <c r="N852" s="4113"/>
      <c r="O852" s="4113"/>
      <c r="P852" s="4113"/>
      <c r="Q852" s="4113"/>
      <c r="R852" s="4113"/>
      <c r="S852" s="4113"/>
      <c r="T852" s="4113"/>
      <c r="U852" s="4113"/>
      <c r="V852" s="4113"/>
      <c r="W852" s="4113"/>
      <c r="X852" s="4113"/>
      <c r="Y852" s="4113"/>
      <c r="Z852" s="4113"/>
    </row>
    <row r="853" spans="1:26" ht="12.75" customHeight="1">
      <c r="A853" s="4113"/>
      <c r="B853" s="4113"/>
      <c r="C853" s="4113"/>
      <c r="D853" s="4113"/>
      <c r="E853" s="4113"/>
      <c r="F853" s="3919"/>
      <c r="G853" s="4113"/>
      <c r="H853" s="4114"/>
      <c r="I853" s="2846"/>
      <c r="J853" s="3919"/>
      <c r="K853" s="3919"/>
      <c r="L853" s="3919"/>
      <c r="M853" s="3919"/>
      <c r="N853" s="4113"/>
      <c r="O853" s="4113"/>
      <c r="P853" s="4113"/>
      <c r="Q853" s="4113"/>
      <c r="R853" s="4113"/>
      <c r="S853" s="4113"/>
      <c r="T853" s="4113"/>
      <c r="U853" s="4113"/>
      <c r="V853" s="4113"/>
      <c r="W853" s="4113"/>
      <c r="X853" s="4113"/>
      <c r="Y853" s="4113"/>
      <c r="Z853" s="4113"/>
    </row>
    <row r="854" spans="1:26" ht="12.75" customHeight="1">
      <c r="A854" s="4113"/>
      <c r="B854" s="4113"/>
      <c r="C854" s="4113"/>
      <c r="D854" s="4113"/>
      <c r="E854" s="4113"/>
      <c r="F854" s="3919"/>
      <c r="G854" s="4113"/>
      <c r="H854" s="4114"/>
      <c r="I854" s="2846"/>
      <c r="J854" s="3919"/>
      <c r="K854" s="3919"/>
      <c r="L854" s="3919"/>
      <c r="M854" s="3919"/>
      <c r="N854" s="4113"/>
      <c r="O854" s="4113"/>
      <c r="P854" s="4113"/>
      <c r="Q854" s="4113"/>
      <c r="R854" s="4113"/>
      <c r="S854" s="4113"/>
      <c r="T854" s="4113"/>
      <c r="U854" s="4113"/>
      <c r="V854" s="4113"/>
      <c r="W854" s="4113"/>
      <c r="X854" s="4113"/>
      <c r="Y854" s="4113"/>
      <c r="Z854" s="4113"/>
    </row>
    <row r="855" spans="1:26" ht="12.75" customHeight="1">
      <c r="A855" s="4113"/>
      <c r="B855" s="4113"/>
      <c r="C855" s="4113"/>
      <c r="D855" s="4113"/>
      <c r="E855" s="4113"/>
      <c r="F855" s="3919"/>
      <c r="G855" s="4113"/>
      <c r="H855" s="4114"/>
      <c r="I855" s="2846"/>
      <c r="J855" s="3919"/>
      <c r="K855" s="3919"/>
      <c r="L855" s="3919"/>
      <c r="M855" s="3919"/>
      <c r="N855" s="4113"/>
      <c r="O855" s="4113"/>
      <c r="P855" s="4113"/>
      <c r="Q855" s="4113"/>
      <c r="R855" s="4113"/>
      <c r="S855" s="4113"/>
      <c r="T855" s="4113"/>
      <c r="U855" s="4113"/>
      <c r="V855" s="4113"/>
      <c r="W855" s="4113"/>
      <c r="X855" s="4113"/>
      <c r="Y855" s="4113"/>
      <c r="Z855" s="4113"/>
    </row>
    <row r="856" spans="1:26" ht="12.75" customHeight="1">
      <c r="A856" s="4113"/>
      <c r="B856" s="4113"/>
      <c r="C856" s="4113"/>
      <c r="D856" s="4113"/>
      <c r="E856" s="4113"/>
      <c r="F856" s="3919"/>
      <c r="G856" s="4113"/>
      <c r="H856" s="4114"/>
      <c r="I856" s="2846"/>
      <c r="J856" s="3919"/>
      <c r="K856" s="3919"/>
      <c r="L856" s="3919"/>
      <c r="M856" s="3919"/>
      <c r="N856" s="4113"/>
      <c r="O856" s="4113"/>
      <c r="P856" s="4113"/>
      <c r="Q856" s="4113"/>
      <c r="R856" s="4113"/>
      <c r="S856" s="4113"/>
      <c r="T856" s="4113"/>
      <c r="U856" s="4113"/>
      <c r="V856" s="4113"/>
      <c r="W856" s="4113"/>
      <c r="X856" s="4113"/>
      <c r="Y856" s="4113"/>
      <c r="Z856" s="4113"/>
    </row>
    <row r="857" spans="1:26" ht="12.75" customHeight="1">
      <c r="A857" s="4113"/>
      <c r="B857" s="4113"/>
      <c r="C857" s="4113"/>
      <c r="D857" s="4113"/>
      <c r="E857" s="4113"/>
      <c r="F857" s="3919"/>
      <c r="G857" s="4113"/>
      <c r="H857" s="4114"/>
      <c r="I857" s="2846"/>
      <c r="J857" s="3919"/>
      <c r="K857" s="3919"/>
      <c r="L857" s="3919"/>
      <c r="M857" s="3919"/>
      <c r="N857" s="4113"/>
      <c r="O857" s="4113"/>
      <c r="P857" s="4113"/>
      <c r="Q857" s="4113"/>
      <c r="R857" s="4113"/>
      <c r="S857" s="4113"/>
      <c r="T857" s="4113"/>
      <c r="U857" s="4113"/>
      <c r="V857" s="4113"/>
      <c r="W857" s="4113"/>
      <c r="X857" s="4113"/>
      <c r="Y857" s="4113"/>
      <c r="Z857" s="4113"/>
    </row>
    <row r="858" spans="1:26" ht="12.75" customHeight="1">
      <c r="A858" s="4113"/>
      <c r="B858" s="4113"/>
      <c r="C858" s="4113"/>
      <c r="D858" s="4113"/>
      <c r="E858" s="4113"/>
      <c r="F858" s="3919"/>
      <c r="G858" s="4113"/>
      <c r="H858" s="4114"/>
      <c r="I858" s="2846"/>
      <c r="J858" s="3919"/>
      <c r="K858" s="3919"/>
      <c r="L858" s="3919"/>
      <c r="M858" s="3919"/>
      <c r="N858" s="4113"/>
      <c r="O858" s="4113"/>
      <c r="P858" s="4113"/>
      <c r="Q858" s="4113"/>
      <c r="R858" s="4113"/>
      <c r="S858" s="4113"/>
      <c r="T858" s="4113"/>
      <c r="U858" s="4113"/>
      <c r="V858" s="4113"/>
      <c r="W858" s="4113"/>
      <c r="X858" s="4113"/>
      <c r="Y858" s="4113"/>
      <c r="Z858" s="4113"/>
    </row>
    <row r="859" spans="1:26" ht="12.75" customHeight="1">
      <c r="A859" s="4113"/>
      <c r="B859" s="4113"/>
      <c r="C859" s="4113"/>
      <c r="D859" s="4113"/>
      <c r="E859" s="4113"/>
      <c r="F859" s="3919"/>
      <c r="G859" s="4113"/>
      <c r="H859" s="4114"/>
      <c r="I859" s="2846"/>
      <c r="J859" s="3919"/>
      <c r="K859" s="3919"/>
      <c r="L859" s="3919"/>
      <c r="M859" s="3919"/>
      <c r="N859" s="4113"/>
      <c r="O859" s="4113"/>
      <c r="P859" s="4113"/>
      <c r="Q859" s="4113"/>
      <c r="R859" s="4113"/>
      <c r="S859" s="4113"/>
      <c r="T859" s="4113"/>
      <c r="U859" s="4113"/>
      <c r="V859" s="4113"/>
      <c r="W859" s="4113"/>
      <c r="X859" s="4113"/>
      <c r="Y859" s="4113"/>
      <c r="Z859" s="4113"/>
    </row>
    <row r="860" spans="1:26" ht="12.75" customHeight="1">
      <c r="A860" s="4113"/>
      <c r="B860" s="4113"/>
      <c r="C860" s="4113"/>
      <c r="D860" s="4113"/>
      <c r="E860" s="4113"/>
      <c r="F860" s="3919"/>
      <c r="G860" s="4113"/>
      <c r="H860" s="4114"/>
      <c r="I860" s="2846"/>
      <c r="J860" s="3919"/>
      <c r="K860" s="3919"/>
      <c r="L860" s="3919"/>
      <c r="M860" s="3919"/>
      <c r="N860" s="4113"/>
      <c r="O860" s="4113"/>
      <c r="P860" s="4113"/>
      <c r="Q860" s="4113"/>
      <c r="R860" s="4113"/>
      <c r="S860" s="4113"/>
      <c r="T860" s="4113"/>
      <c r="U860" s="4113"/>
      <c r="V860" s="4113"/>
      <c r="W860" s="4113"/>
      <c r="X860" s="4113"/>
      <c r="Y860" s="4113"/>
      <c r="Z860" s="4113"/>
    </row>
    <row r="861" spans="1:26" ht="12.75" customHeight="1">
      <c r="A861" s="4113"/>
      <c r="B861" s="4113"/>
      <c r="C861" s="4113"/>
      <c r="D861" s="4113"/>
      <c r="E861" s="4113"/>
      <c r="F861" s="3919"/>
      <c r="G861" s="4113"/>
      <c r="H861" s="4114"/>
      <c r="I861" s="2846"/>
      <c r="J861" s="3919"/>
      <c r="K861" s="3919"/>
      <c r="L861" s="3919"/>
      <c r="M861" s="3919"/>
      <c r="N861" s="4113"/>
      <c r="O861" s="4113"/>
      <c r="P861" s="4113"/>
      <c r="Q861" s="4113"/>
      <c r="R861" s="4113"/>
      <c r="S861" s="4113"/>
      <c r="T861" s="4113"/>
      <c r="U861" s="4113"/>
      <c r="V861" s="4113"/>
      <c r="W861" s="4113"/>
      <c r="X861" s="4113"/>
      <c r="Y861" s="4113"/>
      <c r="Z861" s="4113"/>
    </row>
    <row r="862" spans="1:26" ht="12.75" customHeight="1">
      <c r="A862" s="4113"/>
      <c r="B862" s="4113"/>
      <c r="C862" s="4113"/>
      <c r="D862" s="4113"/>
      <c r="E862" s="4113"/>
      <c r="F862" s="3919"/>
      <c r="G862" s="4113"/>
      <c r="H862" s="4114"/>
      <c r="I862" s="2846"/>
      <c r="J862" s="3919"/>
      <c r="K862" s="3919"/>
      <c r="L862" s="3919"/>
      <c r="M862" s="3919"/>
      <c r="N862" s="4113"/>
      <c r="O862" s="4113"/>
      <c r="P862" s="4113"/>
      <c r="Q862" s="4113"/>
      <c r="R862" s="4113"/>
      <c r="S862" s="4113"/>
      <c r="T862" s="4113"/>
      <c r="U862" s="4113"/>
      <c r="V862" s="4113"/>
      <c r="W862" s="4113"/>
      <c r="X862" s="4113"/>
      <c r="Y862" s="4113"/>
      <c r="Z862" s="4113"/>
    </row>
    <row r="863" spans="1:26" ht="12.75" customHeight="1">
      <c r="A863" s="4113"/>
      <c r="B863" s="4113"/>
      <c r="C863" s="4113"/>
      <c r="D863" s="4113"/>
      <c r="E863" s="4113"/>
      <c r="F863" s="3919"/>
      <c r="G863" s="4113"/>
      <c r="H863" s="4114"/>
      <c r="I863" s="2846"/>
      <c r="J863" s="3919"/>
      <c r="K863" s="3919"/>
      <c r="L863" s="3919"/>
      <c r="M863" s="3919"/>
      <c r="N863" s="4113"/>
      <c r="O863" s="4113"/>
      <c r="P863" s="4113"/>
      <c r="Q863" s="4113"/>
      <c r="R863" s="4113"/>
      <c r="S863" s="4113"/>
      <c r="T863" s="4113"/>
      <c r="U863" s="4113"/>
      <c r="V863" s="4113"/>
      <c r="W863" s="4113"/>
      <c r="X863" s="4113"/>
      <c r="Y863" s="4113"/>
      <c r="Z863" s="4113"/>
    </row>
    <row r="864" spans="1:26" ht="12.75" customHeight="1">
      <c r="A864" s="4113"/>
      <c r="B864" s="4113"/>
      <c r="C864" s="4113"/>
      <c r="D864" s="4113"/>
      <c r="E864" s="4113"/>
      <c r="F864" s="3919"/>
      <c r="G864" s="4113"/>
      <c r="H864" s="4114"/>
      <c r="I864" s="2846"/>
      <c r="J864" s="3919"/>
      <c r="K864" s="3919"/>
      <c r="L864" s="3919"/>
      <c r="M864" s="3919"/>
      <c r="N864" s="4113"/>
      <c r="O864" s="4113"/>
      <c r="P864" s="4113"/>
      <c r="Q864" s="4113"/>
      <c r="R864" s="4113"/>
      <c r="S864" s="4113"/>
      <c r="T864" s="4113"/>
      <c r="U864" s="4113"/>
      <c r="V864" s="4113"/>
      <c r="W864" s="4113"/>
      <c r="X864" s="4113"/>
      <c r="Y864" s="4113"/>
      <c r="Z864" s="4113"/>
    </row>
    <row r="865" spans="1:26" ht="12.75" customHeight="1">
      <c r="A865" s="4113"/>
      <c r="B865" s="4113"/>
      <c r="C865" s="4113"/>
      <c r="D865" s="4113"/>
      <c r="E865" s="4113"/>
      <c r="F865" s="3919"/>
      <c r="G865" s="4113"/>
      <c r="H865" s="4114"/>
      <c r="I865" s="2846"/>
      <c r="J865" s="3919"/>
      <c r="K865" s="3919"/>
      <c r="L865" s="3919"/>
      <c r="M865" s="3919"/>
      <c r="N865" s="4113"/>
      <c r="O865" s="4113"/>
      <c r="P865" s="4113"/>
      <c r="Q865" s="4113"/>
      <c r="R865" s="4113"/>
      <c r="S865" s="4113"/>
      <c r="T865" s="4113"/>
      <c r="U865" s="4113"/>
      <c r="V865" s="4113"/>
      <c r="W865" s="4113"/>
      <c r="X865" s="4113"/>
      <c r="Y865" s="4113"/>
      <c r="Z865" s="4113"/>
    </row>
    <row r="866" spans="1:26" ht="12.75" customHeight="1">
      <c r="A866" s="4113"/>
      <c r="B866" s="4113"/>
      <c r="C866" s="4113"/>
      <c r="D866" s="4113"/>
      <c r="E866" s="4113"/>
      <c r="F866" s="3919"/>
      <c r="G866" s="4113"/>
      <c r="H866" s="4114"/>
      <c r="I866" s="2846"/>
      <c r="J866" s="3919"/>
      <c r="K866" s="3919"/>
      <c r="L866" s="3919"/>
      <c r="M866" s="3919"/>
      <c r="N866" s="4113"/>
      <c r="O866" s="4113"/>
      <c r="P866" s="4113"/>
      <c r="Q866" s="4113"/>
      <c r="R866" s="4113"/>
      <c r="S866" s="4113"/>
      <c r="T866" s="4113"/>
      <c r="U866" s="4113"/>
      <c r="V866" s="4113"/>
      <c r="W866" s="4113"/>
      <c r="X866" s="4113"/>
      <c r="Y866" s="4113"/>
      <c r="Z866" s="4113"/>
    </row>
    <row r="867" spans="1:26" ht="12.75" customHeight="1">
      <c r="A867" s="4113"/>
      <c r="B867" s="4113"/>
      <c r="C867" s="4113"/>
      <c r="D867" s="4113"/>
      <c r="E867" s="4113"/>
      <c r="F867" s="3919"/>
      <c r="G867" s="4113"/>
      <c r="H867" s="4114"/>
      <c r="I867" s="2846"/>
      <c r="J867" s="3919"/>
      <c r="K867" s="3919"/>
      <c r="L867" s="3919"/>
      <c r="M867" s="3919"/>
      <c r="N867" s="4113"/>
      <c r="O867" s="4113"/>
      <c r="P867" s="4113"/>
      <c r="Q867" s="4113"/>
      <c r="R867" s="4113"/>
      <c r="S867" s="4113"/>
      <c r="T867" s="4113"/>
      <c r="U867" s="4113"/>
      <c r="V867" s="4113"/>
      <c r="W867" s="4113"/>
      <c r="X867" s="4113"/>
      <c r="Y867" s="4113"/>
      <c r="Z867" s="4113"/>
    </row>
    <row r="868" spans="1:26" ht="12.75" customHeight="1">
      <c r="A868" s="4113"/>
      <c r="B868" s="4113"/>
      <c r="C868" s="4113"/>
      <c r="D868" s="4113"/>
      <c r="E868" s="4113"/>
      <c r="F868" s="3919"/>
      <c r="G868" s="4113"/>
      <c r="H868" s="4114"/>
      <c r="I868" s="2846"/>
      <c r="J868" s="3919"/>
      <c r="K868" s="3919"/>
      <c r="L868" s="3919"/>
      <c r="M868" s="3919"/>
      <c r="N868" s="4113"/>
      <c r="O868" s="4113"/>
      <c r="P868" s="4113"/>
      <c r="Q868" s="4113"/>
      <c r="R868" s="4113"/>
      <c r="S868" s="4113"/>
      <c r="T868" s="4113"/>
      <c r="U868" s="4113"/>
      <c r="V868" s="4113"/>
      <c r="W868" s="4113"/>
      <c r="X868" s="4113"/>
      <c r="Y868" s="4113"/>
      <c r="Z868" s="4113"/>
    </row>
    <row r="869" spans="1:26" ht="12.75" customHeight="1">
      <c r="A869" s="4113"/>
      <c r="B869" s="4113"/>
      <c r="C869" s="4113"/>
      <c r="D869" s="4113"/>
      <c r="E869" s="4113"/>
      <c r="F869" s="3919"/>
      <c r="G869" s="4113"/>
      <c r="H869" s="4114"/>
      <c r="I869" s="2846"/>
      <c r="J869" s="3919"/>
      <c r="K869" s="3919"/>
      <c r="L869" s="3919"/>
      <c r="M869" s="3919"/>
      <c r="N869" s="4113"/>
      <c r="O869" s="4113"/>
      <c r="P869" s="4113"/>
      <c r="Q869" s="4113"/>
      <c r="R869" s="4113"/>
      <c r="S869" s="4113"/>
      <c r="T869" s="4113"/>
      <c r="U869" s="4113"/>
      <c r="V869" s="4113"/>
      <c r="W869" s="4113"/>
      <c r="X869" s="4113"/>
      <c r="Y869" s="4113"/>
      <c r="Z869" s="4113"/>
    </row>
    <row r="870" spans="1:26" ht="12.75" customHeight="1">
      <c r="A870" s="4113"/>
      <c r="B870" s="4113"/>
      <c r="C870" s="4113"/>
      <c r="D870" s="4113"/>
      <c r="E870" s="4113"/>
      <c r="F870" s="3919"/>
      <c r="G870" s="4113"/>
      <c r="H870" s="4114"/>
      <c r="I870" s="2846"/>
      <c r="J870" s="3919"/>
      <c r="K870" s="3919"/>
      <c r="L870" s="3919"/>
      <c r="M870" s="3919"/>
      <c r="N870" s="4113"/>
      <c r="O870" s="4113"/>
      <c r="P870" s="4113"/>
      <c r="Q870" s="4113"/>
      <c r="R870" s="4113"/>
      <c r="S870" s="4113"/>
      <c r="T870" s="4113"/>
      <c r="U870" s="4113"/>
      <c r="V870" s="4113"/>
      <c r="W870" s="4113"/>
      <c r="X870" s="4113"/>
      <c r="Y870" s="4113"/>
      <c r="Z870" s="4113"/>
    </row>
    <row r="871" spans="1:26" ht="12.75" customHeight="1">
      <c r="A871" s="4113"/>
      <c r="B871" s="4113"/>
      <c r="C871" s="4113"/>
      <c r="D871" s="4113"/>
      <c r="E871" s="4113"/>
      <c r="F871" s="3919"/>
      <c r="G871" s="4113"/>
      <c r="H871" s="4114"/>
      <c r="I871" s="2846"/>
      <c r="J871" s="3919"/>
      <c r="K871" s="3919"/>
      <c r="L871" s="3919"/>
      <c r="M871" s="3919"/>
      <c r="N871" s="4113"/>
      <c r="O871" s="4113"/>
      <c r="P871" s="4113"/>
      <c r="Q871" s="4113"/>
      <c r="R871" s="4113"/>
      <c r="S871" s="4113"/>
      <c r="T871" s="4113"/>
      <c r="U871" s="4113"/>
      <c r="V871" s="4113"/>
      <c r="W871" s="4113"/>
      <c r="X871" s="4113"/>
      <c r="Y871" s="4113"/>
      <c r="Z871" s="4113"/>
    </row>
    <row r="872" spans="1:26" ht="12.75" customHeight="1">
      <c r="A872" s="4113"/>
      <c r="B872" s="4113"/>
      <c r="C872" s="4113"/>
      <c r="D872" s="4113"/>
      <c r="E872" s="4113"/>
      <c r="F872" s="3919"/>
      <c r="G872" s="4113"/>
      <c r="H872" s="4114"/>
      <c r="I872" s="2846"/>
      <c r="J872" s="3919"/>
      <c r="K872" s="3919"/>
      <c r="L872" s="3919"/>
      <c r="M872" s="3919"/>
      <c r="N872" s="4113"/>
      <c r="O872" s="4113"/>
      <c r="P872" s="4113"/>
      <c r="Q872" s="4113"/>
      <c r="R872" s="4113"/>
      <c r="S872" s="4113"/>
      <c r="T872" s="4113"/>
      <c r="U872" s="4113"/>
      <c r="V872" s="4113"/>
      <c r="W872" s="4113"/>
      <c r="X872" s="4113"/>
      <c r="Y872" s="4113"/>
      <c r="Z872" s="4113"/>
    </row>
    <row r="873" spans="1:26" ht="12.75" customHeight="1">
      <c r="A873" s="4113"/>
      <c r="B873" s="4113"/>
      <c r="C873" s="4113"/>
      <c r="D873" s="4113"/>
      <c r="E873" s="4113"/>
      <c r="F873" s="3919"/>
      <c r="G873" s="4113"/>
      <c r="H873" s="4114"/>
      <c r="I873" s="2846"/>
      <c r="J873" s="3919"/>
      <c r="K873" s="3919"/>
      <c r="L873" s="3919"/>
      <c r="M873" s="3919"/>
      <c r="N873" s="4113"/>
      <c r="O873" s="4113"/>
      <c r="P873" s="4113"/>
      <c r="Q873" s="4113"/>
      <c r="R873" s="4113"/>
      <c r="S873" s="4113"/>
      <c r="T873" s="4113"/>
      <c r="U873" s="4113"/>
      <c r="V873" s="4113"/>
      <c r="W873" s="4113"/>
      <c r="X873" s="4113"/>
      <c r="Y873" s="4113"/>
      <c r="Z873" s="4113"/>
    </row>
    <row r="874" spans="1:26" ht="12.75" customHeight="1">
      <c r="A874" s="4113"/>
      <c r="B874" s="4113"/>
      <c r="C874" s="4113"/>
      <c r="D874" s="4113"/>
      <c r="E874" s="4113"/>
      <c r="F874" s="3919"/>
      <c r="G874" s="4113"/>
      <c r="H874" s="4114"/>
      <c r="I874" s="2846"/>
      <c r="J874" s="3919"/>
      <c r="K874" s="3919"/>
      <c r="L874" s="3919"/>
      <c r="M874" s="3919"/>
      <c r="N874" s="4113"/>
      <c r="O874" s="4113"/>
      <c r="P874" s="4113"/>
      <c r="Q874" s="4113"/>
      <c r="R874" s="4113"/>
      <c r="S874" s="4113"/>
      <c r="T874" s="4113"/>
      <c r="U874" s="4113"/>
      <c r="V874" s="4113"/>
      <c r="W874" s="4113"/>
      <c r="X874" s="4113"/>
      <c r="Y874" s="4113"/>
      <c r="Z874" s="4113"/>
    </row>
    <row r="875" spans="1:26" ht="12.75" customHeight="1">
      <c r="A875" s="4113"/>
      <c r="B875" s="4113"/>
      <c r="C875" s="4113"/>
      <c r="D875" s="4113"/>
      <c r="E875" s="4113"/>
      <c r="F875" s="3919"/>
      <c r="G875" s="4113"/>
      <c r="H875" s="4114"/>
      <c r="I875" s="2846"/>
      <c r="J875" s="3919"/>
      <c r="K875" s="3919"/>
      <c r="L875" s="3919"/>
      <c r="M875" s="3919"/>
      <c r="N875" s="4113"/>
      <c r="O875" s="4113"/>
      <c r="P875" s="4113"/>
      <c r="Q875" s="4113"/>
      <c r="R875" s="4113"/>
      <c r="S875" s="4113"/>
      <c r="T875" s="4113"/>
      <c r="U875" s="4113"/>
      <c r="V875" s="4113"/>
      <c r="W875" s="4113"/>
      <c r="X875" s="4113"/>
      <c r="Y875" s="4113"/>
      <c r="Z875" s="4113"/>
    </row>
    <row r="876" spans="1:26" ht="12.75" customHeight="1">
      <c r="A876" s="4113"/>
      <c r="B876" s="4113"/>
      <c r="C876" s="4113"/>
      <c r="D876" s="4113"/>
      <c r="E876" s="4113"/>
      <c r="F876" s="3919"/>
      <c r="G876" s="4113"/>
      <c r="H876" s="4114"/>
      <c r="I876" s="2846"/>
      <c r="J876" s="3919"/>
      <c r="K876" s="3919"/>
      <c r="L876" s="3919"/>
      <c r="M876" s="3919"/>
      <c r="N876" s="4113"/>
      <c r="O876" s="4113"/>
      <c r="P876" s="4113"/>
      <c r="Q876" s="4113"/>
      <c r="R876" s="4113"/>
      <c r="S876" s="4113"/>
      <c r="T876" s="4113"/>
      <c r="U876" s="4113"/>
      <c r="V876" s="4113"/>
      <c r="W876" s="4113"/>
      <c r="X876" s="4113"/>
      <c r="Y876" s="4113"/>
      <c r="Z876" s="4113"/>
    </row>
    <row r="877" spans="1:26" ht="12.75" customHeight="1">
      <c r="A877" s="4113"/>
      <c r="B877" s="4113"/>
      <c r="C877" s="4113"/>
      <c r="D877" s="4113"/>
      <c r="E877" s="4113"/>
      <c r="F877" s="3919"/>
      <c r="G877" s="4113"/>
      <c r="H877" s="4114"/>
      <c r="I877" s="2846"/>
      <c r="J877" s="3919"/>
      <c r="K877" s="3919"/>
      <c r="L877" s="3919"/>
      <c r="M877" s="3919"/>
      <c r="N877" s="4113"/>
      <c r="O877" s="4113"/>
      <c r="P877" s="4113"/>
      <c r="Q877" s="4113"/>
      <c r="R877" s="4113"/>
      <c r="S877" s="4113"/>
      <c r="T877" s="4113"/>
      <c r="U877" s="4113"/>
      <c r="V877" s="4113"/>
      <c r="W877" s="4113"/>
      <c r="X877" s="4113"/>
      <c r="Y877" s="4113"/>
      <c r="Z877" s="4113"/>
    </row>
    <row r="878" spans="1:26" ht="12.75" customHeight="1">
      <c r="A878" s="4113"/>
      <c r="B878" s="4113"/>
      <c r="C878" s="4113"/>
      <c r="D878" s="4113"/>
      <c r="E878" s="4113"/>
      <c r="F878" s="3919"/>
      <c r="G878" s="4113"/>
      <c r="H878" s="4114"/>
      <c r="I878" s="2846"/>
      <c r="J878" s="3919"/>
      <c r="K878" s="3919"/>
      <c r="L878" s="3919"/>
      <c r="M878" s="3919"/>
      <c r="N878" s="4113"/>
      <c r="O878" s="4113"/>
      <c r="P878" s="4113"/>
      <c r="Q878" s="4113"/>
      <c r="R878" s="4113"/>
      <c r="S878" s="4113"/>
      <c r="T878" s="4113"/>
      <c r="U878" s="4113"/>
      <c r="V878" s="4113"/>
      <c r="W878" s="4113"/>
      <c r="X878" s="4113"/>
      <c r="Y878" s="4113"/>
      <c r="Z878" s="4113"/>
    </row>
    <row r="879" spans="1:26" ht="12.75" customHeight="1">
      <c r="A879" s="4113"/>
      <c r="B879" s="4113"/>
      <c r="C879" s="4113"/>
      <c r="D879" s="4113"/>
      <c r="E879" s="4113"/>
      <c r="F879" s="3919"/>
      <c r="G879" s="4113"/>
      <c r="H879" s="4114"/>
      <c r="I879" s="2846"/>
      <c r="J879" s="3919"/>
      <c r="K879" s="3919"/>
      <c r="L879" s="3919"/>
      <c r="M879" s="3919"/>
      <c r="N879" s="4113"/>
      <c r="O879" s="4113"/>
      <c r="P879" s="4113"/>
      <c r="Q879" s="4113"/>
      <c r="R879" s="4113"/>
      <c r="S879" s="4113"/>
      <c r="T879" s="4113"/>
      <c r="U879" s="4113"/>
      <c r="V879" s="4113"/>
      <c r="W879" s="4113"/>
      <c r="X879" s="4113"/>
      <c r="Y879" s="4113"/>
      <c r="Z879" s="4113"/>
    </row>
    <row r="880" spans="1:26" ht="12.75" customHeight="1">
      <c r="A880" s="4113"/>
      <c r="B880" s="4113"/>
      <c r="C880" s="4113"/>
      <c r="D880" s="4113"/>
      <c r="E880" s="4113"/>
      <c r="F880" s="3919"/>
      <c r="G880" s="4113"/>
      <c r="H880" s="4114"/>
      <c r="I880" s="2846"/>
      <c r="J880" s="3919"/>
      <c r="K880" s="3919"/>
      <c r="L880" s="3919"/>
      <c r="M880" s="3919"/>
      <c r="N880" s="4113"/>
      <c r="O880" s="4113"/>
      <c r="P880" s="4113"/>
      <c r="Q880" s="4113"/>
      <c r="R880" s="4113"/>
      <c r="S880" s="4113"/>
      <c r="T880" s="4113"/>
      <c r="U880" s="4113"/>
      <c r="V880" s="4113"/>
      <c r="W880" s="4113"/>
      <c r="X880" s="4113"/>
      <c r="Y880" s="4113"/>
      <c r="Z880" s="4113"/>
    </row>
    <row r="881" spans="1:26" ht="12.75" customHeight="1">
      <c r="A881" s="4113"/>
      <c r="B881" s="4113"/>
      <c r="C881" s="4113"/>
      <c r="D881" s="4113"/>
      <c r="E881" s="4113"/>
      <c r="F881" s="3919"/>
      <c r="G881" s="4113"/>
      <c r="H881" s="4114"/>
      <c r="I881" s="2846"/>
      <c r="J881" s="3919"/>
      <c r="K881" s="3919"/>
      <c r="L881" s="3919"/>
      <c r="M881" s="3919"/>
      <c r="N881" s="4113"/>
      <c r="O881" s="4113"/>
      <c r="P881" s="4113"/>
      <c r="Q881" s="4113"/>
      <c r="R881" s="4113"/>
      <c r="S881" s="4113"/>
      <c r="T881" s="4113"/>
      <c r="U881" s="4113"/>
      <c r="V881" s="4113"/>
      <c r="W881" s="4113"/>
      <c r="X881" s="4113"/>
      <c r="Y881" s="4113"/>
      <c r="Z881" s="4113"/>
    </row>
    <row r="882" spans="1:26" ht="12.75" customHeight="1">
      <c r="A882" s="4113"/>
      <c r="B882" s="4113"/>
      <c r="C882" s="4113"/>
      <c r="D882" s="4113"/>
      <c r="E882" s="4113"/>
      <c r="F882" s="3919"/>
      <c r="G882" s="4113"/>
      <c r="H882" s="4114"/>
      <c r="I882" s="2846"/>
      <c r="J882" s="3919"/>
      <c r="K882" s="3919"/>
      <c r="L882" s="3919"/>
      <c r="M882" s="3919"/>
      <c r="N882" s="4113"/>
      <c r="O882" s="4113"/>
      <c r="P882" s="4113"/>
      <c r="Q882" s="4113"/>
      <c r="R882" s="4113"/>
      <c r="S882" s="4113"/>
      <c r="T882" s="4113"/>
      <c r="U882" s="4113"/>
      <c r="V882" s="4113"/>
      <c r="W882" s="4113"/>
      <c r="X882" s="4113"/>
      <c r="Y882" s="4113"/>
      <c r="Z882" s="4113"/>
    </row>
    <row r="883" spans="1:26" ht="12.75" customHeight="1">
      <c r="A883" s="4113"/>
      <c r="B883" s="4113"/>
      <c r="C883" s="4113"/>
      <c r="D883" s="4113"/>
      <c r="E883" s="4113"/>
      <c r="F883" s="3919"/>
      <c r="G883" s="4113"/>
      <c r="H883" s="4114"/>
      <c r="I883" s="2846"/>
      <c r="J883" s="3919"/>
      <c r="K883" s="3919"/>
      <c r="L883" s="3919"/>
      <c r="M883" s="3919"/>
      <c r="N883" s="4113"/>
      <c r="O883" s="4113"/>
      <c r="P883" s="4113"/>
      <c r="Q883" s="4113"/>
      <c r="R883" s="4113"/>
      <c r="S883" s="4113"/>
      <c r="T883" s="4113"/>
      <c r="U883" s="4113"/>
      <c r="V883" s="4113"/>
      <c r="W883" s="4113"/>
      <c r="X883" s="4113"/>
      <c r="Y883" s="4113"/>
      <c r="Z883" s="4113"/>
    </row>
    <row r="884" spans="1:26" ht="12.75" customHeight="1">
      <c r="A884" s="4113"/>
      <c r="B884" s="4113"/>
      <c r="C884" s="4113"/>
      <c r="D884" s="4113"/>
      <c r="E884" s="4113"/>
      <c r="F884" s="3919"/>
      <c r="G884" s="4113"/>
      <c r="H884" s="4114"/>
      <c r="I884" s="2846"/>
      <c r="J884" s="3919"/>
      <c r="K884" s="3919"/>
      <c r="L884" s="3919"/>
      <c r="M884" s="3919"/>
      <c r="N884" s="4113"/>
      <c r="O884" s="4113"/>
      <c r="P884" s="4113"/>
      <c r="Q884" s="4113"/>
      <c r="R884" s="4113"/>
      <c r="S884" s="4113"/>
      <c r="T884" s="4113"/>
      <c r="U884" s="4113"/>
      <c r="V884" s="4113"/>
      <c r="W884" s="4113"/>
      <c r="X884" s="4113"/>
      <c r="Y884" s="4113"/>
      <c r="Z884" s="4113"/>
    </row>
    <row r="885" spans="1:26" ht="12.75" customHeight="1">
      <c r="A885" s="4113"/>
      <c r="B885" s="4113"/>
      <c r="C885" s="4113"/>
      <c r="D885" s="4113"/>
      <c r="E885" s="4113"/>
      <c r="F885" s="3919"/>
      <c r="G885" s="4113"/>
      <c r="H885" s="4114"/>
      <c r="I885" s="2846"/>
      <c r="J885" s="3919"/>
      <c r="K885" s="3919"/>
      <c r="L885" s="3919"/>
      <c r="M885" s="3919"/>
      <c r="N885" s="4113"/>
      <c r="O885" s="4113"/>
      <c r="P885" s="4113"/>
      <c r="Q885" s="4113"/>
      <c r="R885" s="4113"/>
      <c r="S885" s="4113"/>
      <c r="T885" s="4113"/>
      <c r="U885" s="4113"/>
      <c r="V885" s="4113"/>
      <c r="W885" s="4113"/>
      <c r="X885" s="4113"/>
      <c r="Y885" s="4113"/>
      <c r="Z885" s="4113"/>
    </row>
    <row r="886" spans="1:26" ht="12.75" customHeight="1">
      <c r="A886" s="4113"/>
      <c r="B886" s="4113"/>
      <c r="C886" s="4113"/>
      <c r="D886" s="4113"/>
      <c r="E886" s="4113"/>
      <c r="F886" s="3919"/>
      <c r="G886" s="4113"/>
      <c r="H886" s="4114"/>
      <c r="I886" s="2846"/>
      <c r="J886" s="3919"/>
      <c r="K886" s="3919"/>
      <c r="L886" s="3919"/>
      <c r="M886" s="3919"/>
      <c r="N886" s="4113"/>
      <c r="O886" s="4113"/>
      <c r="P886" s="4113"/>
      <c r="Q886" s="4113"/>
      <c r="R886" s="4113"/>
      <c r="S886" s="4113"/>
      <c r="T886" s="4113"/>
      <c r="U886" s="4113"/>
      <c r="V886" s="4113"/>
      <c r="W886" s="4113"/>
      <c r="X886" s="4113"/>
      <c r="Y886" s="4113"/>
      <c r="Z886" s="4113"/>
    </row>
    <row r="887" spans="1:26" ht="12.75" customHeight="1">
      <c r="A887" s="4113"/>
      <c r="B887" s="4113"/>
      <c r="C887" s="4113"/>
      <c r="D887" s="4113"/>
      <c r="E887" s="4113"/>
      <c r="F887" s="3919"/>
      <c r="G887" s="4113"/>
      <c r="H887" s="4114"/>
      <c r="I887" s="2846"/>
      <c r="J887" s="3919"/>
      <c r="K887" s="3919"/>
      <c r="L887" s="3919"/>
      <c r="M887" s="3919"/>
      <c r="N887" s="4113"/>
      <c r="O887" s="4113"/>
      <c r="P887" s="4113"/>
      <c r="Q887" s="4113"/>
      <c r="R887" s="4113"/>
      <c r="S887" s="4113"/>
      <c r="T887" s="4113"/>
      <c r="U887" s="4113"/>
      <c r="V887" s="4113"/>
      <c r="W887" s="4113"/>
      <c r="X887" s="4113"/>
      <c r="Y887" s="4113"/>
      <c r="Z887" s="4113"/>
    </row>
    <row r="888" spans="1:26" ht="12.75" customHeight="1">
      <c r="A888" s="4113"/>
      <c r="B888" s="4113"/>
      <c r="C888" s="4113"/>
      <c r="D888" s="4113"/>
      <c r="E888" s="4113"/>
      <c r="F888" s="3919"/>
      <c r="G888" s="4113"/>
      <c r="H888" s="4114"/>
      <c r="I888" s="2846"/>
      <c r="J888" s="3919"/>
      <c r="K888" s="3919"/>
      <c r="L888" s="3919"/>
      <c r="M888" s="3919"/>
      <c r="N888" s="4113"/>
      <c r="O888" s="4113"/>
      <c r="P888" s="4113"/>
      <c r="Q888" s="4113"/>
      <c r="R888" s="4113"/>
      <c r="S888" s="4113"/>
      <c r="T888" s="4113"/>
      <c r="U888" s="4113"/>
      <c r="V888" s="4113"/>
      <c r="W888" s="4113"/>
      <c r="X888" s="4113"/>
      <c r="Y888" s="4113"/>
      <c r="Z888" s="4113"/>
    </row>
    <row r="889" spans="1:26" ht="12.75" customHeight="1">
      <c r="A889" s="4113"/>
      <c r="B889" s="4113"/>
      <c r="C889" s="4113"/>
      <c r="D889" s="4113"/>
      <c r="E889" s="4113"/>
      <c r="F889" s="3919"/>
      <c r="G889" s="4113"/>
      <c r="H889" s="4114"/>
      <c r="I889" s="2846"/>
      <c r="J889" s="3919"/>
      <c r="K889" s="3919"/>
      <c r="L889" s="3919"/>
      <c r="M889" s="3919"/>
      <c r="N889" s="4113"/>
      <c r="O889" s="4113"/>
      <c r="P889" s="4113"/>
      <c r="Q889" s="4113"/>
      <c r="R889" s="4113"/>
      <c r="S889" s="4113"/>
      <c r="T889" s="4113"/>
      <c r="U889" s="4113"/>
      <c r="V889" s="4113"/>
      <c r="W889" s="4113"/>
      <c r="X889" s="4113"/>
      <c r="Y889" s="4113"/>
      <c r="Z889" s="4113"/>
    </row>
    <row r="890" spans="1:26" ht="12.75" customHeight="1">
      <c r="A890" s="4113"/>
      <c r="B890" s="4113"/>
      <c r="C890" s="4113"/>
      <c r="D890" s="4113"/>
      <c r="E890" s="4113"/>
      <c r="F890" s="3919"/>
      <c r="G890" s="4113"/>
      <c r="H890" s="4114"/>
      <c r="I890" s="2846"/>
      <c r="J890" s="3919"/>
      <c r="K890" s="3919"/>
      <c r="L890" s="3919"/>
      <c r="M890" s="3919"/>
      <c r="N890" s="4113"/>
      <c r="O890" s="4113"/>
      <c r="P890" s="4113"/>
      <c r="Q890" s="4113"/>
      <c r="R890" s="4113"/>
      <c r="S890" s="4113"/>
      <c r="T890" s="4113"/>
      <c r="U890" s="4113"/>
      <c r="V890" s="4113"/>
      <c r="W890" s="4113"/>
      <c r="X890" s="4113"/>
      <c r="Y890" s="4113"/>
      <c r="Z890" s="4113"/>
    </row>
    <row r="891" spans="1:26" ht="12.75" customHeight="1">
      <c r="A891" s="4113"/>
      <c r="B891" s="4113"/>
      <c r="C891" s="4113"/>
      <c r="D891" s="4113"/>
      <c r="E891" s="4113"/>
      <c r="F891" s="3919"/>
      <c r="G891" s="4113"/>
      <c r="H891" s="4114"/>
      <c r="I891" s="2846"/>
      <c r="J891" s="3919"/>
      <c r="K891" s="3919"/>
      <c r="L891" s="3919"/>
      <c r="M891" s="3919"/>
      <c r="N891" s="4113"/>
      <c r="O891" s="4113"/>
      <c r="P891" s="4113"/>
      <c r="Q891" s="4113"/>
      <c r="R891" s="4113"/>
      <c r="S891" s="4113"/>
      <c r="T891" s="4113"/>
      <c r="U891" s="4113"/>
      <c r="V891" s="4113"/>
      <c r="W891" s="4113"/>
      <c r="X891" s="4113"/>
      <c r="Y891" s="4113"/>
      <c r="Z891" s="4113"/>
    </row>
    <row r="892" spans="1:26" ht="12.75" customHeight="1">
      <c r="A892" s="4113"/>
      <c r="B892" s="4113"/>
      <c r="C892" s="4113"/>
      <c r="D892" s="4113"/>
      <c r="E892" s="4113"/>
      <c r="F892" s="3919"/>
      <c r="G892" s="4113"/>
      <c r="H892" s="4114"/>
      <c r="I892" s="2846"/>
      <c r="J892" s="3919"/>
      <c r="K892" s="3919"/>
      <c r="L892" s="3919"/>
      <c r="M892" s="3919"/>
      <c r="N892" s="4113"/>
      <c r="O892" s="4113"/>
      <c r="P892" s="4113"/>
      <c r="Q892" s="4113"/>
      <c r="R892" s="4113"/>
      <c r="S892" s="4113"/>
      <c r="T892" s="4113"/>
      <c r="U892" s="4113"/>
      <c r="V892" s="4113"/>
      <c r="W892" s="4113"/>
      <c r="X892" s="4113"/>
      <c r="Y892" s="4113"/>
      <c r="Z892" s="4113"/>
    </row>
    <row r="893" spans="1:26" ht="12.75" customHeight="1">
      <c r="A893" s="4113"/>
      <c r="B893" s="4113"/>
      <c r="C893" s="4113"/>
      <c r="D893" s="4113"/>
      <c r="E893" s="4113"/>
      <c r="F893" s="3919"/>
      <c r="G893" s="4113"/>
      <c r="H893" s="4114"/>
      <c r="I893" s="2846"/>
      <c r="J893" s="3919"/>
      <c r="K893" s="3919"/>
      <c r="L893" s="3919"/>
      <c r="M893" s="3919"/>
      <c r="N893" s="4113"/>
      <c r="O893" s="4113"/>
      <c r="P893" s="4113"/>
      <c r="Q893" s="4113"/>
      <c r="R893" s="4113"/>
      <c r="S893" s="4113"/>
      <c r="T893" s="4113"/>
      <c r="U893" s="4113"/>
      <c r="V893" s="4113"/>
      <c r="W893" s="4113"/>
      <c r="X893" s="4113"/>
      <c r="Y893" s="4113"/>
      <c r="Z893" s="4113"/>
    </row>
    <row r="894" spans="1:26" ht="12.75" customHeight="1">
      <c r="A894" s="4113"/>
      <c r="B894" s="4113"/>
      <c r="C894" s="4113"/>
      <c r="D894" s="4113"/>
      <c r="E894" s="4113"/>
      <c r="F894" s="3919"/>
      <c r="G894" s="4113"/>
      <c r="H894" s="4114"/>
      <c r="I894" s="2846"/>
      <c r="J894" s="3919"/>
      <c r="K894" s="3919"/>
      <c r="L894" s="3919"/>
      <c r="M894" s="3919"/>
      <c r="N894" s="4113"/>
      <c r="O894" s="4113"/>
      <c r="P894" s="4113"/>
      <c r="Q894" s="4113"/>
      <c r="R894" s="4113"/>
      <c r="S894" s="4113"/>
      <c r="T894" s="4113"/>
      <c r="U894" s="4113"/>
      <c r="V894" s="4113"/>
      <c r="W894" s="4113"/>
      <c r="X894" s="4113"/>
      <c r="Y894" s="4113"/>
      <c r="Z894" s="4113"/>
    </row>
    <row r="895" spans="1:26" ht="12.75" customHeight="1">
      <c r="A895" s="4113"/>
      <c r="B895" s="4113"/>
      <c r="C895" s="4113"/>
      <c r="D895" s="4113"/>
      <c r="E895" s="4113"/>
      <c r="F895" s="3919"/>
      <c r="G895" s="4113"/>
      <c r="H895" s="4114"/>
      <c r="I895" s="2846"/>
      <c r="J895" s="3919"/>
      <c r="K895" s="3919"/>
      <c r="L895" s="3919"/>
      <c r="M895" s="3919"/>
      <c r="N895" s="4113"/>
      <c r="O895" s="4113"/>
      <c r="P895" s="4113"/>
      <c r="Q895" s="4113"/>
      <c r="R895" s="4113"/>
      <c r="S895" s="4113"/>
      <c r="T895" s="4113"/>
      <c r="U895" s="4113"/>
      <c r="V895" s="4113"/>
      <c r="W895" s="4113"/>
      <c r="X895" s="4113"/>
      <c r="Y895" s="4113"/>
      <c r="Z895" s="4113"/>
    </row>
    <row r="896" spans="1:26" ht="12.75" customHeight="1">
      <c r="A896" s="4113"/>
      <c r="B896" s="4113"/>
      <c r="C896" s="4113"/>
      <c r="D896" s="4113"/>
      <c r="E896" s="4113"/>
      <c r="F896" s="3919"/>
      <c r="G896" s="4113"/>
      <c r="H896" s="4114"/>
      <c r="I896" s="2846"/>
      <c r="J896" s="3919"/>
      <c r="K896" s="3919"/>
      <c r="L896" s="3919"/>
      <c r="M896" s="3919"/>
      <c r="N896" s="4113"/>
      <c r="O896" s="4113"/>
      <c r="P896" s="4113"/>
      <c r="Q896" s="4113"/>
      <c r="R896" s="4113"/>
      <c r="S896" s="4113"/>
      <c r="T896" s="4113"/>
      <c r="U896" s="4113"/>
      <c r="V896" s="4113"/>
      <c r="W896" s="4113"/>
      <c r="X896" s="4113"/>
      <c r="Y896" s="4113"/>
      <c r="Z896" s="4113"/>
    </row>
    <row r="897" spans="1:26" ht="12.75" customHeight="1">
      <c r="A897" s="4113"/>
      <c r="B897" s="4113"/>
      <c r="C897" s="4113"/>
      <c r="D897" s="4113"/>
      <c r="E897" s="4113"/>
      <c r="F897" s="3919"/>
      <c r="G897" s="4113"/>
      <c r="H897" s="4114"/>
      <c r="I897" s="2846"/>
      <c r="J897" s="3919"/>
      <c r="K897" s="3919"/>
      <c r="L897" s="3919"/>
      <c r="M897" s="3919"/>
      <c r="N897" s="4113"/>
      <c r="O897" s="4113"/>
      <c r="P897" s="4113"/>
      <c r="Q897" s="4113"/>
      <c r="R897" s="4113"/>
      <c r="S897" s="4113"/>
      <c r="T897" s="4113"/>
      <c r="U897" s="4113"/>
      <c r="V897" s="4113"/>
      <c r="W897" s="4113"/>
      <c r="X897" s="4113"/>
      <c r="Y897" s="4113"/>
      <c r="Z897" s="4113"/>
    </row>
    <row r="898" spans="1:26" ht="12.75" customHeight="1">
      <c r="A898" s="4113"/>
      <c r="B898" s="4113"/>
      <c r="C898" s="4113"/>
      <c r="D898" s="4113"/>
      <c r="E898" s="4113"/>
      <c r="F898" s="3919"/>
      <c r="G898" s="4113"/>
      <c r="H898" s="4114"/>
      <c r="I898" s="2846"/>
      <c r="J898" s="3919"/>
      <c r="K898" s="3919"/>
      <c r="L898" s="3919"/>
      <c r="M898" s="3919"/>
      <c r="N898" s="4113"/>
      <c r="O898" s="4113"/>
      <c r="P898" s="4113"/>
      <c r="Q898" s="4113"/>
      <c r="R898" s="4113"/>
      <c r="S898" s="4113"/>
      <c r="T898" s="4113"/>
      <c r="U898" s="4113"/>
      <c r="V898" s="4113"/>
      <c r="W898" s="4113"/>
      <c r="X898" s="4113"/>
      <c r="Y898" s="4113"/>
      <c r="Z898" s="4113"/>
    </row>
    <row r="899" spans="1:26" ht="12.75" customHeight="1">
      <c r="A899" s="4113"/>
      <c r="B899" s="4113"/>
      <c r="C899" s="4113"/>
      <c r="D899" s="4113"/>
      <c r="E899" s="4113"/>
      <c r="F899" s="3919"/>
      <c r="G899" s="4113"/>
      <c r="H899" s="4114"/>
      <c r="I899" s="2846"/>
      <c r="J899" s="3919"/>
      <c r="K899" s="3919"/>
      <c r="L899" s="3919"/>
      <c r="M899" s="3919"/>
      <c r="N899" s="4113"/>
      <c r="O899" s="4113"/>
      <c r="P899" s="4113"/>
      <c r="Q899" s="4113"/>
      <c r="R899" s="4113"/>
      <c r="S899" s="4113"/>
      <c r="T899" s="4113"/>
      <c r="U899" s="4113"/>
      <c r="V899" s="4113"/>
      <c r="W899" s="4113"/>
      <c r="X899" s="4113"/>
      <c r="Y899" s="4113"/>
      <c r="Z899" s="4113"/>
    </row>
    <row r="900" spans="1:26" ht="12.75" customHeight="1">
      <c r="A900" s="4113"/>
      <c r="B900" s="4113"/>
      <c r="C900" s="4113"/>
      <c r="D900" s="4113"/>
      <c r="E900" s="4113"/>
      <c r="F900" s="3919"/>
      <c r="G900" s="4113"/>
      <c r="H900" s="4114"/>
      <c r="I900" s="2846"/>
      <c r="J900" s="3919"/>
      <c r="K900" s="3919"/>
      <c r="L900" s="3919"/>
      <c r="M900" s="3919"/>
      <c r="N900" s="4113"/>
      <c r="O900" s="4113"/>
      <c r="P900" s="4113"/>
      <c r="Q900" s="4113"/>
      <c r="R900" s="4113"/>
      <c r="S900" s="4113"/>
      <c r="T900" s="4113"/>
      <c r="U900" s="4113"/>
      <c r="V900" s="4113"/>
      <c r="W900" s="4113"/>
      <c r="X900" s="4113"/>
      <c r="Y900" s="4113"/>
      <c r="Z900" s="4113"/>
    </row>
    <row r="901" spans="1:26" ht="12.75" customHeight="1">
      <c r="A901" s="4113"/>
      <c r="B901" s="4113"/>
      <c r="C901" s="4113"/>
      <c r="D901" s="4113"/>
      <c r="E901" s="4113"/>
      <c r="F901" s="3919"/>
      <c r="G901" s="4113"/>
      <c r="H901" s="4114"/>
      <c r="I901" s="2846"/>
      <c r="J901" s="3919"/>
      <c r="K901" s="3919"/>
      <c r="L901" s="3919"/>
      <c r="M901" s="3919"/>
      <c r="N901" s="4113"/>
      <c r="O901" s="4113"/>
      <c r="P901" s="4113"/>
      <c r="Q901" s="4113"/>
      <c r="R901" s="4113"/>
      <c r="S901" s="4113"/>
      <c r="T901" s="4113"/>
      <c r="U901" s="4113"/>
      <c r="V901" s="4113"/>
      <c r="W901" s="4113"/>
      <c r="X901" s="4113"/>
      <c r="Y901" s="4113"/>
      <c r="Z901" s="4113"/>
    </row>
    <row r="902" spans="1:26" ht="12.75" customHeight="1">
      <c r="A902" s="4113"/>
      <c r="B902" s="4113"/>
      <c r="C902" s="4113"/>
      <c r="D902" s="4113"/>
      <c r="E902" s="4113"/>
      <c r="F902" s="3919"/>
      <c r="G902" s="4113"/>
      <c r="H902" s="4114"/>
      <c r="I902" s="2846"/>
      <c r="J902" s="3919"/>
      <c r="K902" s="3919"/>
      <c r="L902" s="3919"/>
      <c r="M902" s="3919"/>
      <c r="N902" s="4113"/>
      <c r="O902" s="4113"/>
      <c r="P902" s="4113"/>
      <c r="Q902" s="4113"/>
      <c r="R902" s="4113"/>
      <c r="S902" s="4113"/>
      <c r="T902" s="4113"/>
      <c r="U902" s="4113"/>
      <c r="V902" s="4113"/>
      <c r="W902" s="4113"/>
      <c r="X902" s="4113"/>
      <c r="Y902" s="4113"/>
      <c r="Z902" s="4113"/>
    </row>
    <row r="903" spans="1:26" ht="12.75" customHeight="1">
      <c r="A903" s="4113"/>
      <c r="B903" s="4113"/>
      <c r="C903" s="4113"/>
      <c r="D903" s="4113"/>
      <c r="E903" s="4113"/>
      <c r="F903" s="3919"/>
      <c r="G903" s="4113"/>
      <c r="H903" s="4114"/>
      <c r="I903" s="2846"/>
      <c r="J903" s="3919"/>
      <c r="K903" s="3919"/>
      <c r="L903" s="3919"/>
      <c r="M903" s="3919"/>
      <c r="N903" s="4113"/>
      <c r="O903" s="4113"/>
      <c r="P903" s="4113"/>
      <c r="Q903" s="4113"/>
      <c r="R903" s="4113"/>
      <c r="S903" s="4113"/>
      <c r="T903" s="4113"/>
      <c r="U903" s="4113"/>
      <c r="V903" s="4113"/>
      <c r="W903" s="4113"/>
      <c r="X903" s="4113"/>
      <c r="Y903" s="4113"/>
      <c r="Z903" s="4113"/>
    </row>
    <row r="904" spans="1:26" ht="12.75" customHeight="1">
      <c r="A904" s="4113"/>
      <c r="B904" s="4113"/>
      <c r="C904" s="4113"/>
      <c r="D904" s="4113"/>
      <c r="E904" s="4113"/>
      <c r="F904" s="3919"/>
      <c r="G904" s="4113"/>
      <c r="H904" s="4114"/>
      <c r="I904" s="2846"/>
      <c r="J904" s="3919"/>
      <c r="K904" s="3919"/>
      <c r="L904" s="3919"/>
      <c r="M904" s="3919"/>
      <c r="N904" s="4113"/>
      <c r="O904" s="4113"/>
      <c r="P904" s="4113"/>
      <c r="Q904" s="4113"/>
      <c r="R904" s="4113"/>
      <c r="S904" s="4113"/>
      <c r="T904" s="4113"/>
      <c r="U904" s="4113"/>
      <c r="V904" s="4113"/>
      <c r="W904" s="4113"/>
      <c r="X904" s="4113"/>
      <c r="Y904" s="4113"/>
      <c r="Z904" s="4113"/>
    </row>
    <row r="905" spans="1:26" ht="12.75" customHeight="1">
      <c r="A905" s="4113"/>
      <c r="B905" s="4113"/>
      <c r="C905" s="4113"/>
      <c r="D905" s="4113"/>
      <c r="E905" s="4113"/>
      <c r="F905" s="3919"/>
      <c r="G905" s="4113"/>
      <c r="H905" s="4114"/>
      <c r="I905" s="2846"/>
      <c r="J905" s="3919"/>
      <c r="K905" s="3919"/>
      <c r="L905" s="3919"/>
      <c r="M905" s="3919"/>
      <c r="N905" s="4113"/>
      <c r="O905" s="4113"/>
      <c r="P905" s="4113"/>
      <c r="Q905" s="4113"/>
      <c r="R905" s="4113"/>
      <c r="S905" s="4113"/>
      <c r="T905" s="4113"/>
      <c r="U905" s="4113"/>
      <c r="V905" s="4113"/>
      <c r="W905" s="4113"/>
      <c r="X905" s="4113"/>
      <c r="Y905" s="4113"/>
      <c r="Z905" s="4113"/>
    </row>
    <row r="906" spans="1:26" ht="12.75" customHeight="1">
      <c r="A906" s="4113"/>
      <c r="B906" s="4113"/>
      <c r="C906" s="4113"/>
      <c r="D906" s="4113"/>
      <c r="E906" s="4113"/>
      <c r="F906" s="3919"/>
      <c r="G906" s="4113"/>
      <c r="H906" s="4114"/>
      <c r="I906" s="2846"/>
      <c r="J906" s="3919"/>
      <c r="K906" s="3919"/>
      <c r="L906" s="3919"/>
      <c r="M906" s="3919"/>
      <c r="N906" s="4113"/>
      <c r="O906" s="4113"/>
      <c r="P906" s="4113"/>
      <c r="Q906" s="4113"/>
      <c r="R906" s="4113"/>
      <c r="S906" s="4113"/>
      <c r="T906" s="4113"/>
      <c r="U906" s="4113"/>
      <c r="V906" s="4113"/>
      <c r="W906" s="4113"/>
      <c r="X906" s="4113"/>
      <c r="Y906" s="4113"/>
      <c r="Z906" s="4113"/>
    </row>
    <row r="907" spans="1:26" ht="12.75" customHeight="1">
      <c r="A907" s="4113"/>
      <c r="B907" s="4113"/>
      <c r="C907" s="4113"/>
      <c r="D907" s="4113"/>
      <c r="E907" s="4113"/>
      <c r="F907" s="3919"/>
      <c r="G907" s="4113"/>
      <c r="H907" s="4114"/>
      <c r="I907" s="2846"/>
      <c r="J907" s="3919"/>
      <c r="K907" s="3919"/>
      <c r="L907" s="3919"/>
      <c r="M907" s="3919"/>
      <c r="N907" s="4113"/>
      <c r="O907" s="4113"/>
      <c r="P907" s="4113"/>
      <c r="Q907" s="4113"/>
      <c r="R907" s="4113"/>
      <c r="S907" s="4113"/>
      <c r="T907" s="4113"/>
      <c r="U907" s="4113"/>
      <c r="V907" s="4113"/>
      <c r="W907" s="4113"/>
      <c r="X907" s="4113"/>
      <c r="Y907" s="4113"/>
      <c r="Z907" s="4113"/>
    </row>
    <row r="908" spans="1:26" ht="12.75" customHeight="1">
      <c r="A908" s="4113"/>
      <c r="B908" s="4113"/>
      <c r="C908" s="4113"/>
      <c r="D908" s="4113"/>
      <c r="E908" s="4113"/>
      <c r="F908" s="3919"/>
      <c r="G908" s="4113"/>
      <c r="H908" s="4114"/>
      <c r="I908" s="2846"/>
      <c r="J908" s="3919"/>
      <c r="K908" s="3919"/>
      <c r="L908" s="3919"/>
      <c r="M908" s="3919"/>
      <c r="N908" s="4113"/>
      <c r="O908" s="4113"/>
      <c r="P908" s="4113"/>
      <c r="Q908" s="4113"/>
      <c r="R908" s="4113"/>
      <c r="S908" s="4113"/>
      <c r="T908" s="4113"/>
      <c r="U908" s="4113"/>
      <c r="V908" s="4113"/>
      <c r="W908" s="4113"/>
      <c r="X908" s="4113"/>
      <c r="Y908" s="4113"/>
      <c r="Z908" s="4113"/>
    </row>
    <row r="909" spans="1:26" ht="12.75" customHeight="1">
      <c r="A909" s="4113"/>
      <c r="B909" s="4113"/>
      <c r="C909" s="4113"/>
      <c r="D909" s="4113"/>
      <c r="E909" s="4113"/>
      <c r="F909" s="3919"/>
      <c r="G909" s="4113"/>
      <c r="H909" s="4114"/>
      <c r="I909" s="2846"/>
      <c r="J909" s="3919"/>
      <c r="K909" s="3919"/>
      <c r="L909" s="3919"/>
      <c r="M909" s="3919"/>
      <c r="N909" s="4113"/>
      <c r="O909" s="4113"/>
      <c r="P909" s="4113"/>
      <c r="Q909" s="4113"/>
      <c r="R909" s="4113"/>
      <c r="S909" s="4113"/>
      <c r="T909" s="4113"/>
      <c r="U909" s="4113"/>
      <c r="V909" s="4113"/>
      <c r="W909" s="4113"/>
      <c r="X909" s="4113"/>
      <c r="Y909" s="4113"/>
      <c r="Z909" s="4113"/>
    </row>
    <row r="910" spans="1:26" ht="12.75" customHeight="1">
      <c r="A910" s="4113"/>
      <c r="B910" s="4113"/>
      <c r="C910" s="4113"/>
      <c r="D910" s="4113"/>
      <c r="E910" s="4113"/>
      <c r="F910" s="3919"/>
      <c r="G910" s="4113"/>
      <c r="H910" s="4114"/>
      <c r="I910" s="2846"/>
      <c r="J910" s="3919"/>
      <c r="K910" s="3919"/>
      <c r="L910" s="3919"/>
      <c r="M910" s="3919"/>
      <c r="N910" s="4113"/>
      <c r="O910" s="4113"/>
      <c r="P910" s="4113"/>
      <c r="Q910" s="4113"/>
      <c r="R910" s="4113"/>
      <c r="S910" s="4113"/>
      <c r="T910" s="4113"/>
      <c r="U910" s="4113"/>
      <c r="V910" s="4113"/>
      <c r="W910" s="4113"/>
      <c r="X910" s="4113"/>
      <c r="Y910" s="4113"/>
      <c r="Z910" s="4113"/>
    </row>
    <row r="911" spans="1:26" ht="12.75" customHeight="1">
      <c r="A911" s="4113"/>
      <c r="B911" s="4113"/>
      <c r="C911" s="4113"/>
      <c r="D911" s="4113"/>
      <c r="E911" s="4113"/>
      <c r="F911" s="3919"/>
      <c r="G911" s="4113"/>
      <c r="H911" s="4114"/>
      <c r="I911" s="2846"/>
      <c r="J911" s="3919"/>
      <c r="K911" s="3919"/>
      <c r="L911" s="3919"/>
      <c r="M911" s="3919"/>
      <c r="N911" s="4113"/>
      <c r="O911" s="4113"/>
      <c r="P911" s="4113"/>
      <c r="Q911" s="4113"/>
      <c r="R911" s="4113"/>
      <c r="S911" s="4113"/>
      <c r="T911" s="4113"/>
      <c r="U911" s="4113"/>
      <c r="V911" s="4113"/>
      <c r="W911" s="4113"/>
      <c r="X911" s="4113"/>
      <c r="Y911" s="4113"/>
      <c r="Z911" s="4113"/>
    </row>
    <row r="912" spans="1:26" ht="12.75" customHeight="1">
      <c r="A912" s="4113"/>
      <c r="B912" s="4113"/>
      <c r="C912" s="4113"/>
      <c r="D912" s="4113"/>
      <c r="E912" s="4113"/>
      <c r="F912" s="3919"/>
      <c r="G912" s="4113"/>
      <c r="H912" s="4114"/>
      <c r="I912" s="2846"/>
      <c r="J912" s="3919"/>
      <c r="K912" s="3919"/>
      <c r="L912" s="3919"/>
      <c r="M912" s="3919"/>
      <c r="N912" s="4113"/>
      <c r="O912" s="4113"/>
      <c r="P912" s="4113"/>
      <c r="Q912" s="4113"/>
      <c r="R912" s="4113"/>
      <c r="S912" s="4113"/>
      <c r="T912" s="4113"/>
      <c r="U912" s="4113"/>
      <c r="V912" s="4113"/>
      <c r="W912" s="4113"/>
      <c r="X912" s="4113"/>
      <c r="Y912" s="4113"/>
      <c r="Z912" s="4113"/>
    </row>
    <row r="913" spans="1:26" ht="12.75" customHeight="1">
      <c r="A913" s="4113"/>
      <c r="B913" s="4113"/>
      <c r="C913" s="4113"/>
      <c r="D913" s="4113"/>
      <c r="E913" s="4113"/>
      <c r="F913" s="3919"/>
      <c r="G913" s="4113"/>
      <c r="H913" s="4114"/>
      <c r="I913" s="2846"/>
      <c r="J913" s="3919"/>
      <c r="K913" s="3919"/>
      <c r="L913" s="3919"/>
      <c r="M913" s="3919"/>
      <c r="N913" s="4113"/>
      <c r="O913" s="4113"/>
      <c r="P913" s="4113"/>
      <c r="Q913" s="4113"/>
      <c r="R913" s="4113"/>
      <c r="S913" s="4113"/>
      <c r="T913" s="4113"/>
      <c r="U913" s="4113"/>
      <c r="V913" s="4113"/>
      <c r="W913" s="4113"/>
      <c r="X913" s="4113"/>
      <c r="Y913" s="4113"/>
      <c r="Z913" s="4113"/>
    </row>
    <row r="914" spans="1:26" ht="12.75" customHeight="1">
      <c r="A914" s="4113"/>
      <c r="B914" s="4113"/>
      <c r="C914" s="4113"/>
      <c r="D914" s="4113"/>
      <c r="E914" s="4113"/>
      <c r="F914" s="3919"/>
      <c r="G914" s="4113"/>
      <c r="H914" s="4114"/>
      <c r="I914" s="2846"/>
      <c r="J914" s="3919"/>
      <c r="K914" s="3919"/>
      <c r="L914" s="3919"/>
      <c r="M914" s="3919"/>
      <c r="N914" s="4113"/>
      <c r="O914" s="4113"/>
      <c r="P914" s="4113"/>
      <c r="Q914" s="4113"/>
      <c r="R914" s="4113"/>
      <c r="S914" s="4113"/>
      <c r="T914" s="4113"/>
      <c r="U914" s="4113"/>
      <c r="V914" s="4113"/>
      <c r="W914" s="4113"/>
      <c r="X914" s="4113"/>
      <c r="Y914" s="4113"/>
      <c r="Z914" s="4113"/>
    </row>
    <row r="915" spans="1:26" ht="12.75" customHeight="1">
      <c r="A915" s="4113"/>
      <c r="B915" s="4113"/>
      <c r="C915" s="4113"/>
      <c r="D915" s="4113"/>
      <c r="E915" s="4113"/>
      <c r="F915" s="3919"/>
      <c r="G915" s="4113"/>
      <c r="H915" s="4114"/>
      <c r="I915" s="2846"/>
      <c r="J915" s="3919"/>
      <c r="K915" s="3919"/>
      <c r="L915" s="3919"/>
      <c r="M915" s="3919"/>
      <c r="N915" s="4113"/>
      <c r="O915" s="4113"/>
      <c r="P915" s="4113"/>
      <c r="Q915" s="4113"/>
      <c r="R915" s="4113"/>
      <c r="S915" s="4113"/>
      <c r="T915" s="4113"/>
      <c r="U915" s="4113"/>
      <c r="V915" s="4113"/>
      <c r="W915" s="4113"/>
      <c r="X915" s="4113"/>
      <c r="Y915" s="4113"/>
      <c r="Z915" s="4113"/>
    </row>
    <row r="916" spans="1:26" ht="12.75" customHeight="1">
      <c r="A916" s="4113"/>
      <c r="B916" s="4113"/>
      <c r="C916" s="4113"/>
      <c r="D916" s="4113"/>
      <c r="E916" s="4113"/>
      <c r="F916" s="3919"/>
      <c r="G916" s="4113"/>
      <c r="H916" s="4114"/>
      <c r="I916" s="2846"/>
      <c r="J916" s="3919"/>
      <c r="K916" s="3919"/>
      <c r="L916" s="3919"/>
      <c r="M916" s="3919"/>
      <c r="N916" s="4113"/>
      <c r="O916" s="4113"/>
      <c r="P916" s="4113"/>
      <c r="Q916" s="4113"/>
      <c r="R916" s="4113"/>
      <c r="S916" s="4113"/>
      <c r="T916" s="4113"/>
      <c r="U916" s="4113"/>
      <c r="V916" s="4113"/>
      <c r="W916" s="4113"/>
      <c r="X916" s="4113"/>
      <c r="Y916" s="4113"/>
      <c r="Z916" s="4113"/>
    </row>
    <row r="917" spans="1:26" ht="12.75" customHeight="1">
      <c r="A917" s="4113"/>
      <c r="B917" s="4113"/>
      <c r="C917" s="4113"/>
      <c r="D917" s="4113"/>
      <c r="E917" s="4113"/>
      <c r="F917" s="3919"/>
      <c r="G917" s="4113"/>
      <c r="H917" s="4114"/>
      <c r="I917" s="2846"/>
      <c r="J917" s="3919"/>
      <c r="K917" s="3919"/>
      <c r="L917" s="3919"/>
      <c r="M917" s="3919"/>
      <c r="N917" s="4113"/>
      <c r="O917" s="4113"/>
      <c r="P917" s="4113"/>
      <c r="Q917" s="4113"/>
      <c r="R917" s="4113"/>
      <c r="S917" s="4113"/>
      <c r="T917" s="4113"/>
      <c r="U917" s="4113"/>
      <c r="V917" s="4113"/>
      <c r="W917" s="4113"/>
      <c r="X917" s="4113"/>
      <c r="Y917" s="4113"/>
      <c r="Z917" s="4113"/>
    </row>
    <row r="918" spans="1:26" ht="12.75" customHeight="1">
      <c r="A918" s="4113"/>
      <c r="B918" s="4113"/>
      <c r="C918" s="4113"/>
      <c r="D918" s="4113"/>
      <c r="E918" s="4113"/>
      <c r="F918" s="3919"/>
      <c r="G918" s="4113"/>
      <c r="H918" s="4114"/>
      <c r="I918" s="2846"/>
      <c r="J918" s="3919"/>
      <c r="K918" s="3919"/>
      <c r="L918" s="3919"/>
      <c r="M918" s="3919"/>
      <c r="N918" s="4113"/>
      <c r="O918" s="4113"/>
      <c r="P918" s="4113"/>
      <c r="Q918" s="4113"/>
      <c r="R918" s="4113"/>
      <c r="S918" s="4113"/>
      <c r="T918" s="4113"/>
      <c r="U918" s="4113"/>
      <c r="V918" s="4113"/>
      <c r="W918" s="4113"/>
      <c r="X918" s="4113"/>
      <c r="Y918" s="4113"/>
      <c r="Z918" s="4113"/>
    </row>
    <row r="919" spans="1:26" ht="12.75" customHeight="1">
      <c r="A919" s="4113"/>
      <c r="B919" s="4113"/>
      <c r="C919" s="4113"/>
      <c r="D919" s="4113"/>
      <c r="E919" s="4113"/>
      <c r="F919" s="3919"/>
      <c r="G919" s="4113"/>
      <c r="H919" s="4114"/>
      <c r="I919" s="2846"/>
      <c r="J919" s="3919"/>
      <c r="K919" s="3919"/>
      <c r="L919" s="3919"/>
      <c r="M919" s="3919"/>
      <c r="N919" s="4113"/>
      <c r="O919" s="4113"/>
      <c r="P919" s="4113"/>
      <c r="Q919" s="4113"/>
      <c r="R919" s="4113"/>
      <c r="S919" s="4113"/>
      <c r="T919" s="4113"/>
      <c r="U919" s="4113"/>
      <c r="V919" s="4113"/>
      <c r="W919" s="4113"/>
      <c r="X919" s="4113"/>
      <c r="Y919" s="4113"/>
      <c r="Z919" s="4113"/>
    </row>
    <row r="920" spans="1:26" ht="12.75" customHeight="1">
      <c r="A920" s="4113"/>
      <c r="B920" s="4113"/>
      <c r="C920" s="4113"/>
      <c r="D920" s="4113"/>
      <c r="E920" s="4113"/>
      <c r="F920" s="3919"/>
      <c r="G920" s="4113"/>
      <c r="H920" s="4114"/>
      <c r="I920" s="2846"/>
      <c r="J920" s="3919"/>
      <c r="K920" s="3919"/>
      <c r="L920" s="3919"/>
      <c r="M920" s="3919"/>
      <c r="N920" s="4113"/>
      <c r="O920" s="4113"/>
      <c r="P920" s="4113"/>
      <c r="Q920" s="4113"/>
      <c r="R920" s="4113"/>
      <c r="S920" s="4113"/>
      <c r="T920" s="4113"/>
      <c r="U920" s="4113"/>
      <c r="V920" s="4113"/>
      <c r="W920" s="4113"/>
      <c r="X920" s="4113"/>
      <c r="Y920" s="4113"/>
      <c r="Z920" s="4113"/>
    </row>
    <row r="921" spans="1:26" ht="12.75" customHeight="1">
      <c r="A921" s="4113"/>
      <c r="B921" s="4113"/>
      <c r="C921" s="4113"/>
      <c r="D921" s="4113"/>
      <c r="E921" s="4113"/>
      <c r="F921" s="3919"/>
      <c r="G921" s="4113"/>
      <c r="H921" s="4114"/>
      <c r="I921" s="2846"/>
      <c r="J921" s="3919"/>
      <c r="K921" s="3919"/>
      <c r="L921" s="3919"/>
      <c r="M921" s="3919"/>
      <c r="N921" s="4113"/>
      <c r="O921" s="4113"/>
      <c r="P921" s="4113"/>
      <c r="Q921" s="4113"/>
      <c r="R921" s="4113"/>
      <c r="S921" s="4113"/>
      <c r="T921" s="4113"/>
      <c r="U921" s="4113"/>
      <c r="V921" s="4113"/>
      <c r="W921" s="4113"/>
      <c r="X921" s="4113"/>
      <c r="Y921" s="4113"/>
      <c r="Z921" s="4113"/>
    </row>
    <row r="922" spans="1:26" ht="12.75" customHeight="1">
      <c r="A922" s="4113"/>
      <c r="B922" s="4113"/>
      <c r="C922" s="4113"/>
      <c r="D922" s="4113"/>
      <c r="E922" s="4113"/>
      <c r="F922" s="3919"/>
      <c r="G922" s="4113"/>
      <c r="H922" s="4114"/>
      <c r="I922" s="2846"/>
      <c r="J922" s="3919"/>
      <c r="K922" s="3919"/>
      <c r="L922" s="3919"/>
      <c r="M922" s="3919"/>
      <c r="N922" s="4113"/>
      <c r="O922" s="4113"/>
      <c r="P922" s="4113"/>
      <c r="Q922" s="4113"/>
      <c r="R922" s="4113"/>
      <c r="S922" s="4113"/>
      <c r="T922" s="4113"/>
      <c r="U922" s="4113"/>
      <c r="V922" s="4113"/>
      <c r="W922" s="4113"/>
      <c r="X922" s="4113"/>
      <c r="Y922" s="4113"/>
      <c r="Z922" s="4113"/>
    </row>
    <row r="923" spans="1:26" ht="12.75" customHeight="1">
      <c r="A923" s="4113"/>
      <c r="B923" s="4113"/>
      <c r="C923" s="4113"/>
      <c r="D923" s="4113"/>
      <c r="E923" s="4113"/>
      <c r="F923" s="3919"/>
      <c r="G923" s="4113"/>
      <c r="H923" s="4114"/>
      <c r="I923" s="2846"/>
      <c r="J923" s="3919"/>
      <c r="K923" s="3919"/>
      <c r="L923" s="3919"/>
      <c r="M923" s="3919"/>
      <c r="N923" s="4113"/>
      <c r="O923" s="4113"/>
      <c r="P923" s="4113"/>
      <c r="Q923" s="4113"/>
      <c r="R923" s="4113"/>
      <c r="S923" s="4113"/>
      <c r="T923" s="4113"/>
      <c r="U923" s="4113"/>
      <c r="V923" s="4113"/>
      <c r="W923" s="4113"/>
      <c r="X923" s="4113"/>
      <c r="Y923" s="4113"/>
      <c r="Z923" s="4113"/>
    </row>
    <row r="924" spans="1:26" ht="12.75" customHeight="1">
      <c r="A924" s="4113"/>
      <c r="B924" s="4113"/>
      <c r="C924" s="4113"/>
      <c r="D924" s="4113"/>
      <c r="E924" s="4113"/>
      <c r="F924" s="3919"/>
      <c r="G924" s="4113"/>
      <c r="H924" s="4114"/>
      <c r="I924" s="2846"/>
      <c r="J924" s="3919"/>
      <c r="K924" s="3919"/>
      <c r="L924" s="3919"/>
      <c r="M924" s="3919"/>
      <c r="N924" s="4113"/>
      <c r="O924" s="4113"/>
      <c r="P924" s="4113"/>
      <c r="Q924" s="4113"/>
      <c r="R924" s="4113"/>
      <c r="S924" s="4113"/>
      <c r="T924" s="4113"/>
      <c r="U924" s="4113"/>
      <c r="V924" s="4113"/>
      <c r="W924" s="4113"/>
      <c r="X924" s="4113"/>
      <c r="Y924" s="4113"/>
      <c r="Z924" s="4113"/>
    </row>
    <row r="925" spans="1:26" ht="12.75" customHeight="1">
      <c r="A925" s="4113"/>
      <c r="B925" s="4113"/>
      <c r="C925" s="4113"/>
      <c r="D925" s="4113"/>
      <c r="E925" s="4113"/>
      <c r="F925" s="3919"/>
      <c r="G925" s="4113"/>
      <c r="H925" s="4114"/>
      <c r="I925" s="2846"/>
      <c r="J925" s="3919"/>
      <c r="K925" s="3919"/>
      <c r="L925" s="3919"/>
      <c r="M925" s="3919"/>
      <c r="N925" s="4113"/>
      <c r="O925" s="4113"/>
      <c r="P925" s="4113"/>
      <c r="Q925" s="4113"/>
      <c r="R925" s="4113"/>
      <c r="S925" s="4113"/>
      <c r="T925" s="4113"/>
      <c r="U925" s="4113"/>
      <c r="V925" s="4113"/>
      <c r="W925" s="4113"/>
      <c r="X925" s="4113"/>
      <c r="Y925" s="4113"/>
      <c r="Z925" s="4113"/>
    </row>
    <row r="926" spans="1:26" ht="12.75" customHeight="1">
      <c r="A926" s="4113"/>
      <c r="B926" s="4113"/>
      <c r="C926" s="4113"/>
      <c r="D926" s="4113"/>
      <c r="E926" s="4113"/>
      <c r="F926" s="3919"/>
      <c r="G926" s="4113"/>
      <c r="H926" s="4114"/>
      <c r="I926" s="2846"/>
      <c r="J926" s="3919"/>
      <c r="K926" s="3919"/>
      <c r="L926" s="3919"/>
      <c r="M926" s="3919"/>
      <c r="N926" s="4113"/>
      <c r="O926" s="4113"/>
      <c r="P926" s="4113"/>
      <c r="Q926" s="4113"/>
      <c r="R926" s="4113"/>
      <c r="S926" s="4113"/>
      <c r="T926" s="4113"/>
      <c r="U926" s="4113"/>
      <c r="V926" s="4113"/>
      <c r="W926" s="4113"/>
      <c r="X926" s="4113"/>
      <c r="Y926" s="4113"/>
      <c r="Z926" s="4113"/>
    </row>
    <row r="927" spans="1:26" ht="12.75" customHeight="1">
      <c r="A927" s="4113"/>
      <c r="B927" s="4113"/>
      <c r="C927" s="4113"/>
      <c r="D927" s="4113"/>
      <c r="E927" s="4113"/>
      <c r="F927" s="3919"/>
      <c r="G927" s="4113"/>
      <c r="H927" s="4114"/>
      <c r="I927" s="2846"/>
      <c r="J927" s="3919"/>
      <c r="K927" s="3919"/>
      <c r="L927" s="3919"/>
      <c r="M927" s="3919"/>
      <c r="N927" s="4113"/>
      <c r="O927" s="4113"/>
      <c r="P927" s="4113"/>
      <c r="Q927" s="4113"/>
      <c r="R927" s="4113"/>
      <c r="S927" s="4113"/>
      <c r="T927" s="4113"/>
      <c r="U927" s="4113"/>
      <c r="V927" s="4113"/>
      <c r="W927" s="4113"/>
      <c r="X927" s="4113"/>
      <c r="Y927" s="4113"/>
      <c r="Z927" s="4113"/>
    </row>
    <row r="928" spans="1:26" ht="12.75" customHeight="1">
      <c r="A928" s="4113"/>
      <c r="B928" s="4113"/>
      <c r="C928" s="4113"/>
      <c r="D928" s="4113"/>
      <c r="E928" s="4113"/>
      <c r="F928" s="3919"/>
      <c r="G928" s="4113"/>
      <c r="H928" s="4114"/>
      <c r="I928" s="2846"/>
      <c r="J928" s="3919"/>
      <c r="K928" s="3919"/>
      <c r="L928" s="3919"/>
      <c r="M928" s="3919"/>
      <c r="N928" s="4113"/>
      <c r="O928" s="4113"/>
      <c r="P928" s="4113"/>
      <c r="Q928" s="4113"/>
      <c r="R928" s="4113"/>
      <c r="S928" s="4113"/>
      <c r="T928" s="4113"/>
      <c r="U928" s="4113"/>
      <c r="V928" s="4113"/>
      <c r="W928" s="4113"/>
      <c r="X928" s="4113"/>
      <c r="Y928" s="4113"/>
      <c r="Z928" s="4113"/>
    </row>
    <row r="929" spans="1:26" ht="12.75" customHeight="1">
      <c r="A929" s="4113"/>
      <c r="B929" s="4113"/>
      <c r="C929" s="4113"/>
      <c r="D929" s="4113"/>
      <c r="E929" s="4113"/>
      <c r="F929" s="3919"/>
      <c r="G929" s="4113"/>
      <c r="H929" s="4114"/>
      <c r="I929" s="2846"/>
      <c r="J929" s="3919"/>
      <c r="K929" s="3919"/>
      <c r="L929" s="3919"/>
      <c r="M929" s="3919"/>
      <c r="N929" s="4113"/>
      <c r="O929" s="4113"/>
      <c r="P929" s="4113"/>
      <c r="Q929" s="4113"/>
      <c r="R929" s="4113"/>
      <c r="S929" s="4113"/>
      <c r="T929" s="4113"/>
      <c r="U929" s="4113"/>
      <c r="V929" s="4113"/>
      <c r="W929" s="4113"/>
      <c r="X929" s="4113"/>
      <c r="Y929" s="4113"/>
      <c r="Z929" s="4113"/>
    </row>
    <row r="930" spans="1:26" ht="12.75" customHeight="1">
      <c r="A930" s="4113"/>
      <c r="B930" s="4113"/>
      <c r="C930" s="4113"/>
      <c r="D930" s="4113"/>
      <c r="E930" s="4113"/>
      <c r="F930" s="3919"/>
      <c r="G930" s="4113"/>
      <c r="H930" s="4114"/>
      <c r="I930" s="2846"/>
      <c r="J930" s="3919"/>
      <c r="K930" s="3919"/>
      <c r="L930" s="3919"/>
      <c r="M930" s="3919"/>
      <c r="N930" s="4113"/>
      <c r="O930" s="4113"/>
      <c r="P930" s="4113"/>
      <c r="Q930" s="4113"/>
      <c r="R930" s="4113"/>
      <c r="S930" s="4113"/>
      <c r="T930" s="4113"/>
      <c r="U930" s="4113"/>
      <c r="V930" s="4113"/>
      <c r="W930" s="4113"/>
      <c r="X930" s="4113"/>
      <c r="Y930" s="4113"/>
      <c r="Z930" s="4113"/>
    </row>
    <row r="931" spans="1:26" ht="12.75" customHeight="1">
      <c r="A931" s="4113"/>
      <c r="B931" s="4113"/>
      <c r="C931" s="4113"/>
      <c r="D931" s="4113"/>
      <c r="E931" s="4113"/>
      <c r="F931" s="3919"/>
      <c r="G931" s="4113"/>
      <c r="H931" s="4114"/>
      <c r="I931" s="2846"/>
      <c r="J931" s="3919"/>
      <c r="K931" s="3919"/>
      <c r="L931" s="3919"/>
      <c r="M931" s="3919"/>
      <c r="N931" s="4113"/>
      <c r="O931" s="4113"/>
      <c r="P931" s="4113"/>
      <c r="Q931" s="4113"/>
      <c r="R931" s="4113"/>
      <c r="S931" s="4113"/>
      <c r="T931" s="4113"/>
      <c r="U931" s="4113"/>
      <c r="V931" s="4113"/>
      <c r="W931" s="4113"/>
      <c r="X931" s="4113"/>
      <c r="Y931" s="4113"/>
      <c r="Z931" s="4113"/>
    </row>
    <row r="932" spans="1:26" ht="12.75" customHeight="1">
      <c r="A932" s="4113"/>
      <c r="B932" s="4113"/>
      <c r="C932" s="4113"/>
      <c r="D932" s="4113"/>
      <c r="E932" s="4113"/>
      <c r="F932" s="3919"/>
      <c r="G932" s="4113"/>
      <c r="H932" s="4114"/>
      <c r="I932" s="2846"/>
      <c r="J932" s="3919"/>
      <c r="K932" s="3919"/>
      <c r="L932" s="3919"/>
      <c r="M932" s="3919"/>
      <c r="N932" s="4113"/>
      <c r="O932" s="4113"/>
      <c r="P932" s="4113"/>
      <c r="Q932" s="4113"/>
      <c r="R932" s="4113"/>
      <c r="S932" s="4113"/>
      <c r="T932" s="4113"/>
      <c r="U932" s="4113"/>
      <c r="V932" s="4113"/>
      <c r="W932" s="4113"/>
      <c r="X932" s="4113"/>
      <c r="Y932" s="4113"/>
      <c r="Z932" s="4113"/>
    </row>
    <row r="933" spans="1:26" ht="12.75" customHeight="1">
      <c r="A933" s="4113"/>
      <c r="B933" s="4113"/>
      <c r="C933" s="4113"/>
      <c r="D933" s="4113"/>
      <c r="E933" s="4113"/>
      <c r="F933" s="3919"/>
      <c r="G933" s="4113"/>
      <c r="H933" s="4114"/>
      <c r="I933" s="2846"/>
      <c r="J933" s="3919"/>
      <c r="K933" s="3919"/>
      <c r="L933" s="3919"/>
      <c r="M933" s="3919"/>
      <c r="N933" s="4113"/>
      <c r="O933" s="4113"/>
      <c r="P933" s="4113"/>
      <c r="Q933" s="4113"/>
      <c r="R933" s="4113"/>
      <c r="S933" s="4113"/>
      <c r="T933" s="4113"/>
      <c r="U933" s="4113"/>
      <c r="V933" s="4113"/>
      <c r="W933" s="4113"/>
      <c r="X933" s="4113"/>
      <c r="Y933" s="4113"/>
      <c r="Z933" s="4113"/>
    </row>
    <row r="934" spans="1:26" ht="12.75" customHeight="1">
      <c r="A934" s="4113"/>
      <c r="B934" s="4113"/>
      <c r="C934" s="4113"/>
      <c r="D934" s="4113"/>
      <c r="E934" s="4113"/>
      <c r="F934" s="3919"/>
      <c r="G934" s="4113"/>
      <c r="H934" s="4114"/>
      <c r="I934" s="2846"/>
      <c r="J934" s="3919"/>
      <c r="K934" s="3919"/>
      <c r="L934" s="3919"/>
      <c r="M934" s="3919"/>
      <c r="N934" s="4113"/>
      <c r="O934" s="4113"/>
      <c r="P934" s="4113"/>
      <c r="Q934" s="4113"/>
      <c r="R934" s="4113"/>
      <c r="S934" s="4113"/>
      <c r="T934" s="4113"/>
      <c r="U934" s="4113"/>
      <c r="V934" s="4113"/>
      <c r="W934" s="4113"/>
      <c r="X934" s="4113"/>
      <c r="Y934" s="4113"/>
      <c r="Z934" s="4113"/>
    </row>
    <row r="935" spans="1:26" ht="12.75" customHeight="1">
      <c r="A935" s="4113"/>
      <c r="B935" s="4113"/>
      <c r="C935" s="4113"/>
      <c r="D935" s="4113"/>
      <c r="E935" s="4113"/>
      <c r="F935" s="3919"/>
      <c r="G935" s="4113"/>
      <c r="H935" s="4114"/>
      <c r="I935" s="2846"/>
      <c r="J935" s="3919"/>
      <c r="K935" s="3919"/>
      <c r="L935" s="3919"/>
      <c r="M935" s="3919"/>
      <c r="N935" s="4113"/>
      <c r="O935" s="4113"/>
      <c r="P935" s="4113"/>
      <c r="Q935" s="4113"/>
      <c r="R935" s="4113"/>
      <c r="S935" s="4113"/>
      <c r="T935" s="4113"/>
      <c r="U935" s="4113"/>
      <c r="V935" s="4113"/>
      <c r="W935" s="4113"/>
      <c r="X935" s="4113"/>
      <c r="Y935" s="4113"/>
      <c r="Z935" s="4113"/>
    </row>
    <row r="936" spans="1:26" ht="12.75" customHeight="1">
      <c r="A936" s="4113"/>
      <c r="B936" s="4113"/>
      <c r="C936" s="4113"/>
      <c r="D936" s="4113"/>
      <c r="E936" s="4113"/>
      <c r="F936" s="3919"/>
      <c r="G936" s="4113"/>
      <c r="H936" s="4114"/>
      <c r="I936" s="2846"/>
      <c r="J936" s="3919"/>
      <c r="K936" s="3919"/>
      <c r="L936" s="3919"/>
      <c r="M936" s="3919"/>
      <c r="N936" s="4113"/>
      <c r="O936" s="4113"/>
      <c r="P936" s="4113"/>
      <c r="Q936" s="4113"/>
      <c r="R936" s="4113"/>
      <c r="S936" s="4113"/>
      <c r="T936" s="4113"/>
      <c r="U936" s="4113"/>
      <c r="V936" s="4113"/>
      <c r="W936" s="4113"/>
      <c r="X936" s="4113"/>
      <c r="Y936" s="4113"/>
      <c r="Z936" s="4113"/>
    </row>
    <row r="937" spans="1:26" ht="12.75" customHeight="1">
      <c r="A937" s="4113"/>
      <c r="B937" s="4113"/>
      <c r="C937" s="4113"/>
      <c r="D937" s="4113"/>
      <c r="E937" s="4113"/>
      <c r="F937" s="3919"/>
      <c r="G937" s="4113"/>
      <c r="H937" s="4114"/>
      <c r="I937" s="2846"/>
      <c r="J937" s="3919"/>
      <c r="K937" s="3919"/>
      <c r="L937" s="3919"/>
      <c r="M937" s="3919"/>
      <c r="N937" s="4113"/>
      <c r="O937" s="4113"/>
      <c r="P937" s="4113"/>
      <c r="Q937" s="4113"/>
      <c r="R937" s="4113"/>
      <c r="S937" s="4113"/>
      <c r="T937" s="4113"/>
      <c r="U937" s="4113"/>
      <c r="V937" s="4113"/>
      <c r="W937" s="4113"/>
      <c r="X937" s="4113"/>
      <c r="Y937" s="4113"/>
      <c r="Z937" s="4113"/>
    </row>
    <row r="938" spans="1:26" ht="12.75" customHeight="1">
      <c r="A938" s="4113"/>
      <c r="B938" s="4113"/>
      <c r="C938" s="4113"/>
      <c r="D938" s="4113"/>
      <c r="E938" s="4113"/>
      <c r="F938" s="3919"/>
      <c r="G938" s="4113"/>
      <c r="H938" s="4114"/>
      <c r="I938" s="2846"/>
      <c r="J938" s="3919"/>
      <c r="K938" s="3919"/>
      <c r="L938" s="3919"/>
      <c r="M938" s="3919"/>
      <c r="N938" s="4113"/>
      <c r="O938" s="4113"/>
      <c r="P938" s="4113"/>
      <c r="Q938" s="4113"/>
      <c r="R938" s="4113"/>
      <c r="S938" s="4113"/>
      <c r="T938" s="4113"/>
      <c r="U938" s="4113"/>
      <c r="V938" s="4113"/>
      <c r="W938" s="4113"/>
      <c r="X938" s="4113"/>
      <c r="Y938" s="4113"/>
      <c r="Z938" s="4113"/>
    </row>
    <row r="939" spans="1:26" ht="12.75" customHeight="1">
      <c r="A939" s="4113"/>
      <c r="B939" s="4113"/>
      <c r="C939" s="4113"/>
      <c r="D939" s="4113"/>
      <c r="E939" s="4113"/>
      <c r="F939" s="3919"/>
      <c r="G939" s="4113"/>
      <c r="H939" s="4114"/>
      <c r="I939" s="2846"/>
      <c r="J939" s="3919"/>
      <c r="K939" s="3919"/>
      <c r="L939" s="3919"/>
      <c r="M939" s="3919"/>
      <c r="N939" s="4113"/>
      <c r="O939" s="4113"/>
      <c r="P939" s="4113"/>
      <c r="Q939" s="4113"/>
      <c r="R939" s="4113"/>
      <c r="S939" s="4113"/>
      <c r="T939" s="4113"/>
      <c r="U939" s="4113"/>
      <c r="V939" s="4113"/>
      <c r="W939" s="4113"/>
      <c r="X939" s="4113"/>
      <c r="Y939" s="4113"/>
      <c r="Z939" s="4113"/>
    </row>
    <row r="940" spans="1:26" ht="12.75" customHeight="1">
      <c r="A940" s="4113"/>
      <c r="B940" s="4113"/>
      <c r="C940" s="4113"/>
      <c r="D940" s="4113"/>
      <c r="E940" s="4113"/>
      <c r="F940" s="3919"/>
      <c r="G940" s="4113"/>
      <c r="H940" s="4114"/>
      <c r="I940" s="2846"/>
      <c r="J940" s="3919"/>
      <c r="K940" s="3919"/>
      <c r="L940" s="3919"/>
      <c r="M940" s="3919"/>
      <c r="N940" s="4113"/>
      <c r="O940" s="4113"/>
      <c r="P940" s="4113"/>
      <c r="Q940" s="4113"/>
      <c r="R940" s="4113"/>
      <c r="S940" s="4113"/>
      <c r="T940" s="4113"/>
      <c r="U940" s="4113"/>
      <c r="V940" s="4113"/>
      <c r="W940" s="4113"/>
      <c r="X940" s="4113"/>
      <c r="Y940" s="4113"/>
      <c r="Z940" s="4113"/>
    </row>
    <row r="941" spans="1:26" ht="12.75" customHeight="1">
      <c r="A941" s="4113"/>
      <c r="B941" s="4113"/>
      <c r="C941" s="4113"/>
      <c r="D941" s="4113"/>
      <c r="E941" s="4113"/>
      <c r="F941" s="3919"/>
      <c r="G941" s="4113"/>
      <c r="H941" s="4114"/>
      <c r="I941" s="2846"/>
      <c r="J941" s="3919"/>
      <c r="K941" s="3919"/>
      <c r="L941" s="3919"/>
      <c r="M941" s="3919"/>
      <c r="N941" s="4113"/>
      <c r="O941" s="4113"/>
      <c r="P941" s="4113"/>
      <c r="Q941" s="4113"/>
      <c r="R941" s="4113"/>
      <c r="S941" s="4113"/>
      <c r="T941" s="4113"/>
      <c r="U941" s="4113"/>
      <c r="V941" s="4113"/>
      <c r="W941" s="4113"/>
      <c r="X941" s="4113"/>
      <c r="Y941" s="4113"/>
      <c r="Z941" s="4113"/>
    </row>
    <row r="942" spans="1:26" ht="12.75" customHeight="1">
      <c r="A942" s="4113"/>
      <c r="B942" s="4113"/>
      <c r="C942" s="4113"/>
      <c r="D942" s="4113"/>
      <c r="E942" s="4113"/>
      <c r="F942" s="3919"/>
      <c r="G942" s="4113"/>
      <c r="H942" s="4114"/>
      <c r="I942" s="2846"/>
      <c r="J942" s="3919"/>
      <c r="K942" s="3919"/>
      <c r="L942" s="3919"/>
      <c r="M942" s="3919"/>
      <c r="N942" s="4113"/>
      <c r="O942" s="4113"/>
      <c r="P942" s="4113"/>
      <c r="Q942" s="4113"/>
      <c r="R942" s="4113"/>
      <c r="S942" s="4113"/>
      <c r="T942" s="4113"/>
      <c r="U942" s="4113"/>
      <c r="V942" s="4113"/>
      <c r="W942" s="4113"/>
      <c r="X942" s="4113"/>
      <c r="Y942" s="4113"/>
      <c r="Z942" s="4113"/>
    </row>
    <row r="943" spans="1:26" ht="12.75" customHeight="1">
      <c r="A943" s="4113"/>
      <c r="B943" s="4113"/>
      <c r="C943" s="4113"/>
      <c r="D943" s="4113"/>
      <c r="E943" s="4113"/>
      <c r="F943" s="3919"/>
      <c r="G943" s="4113"/>
      <c r="H943" s="4114"/>
      <c r="I943" s="2846"/>
      <c r="J943" s="3919"/>
      <c r="K943" s="3919"/>
      <c r="L943" s="3919"/>
      <c r="M943" s="3919"/>
      <c r="N943" s="4113"/>
      <c r="O943" s="4113"/>
      <c r="P943" s="4113"/>
      <c r="Q943" s="4113"/>
      <c r="R943" s="4113"/>
      <c r="S943" s="4113"/>
      <c r="T943" s="4113"/>
      <c r="U943" s="4113"/>
      <c r="V943" s="4113"/>
      <c r="W943" s="4113"/>
      <c r="X943" s="4113"/>
      <c r="Y943" s="4113"/>
      <c r="Z943" s="4113"/>
    </row>
    <row r="944" spans="1:26" ht="12.75" customHeight="1">
      <c r="A944" s="4113"/>
      <c r="B944" s="4113"/>
      <c r="C944" s="4113"/>
      <c r="D944" s="4113"/>
      <c r="E944" s="4113"/>
      <c r="F944" s="3919"/>
      <c r="G944" s="4113"/>
      <c r="H944" s="4114"/>
      <c r="I944" s="2846"/>
      <c r="J944" s="3919"/>
      <c r="K944" s="3919"/>
      <c r="L944" s="3919"/>
      <c r="M944" s="3919"/>
      <c r="N944" s="4113"/>
      <c r="O944" s="4113"/>
      <c r="P944" s="4113"/>
      <c r="Q944" s="4113"/>
      <c r="R944" s="4113"/>
      <c r="S944" s="4113"/>
      <c r="T944" s="4113"/>
      <c r="U944" s="4113"/>
      <c r="V944" s="4113"/>
      <c r="W944" s="4113"/>
      <c r="X944" s="4113"/>
      <c r="Y944" s="4113"/>
      <c r="Z944" s="4113"/>
    </row>
    <row r="945" spans="1:26" ht="12.75" customHeight="1">
      <c r="A945" s="4113"/>
      <c r="B945" s="4113"/>
      <c r="C945" s="4113"/>
      <c r="D945" s="4113"/>
      <c r="E945" s="4113"/>
      <c r="F945" s="3919"/>
      <c r="G945" s="4113"/>
      <c r="H945" s="4114"/>
      <c r="I945" s="2846"/>
      <c r="J945" s="3919"/>
      <c r="K945" s="3919"/>
      <c r="L945" s="3919"/>
      <c r="M945" s="3919"/>
      <c r="N945" s="4113"/>
      <c r="O945" s="4113"/>
      <c r="P945" s="4113"/>
      <c r="Q945" s="4113"/>
      <c r="R945" s="4113"/>
      <c r="S945" s="4113"/>
      <c r="T945" s="4113"/>
      <c r="U945" s="4113"/>
      <c r="V945" s="4113"/>
      <c r="W945" s="4113"/>
      <c r="X945" s="4113"/>
      <c r="Y945" s="4113"/>
      <c r="Z945" s="4113"/>
    </row>
    <row r="946" spans="1:26" ht="12.75" customHeight="1">
      <c r="A946" s="4113"/>
      <c r="B946" s="4113"/>
      <c r="C946" s="4113"/>
      <c r="D946" s="4113"/>
      <c r="E946" s="4113"/>
      <c r="F946" s="3919"/>
      <c r="G946" s="4113"/>
      <c r="H946" s="4114"/>
      <c r="I946" s="2846"/>
      <c r="J946" s="3919"/>
      <c r="K946" s="3919"/>
      <c r="L946" s="3919"/>
      <c r="M946" s="3919"/>
      <c r="N946" s="4113"/>
      <c r="O946" s="4113"/>
      <c r="P946" s="4113"/>
      <c r="Q946" s="4113"/>
      <c r="R946" s="4113"/>
      <c r="S946" s="4113"/>
      <c r="T946" s="4113"/>
      <c r="U946" s="4113"/>
      <c r="V946" s="4113"/>
      <c r="W946" s="4113"/>
      <c r="X946" s="4113"/>
      <c r="Y946" s="4113"/>
      <c r="Z946" s="4113"/>
    </row>
    <row r="947" spans="1:26" ht="12.75" customHeight="1">
      <c r="A947" s="4113"/>
      <c r="B947" s="4113"/>
      <c r="C947" s="4113"/>
      <c r="D947" s="4113"/>
      <c r="E947" s="4113"/>
      <c r="F947" s="3919"/>
      <c r="G947" s="4113"/>
      <c r="H947" s="4114"/>
      <c r="I947" s="2846"/>
      <c r="J947" s="3919"/>
      <c r="K947" s="3919"/>
      <c r="L947" s="3919"/>
      <c r="M947" s="3919"/>
      <c r="N947" s="4113"/>
      <c r="O947" s="4113"/>
      <c r="P947" s="4113"/>
      <c r="Q947" s="4113"/>
      <c r="R947" s="4113"/>
      <c r="S947" s="4113"/>
      <c r="T947" s="4113"/>
      <c r="U947" s="4113"/>
      <c r="V947" s="4113"/>
      <c r="W947" s="4113"/>
      <c r="X947" s="4113"/>
      <c r="Y947" s="4113"/>
      <c r="Z947" s="4113"/>
    </row>
    <row r="948" spans="1:26" ht="12.75" customHeight="1">
      <c r="A948" s="4113"/>
      <c r="B948" s="4113"/>
      <c r="C948" s="4113"/>
      <c r="D948" s="4113"/>
      <c r="E948" s="4113"/>
      <c r="F948" s="3919"/>
      <c r="G948" s="4113"/>
      <c r="H948" s="4114"/>
      <c r="I948" s="2846"/>
      <c r="J948" s="3919"/>
      <c r="K948" s="3919"/>
      <c r="L948" s="3919"/>
      <c r="M948" s="3919"/>
      <c r="N948" s="4113"/>
      <c r="O948" s="4113"/>
      <c r="P948" s="4113"/>
      <c r="Q948" s="4113"/>
      <c r="R948" s="4113"/>
      <c r="S948" s="4113"/>
      <c r="T948" s="4113"/>
      <c r="U948" s="4113"/>
      <c r="V948" s="4113"/>
      <c r="W948" s="4113"/>
      <c r="X948" s="4113"/>
      <c r="Y948" s="4113"/>
      <c r="Z948" s="4113"/>
    </row>
    <row r="949" spans="1:26" ht="12.75" customHeight="1">
      <c r="A949" s="4113"/>
      <c r="B949" s="4113"/>
      <c r="C949" s="4113"/>
      <c r="D949" s="4113"/>
      <c r="E949" s="4113"/>
      <c r="F949" s="3919"/>
      <c r="G949" s="4113"/>
      <c r="H949" s="4114"/>
      <c r="I949" s="2846"/>
      <c r="J949" s="3919"/>
      <c r="K949" s="3919"/>
      <c r="L949" s="3919"/>
      <c r="M949" s="3919"/>
      <c r="N949" s="4113"/>
      <c r="O949" s="4113"/>
      <c r="P949" s="4113"/>
      <c r="Q949" s="4113"/>
      <c r="R949" s="4113"/>
      <c r="S949" s="4113"/>
      <c r="T949" s="4113"/>
      <c r="U949" s="4113"/>
      <c r="V949" s="4113"/>
      <c r="W949" s="4113"/>
      <c r="X949" s="4113"/>
      <c r="Y949" s="4113"/>
      <c r="Z949" s="4113"/>
    </row>
    <row r="950" spans="1:26" ht="12.75" customHeight="1">
      <c r="A950" s="4113"/>
      <c r="B950" s="4113"/>
      <c r="C950" s="4113"/>
      <c r="D950" s="4113"/>
      <c r="E950" s="4113"/>
      <c r="F950" s="3919"/>
      <c r="G950" s="4113"/>
      <c r="H950" s="4114"/>
      <c r="I950" s="2846"/>
      <c r="J950" s="3919"/>
      <c r="K950" s="3919"/>
      <c r="L950" s="3919"/>
      <c r="M950" s="3919"/>
      <c r="N950" s="4113"/>
      <c r="O950" s="4113"/>
      <c r="P950" s="4113"/>
      <c r="Q950" s="4113"/>
      <c r="R950" s="4113"/>
      <c r="S950" s="4113"/>
      <c r="T950" s="4113"/>
      <c r="U950" s="4113"/>
      <c r="V950" s="4113"/>
      <c r="W950" s="4113"/>
      <c r="X950" s="4113"/>
      <c r="Y950" s="4113"/>
      <c r="Z950" s="4113"/>
    </row>
    <row r="951" spans="1:26" ht="12.75" customHeight="1">
      <c r="A951" s="4113"/>
      <c r="B951" s="4113"/>
      <c r="C951" s="4113"/>
      <c r="D951" s="4113"/>
      <c r="E951" s="4113"/>
      <c r="F951" s="3919"/>
      <c r="G951" s="4113"/>
      <c r="H951" s="4114"/>
      <c r="I951" s="2846"/>
      <c r="J951" s="3919"/>
      <c r="K951" s="3919"/>
      <c r="L951" s="3919"/>
      <c r="M951" s="3919"/>
      <c r="N951" s="4113"/>
      <c r="O951" s="4113"/>
      <c r="P951" s="4113"/>
      <c r="Q951" s="4113"/>
      <c r="R951" s="4113"/>
      <c r="S951" s="4113"/>
      <c r="T951" s="4113"/>
      <c r="U951" s="4113"/>
      <c r="V951" s="4113"/>
      <c r="W951" s="4113"/>
      <c r="X951" s="4113"/>
      <c r="Y951" s="4113"/>
      <c r="Z951" s="4113"/>
    </row>
    <row r="952" spans="1:26" ht="12.75" customHeight="1">
      <c r="A952" s="4113"/>
      <c r="B952" s="4113"/>
      <c r="C952" s="4113"/>
      <c r="D952" s="4113"/>
      <c r="E952" s="4113"/>
      <c r="F952" s="3919"/>
      <c r="G952" s="4113"/>
      <c r="H952" s="4114"/>
      <c r="I952" s="2846"/>
      <c r="J952" s="3919"/>
      <c r="K952" s="3919"/>
      <c r="L952" s="3919"/>
      <c r="M952" s="3919"/>
      <c r="N952" s="4113"/>
      <c r="O952" s="4113"/>
      <c r="P952" s="4113"/>
      <c r="Q952" s="4113"/>
      <c r="R952" s="4113"/>
      <c r="S952" s="4113"/>
      <c r="T952" s="4113"/>
      <c r="U952" s="4113"/>
      <c r="V952" s="4113"/>
      <c r="W952" s="4113"/>
      <c r="X952" s="4113"/>
      <c r="Y952" s="4113"/>
      <c r="Z952" s="4113"/>
    </row>
    <row r="953" spans="1:26" ht="12.75" customHeight="1">
      <c r="A953" s="4113"/>
      <c r="B953" s="4113"/>
      <c r="C953" s="4113"/>
      <c r="D953" s="4113"/>
      <c r="E953" s="4113"/>
      <c r="F953" s="3919"/>
      <c r="G953" s="4113"/>
      <c r="H953" s="4114"/>
      <c r="I953" s="2846"/>
      <c r="J953" s="3919"/>
      <c r="K953" s="3919"/>
      <c r="L953" s="3919"/>
      <c r="M953" s="3919"/>
      <c r="N953" s="4113"/>
      <c r="O953" s="4113"/>
      <c r="P953" s="4113"/>
      <c r="Q953" s="4113"/>
      <c r="R953" s="4113"/>
      <c r="S953" s="4113"/>
      <c r="T953" s="4113"/>
      <c r="U953" s="4113"/>
      <c r="V953" s="4113"/>
      <c r="W953" s="4113"/>
      <c r="X953" s="4113"/>
      <c r="Y953" s="4113"/>
      <c r="Z953" s="4113"/>
    </row>
    <row r="954" spans="1:26" ht="12.75" customHeight="1">
      <c r="A954" s="4113"/>
      <c r="B954" s="4113"/>
      <c r="C954" s="4113"/>
      <c r="D954" s="4113"/>
      <c r="E954" s="4113"/>
      <c r="F954" s="3919"/>
      <c r="G954" s="4113"/>
      <c r="H954" s="4114"/>
      <c r="I954" s="2846"/>
      <c r="J954" s="3919"/>
      <c r="K954" s="3919"/>
      <c r="L954" s="3919"/>
      <c r="M954" s="3919"/>
      <c r="N954" s="4113"/>
      <c r="O954" s="4113"/>
      <c r="P954" s="4113"/>
      <c r="Q954" s="4113"/>
      <c r="R954" s="4113"/>
      <c r="S954" s="4113"/>
      <c r="T954" s="4113"/>
      <c r="U954" s="4113"/>
      <c r="V954" s="4113"/>
      <c r="W954" s="4113"/>
      <c r="X954" s="4113"/>
      <c r="Y954" s="4113"/>
      <c r="Z954" s="4113"/>
    </row>
    <row r="955" spans="1:26" ht="12.75" customHeight="1">
      <c r="A955" s="4113"/>
      <c r="B955" s="4113"/>
      <c r="C955" s="4113"/>
      <c r="D955" s="4113"/>
      <c r="E955" s="4113"/>
      <c r="F955" s="3919"/>
      <c r="G955" s="4113"/>
      <c r="H955" s="4114"/>
      <c r="I955" s="2846"/>
      <c r="J955" s="3919"/>
      <c r="K955" s="3919"/>
      <c r="L955" s="3919"/>
      <c r="M955" s="3919"/>
      <c r="N955" s="4113"/>
      <c r="O955" s="4113"/>
      <c r="P955" s="4113"/>
      <c r="Q955" s="4113"/>
      <c r="R955" s="4113"/>
      <c r="S955" s="4113"/>
      <c r="T955" s="4113"/>
      <c r="U955" s="4113"/>
      <c r="V955" s="4113"/>
      <c r="W955" s="4113"/>
      <c r="X955" s="4113"/>
      <c r="Y955" s="4113"/>
      <c r="Z955" s="4113"/>
    </row>
    <row r="956" spans="1:26" ht="12.75" customHeight="1">
      <c r="A956" s="4113"/>
      <c r="B956" s="4113"/>
      <c r="C956" s="4113"/>
      <c r="D956" s="4113"/>
      <c r="E956" s="4113"/>
      <c r="F956" s="3919"/>
      <c r="G956" s="4113"/>
      <c r="H956" s="4114"/>
      <c r="I956" s="2846"/>
      <c r="J956" s="3919"/>
      <c r="K956" s="3919"/>
      <c r="L956" s="3919"/>
      <c r="M956" s="3919"/>
      <c r="N956" s="4113"/>
      <c r="O956" s="4113"/>
      <c r="P956" s="4113"/>
      <c r="Q956" s="4113"/>
      <c r="R956" s="4113"/>
      <c r="S956" s="4113"/>
      <c r="T956" s="4113"/>
      <c r="U956" s="4113"/>
      <c r="V956" s="4113"/>
      <c r="W956" s="4113"/>
      <c r="X956" s="4113"/>
      <c r="Y956" s="4113"/>
      <c r="Z956" s="4113"/>
    </row>
    <row r="957" spans="1:26" ht="12.75" customHeight="1">
      <c r="A957" s="4113"/>
      <c r="B957" s="4113"/>
      <c r="C957" s="4113"/>
      <c r="D957" s="4113"/>
      <c r="E957" s="4113"/>
      <c r="F957" s="3919"/>
      <c r="G957" s="4113"/>
      <c r="H957" s="4114"/>
      <c r="I957" s="2846"/>
      <c r="J957" s="3919"/>
      <c r="K957" s="3919"/>
      <c r="L957" s="3919"/>
      <c r="M957" s="3919"/>
      <c r="N957" s="4113"/>
      <c r="O957" s="4113"/>
      <c r="P957" s="4113"/>
      <c r="Q957" s="4113"/>
      <c r="R957" s="4113"/>
      <c r="S957" s="4113"/>
      <c r="T957" s="4113"/>
      <c r="U957" s="4113"/>
      <c r="V957" s="4113"/>
      <c r="W957" s="4113"/>
      <c r="X957" s="4113"/>
      <c r="Y957" s="4113"/>
      <c r="Z957" s="4113"/>
    </row>
    <row r="958" spans="1:26" ht="12.75" customHeight="1">
      <c r="A958" s="4113"/>
      <c r="B958" s="4113"/>
      <c r="C958" s="4113"/>
      <c r="D958" s="4113"/>
      <c r="E958" s="4113"/>
      <c r="F958" s="3919"/>
      <c r="G958" s="4113"/>
      <c r="H958" s="4114"/>
      <c r="I958" s="2846"/>
      <c r="J958" s="3919"/>
      <c r="K958" s="3919"/>
      <c r="L958" s="3919"/>
      <c r="M958" s="3919"/>
      <c r="N958" s="4113"/>
      <c r="O958" s="4113"/>
      <c r="P958" s="4113"/>
      <c r="Q958" s="4113"/>
      <c r="R958" s="4113"/>
      <c r="S958" s="4113"/>
      <c r="T958" s="4113"/>
      <c r="U958" s="4113"/>
      <c r="V958" s="4113"/>
      <c r="W958" s="4113"/>
      <c r="X958" s="4113"/>
      <c r="Y958" s="4113"/>
      <c r="Z958" s="4113"/>
    </row>
    <row r="959" spans="1:26" ht="12.75" customHeight="1">
      <c r="A959" s="4113"/>
      <c r="B959" s="4113"/>
      <c r="C959" s="4113"/>
      <c r="D959" s="4113"/>
      <c r="E959" s="4113"/>
      <c r="F959" s="3919"/>
      <c r="G959" s="4113"/>
      <c r="H959" s="4114"/>
      <c r="I959" s="2846"/>
      <c r="J959" s="3919"/>
      <c r="K959" s="3919"/>
      <c r="L959" s="3919"/>
      <c r="M959" s="3919"/>
      <c r="N959" s="4113"/>
      <c r="O959" s="4113"/>
      <c r="P959" s="4113"/>
      <c r="Q959" s="4113"/>
      <c r="R959" s="4113"/>
      <c r="S959" s="4113"/>
      <c r="T959" s="4113"/>
      <c r="U959" s="4113"/>
      <c r="V959" s="4113"/>
      <c r="W959" s="4113"/>
      <c r="X959" s="4113"/>
      <c r="Y959" s="4113"/>
      <c r="Z959" s="4113"/>
    </row>
    <row r="960" spans="1:26" ht="12.75" customHeight="1">
      <c r="A960" s="4113"/>
      <c r="B960" s="4113"/>
      <c r="C960" s="4113"/>
      <c r="D960" s="4113"/>
      <c r="E960" s="4113"/>
      <c r="F960" s="3919"/>
      <c r="G960" s="4113"/>
      <c r="H960" s="4114"/>
      <c r="I960" s="2846"/>
      <c r="J960" s="3919"/>
      <c r="K960" s="3919"/>
      <c r="L960" s="3919"/>
      <c r="M960" s="3919"/>
      <c r="N960" s="4113"/>
      <c r="O960" s="4113"/>
      <c r="P960" s="4113"/>
      <c r="Q960" s="4113"/>
      <c r="R960" s="4113"/>
      <c r="S960" s="4113"/>
      <c r="T960" s="4113"/>
      <c r="U960" s="4113"/>
      <c r="V960" s="4113"/>
      <c r="W960" s="4113"/>
      <c r="X960" s="4113"/>
      <c r="Y960" s="4113"/>
      <c r="Z960" s="4113"/>
    </row>
    <row r="961" spans="1:26" ht="12.75" customHeight="1">
      <c r="A961" s="4113"/>
      <c r="B961" s="4113"/>
      <c r="C961" s="4113"/>
      <c r="D961" s="4113"/>
      <c r="E961" s="4113"/>
      <c r="F961" s="3919"/>
      <c r="G961" s="4113"/>
      <c r="H961" s="4114"/>
      <c r="I961" s="2846"/>
      <c r="J961" s="3919"/>
      <c r="K961" s="3919"/>
      <c r="L961" s="3919"/>
      <c r="M961" s="3919"/>
      <c r="N961" s="4113"/>
      <c r="O961" s="4113"/>
      <c r="P961" s="4113"/>
      <c r="Q961" s="4113"/>
      <c r="R961" s="4113"/>
      <c r="S961" s="4113"/>
      <c r="T961" s="4113"/>
      <c r="U961" s="4113"/>
      <c r="V961" s="4113"/>
      <c r="W961" s="4113"/>
      <c r="X961" s="4113"/>
      <c r="Y961" s="4113"/>
      <c r="Z961" s="4113"/>
    </row>
    <row r="962" spans="1:26" ht="12.75" customHeight="1">
      <c r="A962" s="4113"/>
      <c r="B962" s="4113"/>
      <c r="C962" s="4113"/>
      <c r="D962" s="4113"/>
      <c r="E962" s="4113"/>
      <c r="F962" s="3919"/>
      <c r="G962" s="4113"/>
      <c r="H962" s="4114"/>
      <c r="I962" s="2846"/>
      <c r="J962" s="3919"/>
      <c r="K962" s="3919"/>
      <c r="L962" s="3919"/>
      <c r="M962" s="3919"/>
      <c r="N962" s="4113"/>
      <c r="O962" s="4113"/>
      <c r="P962" s="4113"/>
      <c r="Q962" s="4113"/>
      <c r="R962" s="4113"/>
      <c r="S962" s="4113"/>
      <c r="T962" s="4113"/>
      <c r="U962" s="4113"/>
      <c r="V962" s="4113"/>
      <c r="W962" s="4113"/>
      <c r="X962" s="4113"/>
      <c r="Y962" s="4113"/>
      <c r="Z962" s="4113"/>
    </row>
    <row r="963" spans="1:26" ht="12.75" customHeight="1">
      <c r="A963" s="4113"/>
      <c r="B963" s="4113"/>
      <c r="C963" s="4113"/>
      <c r="D963" s="4113"/>
      <c r="E963" s="4113"/>
      <c r="F963" s="3919"/>
      <c r="G963" s="4113"/>
      <c r="H963" s="4114"/>
      <c r="I963" s="2846"/>
      <c r="J963" s="3919"/>
      <c r="K963" s="3919"/>
      <c r="L963" s="3919"/>
      <c r="M963" s="3919"/>
      <c r="N963" s="4113"/>
      <c r="O963" s="4113"/>
      <c r="P963" s="4113"/>
      <c r="Q963" s="4113"/>
      <c r="R963" s="4113"/>
      <c r="S963" s="4113"/>
      <c r="T963" s="4113"/>
      <c r="U963" s="4113"/>
      <c r="V963" s="4113"/>
      <c r="W963" s="4113"/>
      <c r="X963" s="4113"/>
      <c r="Y963" s="4113"/>
      <c r="Z963" s="4113"/>
    </row>
    <row r="964" spans="1:26" ht="12.75" customHeight="1">
      <c r="A964" s="4113"/>
      <c r="B964" s="4113"/>
      <c r="C964" s="4113"/>
      <c r="D964" s="4113"/>
      <c r="E964" s="4113"/>
      <c r="F964" s="3919"/>
      <c r="G964" s="4113"/>
      <c r="H964" s="4114"/>
      <c r="I964" s="2846"/>
      <c r="J964" s="3919"/>
      <c r="K964" s="3919"/>
      <c r="L964" s="3919"/>
      <c r="M964" s="3919"/>
      <c r="N964" s="4113"/>
      <c r="O964" s="4113"/>
      <c r="P964" s="4113"/>
      <c r="Q964" s="4113"/>
      <c r="R964" s="4113"/>
      <c r="S964" s="4113"/>
      <c r="T964" s="4113"/>
      <c r="U964" s="4113"/>
      <c r="V964" s="4113"/>
      <c r="W964" s="4113"/>
      <c r="X964" s="4113"/>
      <c r="Y964" s="4113"/>
      <c r="Z964" s="4113"/>
    </row>
    <row r="965" spans="1:26" ht="12.75" customHeight="1">
      <c r="A965" s="4113"/>
      <c r="B965" s="4113"/>
      <c r="C965" s="4113"/>
      <c r="D965" s="4113"/>
      <c r="E965" s="4113"/>
      <c r="F965" s="3919"/>
      <c r="G965" s="4113"/>
      <c r="H965" s="4114"/>
      <c r="I965" s="2846"/>
      <c r="J965" s="3919"/>
      <c r="K965" s="3919"/>
      <c r="L965" s="3919"/>
      <c r="M965" s="3919"/>
      <c r="N965" s="4113"/>
      <c r="O965" s="4113"/>
      <c r="P965" s="4113"/>
      <c r="Q965" s="4113"/>
      <c r="R965" s="4113"/>
      <c r="S965" s="4113"/>
      <c r="T965" s="4113"/>
      <c r="U965" s="4113"/>
      <c r="V965" s="4113"/>
      <c r="W965" s="4113"/>
      <c r="X965" s="4113"/>
      <c r="Y965" s="4113"/>
      <c r="Z965" s="4113"/>
    </row>
    <row r="966" spans="1:26" ht="12.75" customHeight="1">
      <c r="A966" s="4113"/>
      <c r="B966" s="4113"/>
      <c r="C966" s="4113"/>
      <c r="D966" s="4113"/>
      <c r="E966" s="4113"/>
      <c r="F966" s="3919"/>
      <c r="G966" s="4113"/>
      <c r="H966" s="4114"/>
      <c r="I966" s="2846"/>
      <c r="J966" s="3919"/>
      <c r="K966" s="3919"/>
      <c r="L966" s="3919"/>
      <c r="M966" s="3919"/>
      <c r="N966" s="4113"/>
      <c r="O966" s="4113"/>
      <c r="P966" s="4113"/>
      <c r="Q966" s="4113"/>
      <c r="R966" s="4113"/>
      <c r="S966" s="4113"/>
      <c r="T966" s="4113"/>
      <c r="U966" s="4113"/>
      <c r="V966" s="4113"/>
      <c r="W966" s="4113"/>
      <c r="X966" s="4113"/>
      <c r="Y966" s="4113"/>
      <c r="Z966" s="4113"/>
    </row>
    <row r="967" spans="1:26" ht="12.75" customHeight="1">
      <c r="A967" s="4113"/>
      <c r="B967" s="4113"/>
      <c r="C967" s="4113"/>
      <c r="D967" s="4113"/>
      <c r="E967" s="4113"/>
      <c r="F967" s="3919"/>
      <c r="G967" s="4113"/>
      <c r="H967" s="4114"/>
      <c r="I967" s="2846"/>
      <c r="J967" s="3919"/>
      <c r="K967" s="3919"/>
      <c r="L967" s="3919"/>
      <c r="M967" s="3919"/>
      <c r="N967" s="4113"/>
      <c r="O967" s="4113"/>
      <c r="P967" s="4113"/>
      <c r="Q967" s="4113"/>
      <c r="R967" s="4113"/>
      <c r="S967" s="4113"/>
      <c r="T967" s="4113"/>
      <c r="U967" s="4113"/>
      <c r="V967" s="4113"/>
      <c r="W967" s="4113"/>
      <c r="X967" s="4113"/>
      <c r="Y967" s="4113"/>
      <c r="Z967" s="4113"/>
    </row>
    <row r="968" spans="1:26" ht="12.75" customHeight="1">
      <c r="A968" s="4113"/>
      <c r="B968" s="4113"/>
      <c r="C968" s="4113"/>
      <c r="D968" s="4113"/>
      <c r="E968" s="4113"/>
      <c r="F968" s="3919"/>
      <c r="G968" s="4113"/>
      <c r="H968" s="4114"/>
      <c r="I968" s="2846"/>
      <c r="J968" s="3919"/>
      <c r="K968" s="3919"/>
      <c r="L968" s="3919"/>
      <c r="M968" s="3919"/>
      <c r="N968" s="4113"/>
      <c r="O968" s="4113"/>
      <c r="P968" s="4113"/>
      <c r="Q968" s="4113"/>
      <c r="R968" s="4113"/>
      <c r="S968" s="4113"/>
      <c r="T968" s="4113"/>
      <c r="U968" s="4113"/>
      <c r="V968" s="4113"/>
      <c r="W968" s="4113"/>
      <c r="X968" s="4113"/>
      <c r="Y968" s="4113"/>
      <c r="Z968" s="4113"/>
    </row>
    <row r="969" spans="1:26" ht="12.75" customHeight="1">
      <c r="A969" s="4113"/>
      <c r="B969" s="4113"/>
      <c r="C969" s="4113"/>
      <c r="D969" s="4113"/>
      <c r="E969" s="4113"/>
      <c r="F969" s="3919"/>
      <c r="G969" s="4113"/>
      <c r="H969" s="4114"/>
      <c r="I969" s="2846"/>
      <c r="J969" s="3919"/>
      <c r="K969" s="3919"/>
      <c r="L969" s="3919"/>
      <c r="M969" s="3919"/>
      <c r="N969" s="4113"/>
      <c r="O969" s="4113"/>
      <c r="P969" s="4113"/>
      <c r="Q969" s="4113"/>
      <c r="R969" s="4113"/>
      <c r="S969" s="4113"/>
      <c r="T969" s="4113"/>
      <c r="U969" s="4113"/>
      <c r="V969" s="4113"/>
      <c r="W969" s="4113"/>
      <c r="X969" s="4113"/>
      <c r="Y969" s="4113"/>
      <c r="Z969" s="4113"/>
    </row>
    <row r="970" spans="1:26" ht="12.75" customHeight="1">
      <c r="A970" s="4113"/>
      <c r="B970" s="4113"/>
      <c r="C970" s="4113"/>
      <c r="D970" s="4113"/>
      <c r="E970" s="4113"/>
      <c r="F970" s="3919"/>
      <c r="G970" s="4113"/>
      <c r="H970" s="4114"/>
      <c r="I970" s="2846"/>
      <c r="J970" s="3919"/>
      <c r="K970" s="3919"/>
      <c r="L970" s="3919"/>
      <c r="M970" s="3919"/>
      <c r="N970" s="4113"/>
      <c r="O970" s="4113"/>
      <c r="P970" s="4113"/>
      <c r="Q970" s="4113"/>
      <c r="R970" s="4113"/>
      <c r="S970" s="4113"/>
      <c r="T970" s="4113"/>
      <c r="U970" s="4113"/>
      <c r="V970" s="4113"/>
      <c r="W970" s="4113"/>
      <c r="X970" s="4113"/>
      <c r="Y970" s="4113"/>
      <c r="Z970" s="4113"/>
    </row>
    <row r="971" spans="1:26" ht="12.75" customHeight="1">
      <c r="A971" s="4113"/>
      <c r="B971" s="4113"/>
      <c r="C971" s="4113"/>
      <c r="D971" s="4113"/>
      <c r="E971" s="4113"/>
      <c r="F971" s="3919"/>
      <c r="G971" s="4113"/>
      <c r="H971" s="4114"/>
      <c r="I971" s="2846"/>
      <c r="J971" s="3919"/>
      <c r="K971" s="3919"/>
      <c r="L971" s="3919"/>
      <c r="M971" s="3919"/>
      <c r="N971" s="4113"/>
      <c r="O971" s="4113"/>
      <c r="P971" s="4113"/>
      <c r="Q971" s="4113"/>
      <c r="R971" s="4113"/>
      <c r="S971" s="4113"/>
      <c r="T971" s="4113"/>
      <c r="U971" s="4113"/>
      <c r="V971" s="4113"/>
      <c r="W971" s="4113"/>
      <c r="X971" s="4113"/>
      <c r="Y971" s="4113"/>
      <c r="Z971" s="4113"/>
    </row>
    <row r="972" spans="1:26" ht="12.75" customHeight="1">
      <c r="A972" s="4113"/>
      <c r="B972" s="4113"/>
      <c r="C972" s="4113"/>
      <c r="D972" s="4113"/>
      <c r="E972" s="4113"/>
      <c r="F972" s="3919"/>
      <c r="G972" s="4113"/>
      <c r="H972" s="4114"/>
      <c r="I972" s="2846"/>
      <c r="J972" s="3919"/>
      <c r="K972" s="3919"/>
      <c r="L972" s="3919"/>
      <c r="M972" s="3919"/>
      <c r="N972" s="4113"/>
      <c r="O972" s="4113"/>
      <c r="P972" s="4113"/>
      <c r="Q972" s="4113"/>
      <c r="R972" s="4113"/>
      <c r="S972" s="4113"/>
      <c r="T972" s="4113"/>
      <c r="U972" s="4113"/>
      <c r="V972" s="4113"/>
      <c r="W972" s="4113"/>
      <c r="X972" s="4113"/>
      <c r="Y972" s="4113"/>
      <c r="Z972" s="4113"/>
    </row>
    <row r="973" spans="1:26" ht="12.75" customHeight="1">
      <c r="A973" s="4113"/>
      <c r="B973" s="4113"/>
      <c r="C973" s="4113"/>
      <c r="D973" s="4113"/>
      <c r="E973" s="4113"/>
      <c r="F973" s="3919"/>
      <c r="G973" s="4113"/>
      <c r="H973" s="4114"/>
      <c r="I973" s="2846"/>
      <c r="J973" s="3919"/>
      <c r="K973" s="3919"/>
      <c r="L973" s="3919"/>
      <c r="M973" s="3919"/>
      <c r="N973" s="4113"/>
      <c r="O973" s="4113"/>
      <c r="P973" s="4113"/>
      <c r="Q973" s="4113"/>
      <c r="R973" s="4113"/>
      <c r="S973" s="4113"/>
      <c r="T973" s="4113"/>
      <c r="U973" s="4113"/>
      <c r="V973" s="4113"/>
      <c r="W973" s="4113"/>
      <c r="X973" s="4113"/>
      <c r="Y973" s="4113"/>
      <c r="Z973" s="4113"/>
    </row>
    <row r="974" spans="1:26" ht="12.75" customHeight="1">
      <c r="A974" s="4113"/>
      <c r="B974" s="4113"/>
      <c r="C974" s="4113"/>
      <c r="D974" s="4113"/>
      <c r="E974" s="4113"/>
      <c r="F974" s="3919"/>
      <c r="G974" s="4113"/>
      <c r="H974" s="4114"/>
      <c r="I974" s="2846"/>
      <c r="J974" s="3919"/>
      <c r="K974" s="3919"/>
      <c r="L974" s="3919"/>
      <c r="M974" s="3919"/>
      <c r="N974" s="4113"/>
      <c r="O974" s="4113"/>
      <c r="P974" s="4113"/>
      <c r="Q974" s="4113"/>
      <c r="R974" s="4113"/>
      <c r="S974" s="4113"/>
      <c r="T974" s="4113"/>
      <c r="U974" s="4113"/>
      <c r="V974" s="4113"/>
      <c r="W974" s="4113"/>
      <c r="X974" s="4113"/>
      <c r="Y974" s="4113"/>
      <c r="Z974" s="4113"/>
    </row>
    <row r="975" spans="1:26" ht="12.75" customHeight="1">
      <c r="A975" s="4113"/>
      <c r="B975" s="4113"/>
      <c r="C975" s="4113"/>
      <c r="D975" s="4113"/>
      <c r="E975" s="4113"/>
      <c r="F975" s="3919"/>
      <c r="G975" s="4113"/>
      <c r="H975" s="4114"/>
      <c r="I975" s="2846"/>
      <c r="J975" s="3919"/>
      <c r="K975" s="3919"/>
      <c r="L975" s="3919"/>
      <c r="M975" s="3919"/>
      <c r="N975" s="4113"/>
      <c r="O975" s="4113"/>
      <c r="P975" s="4113"/>
      <c r="Q975" s="4113"/>
      <c r="R975" s="4113"/>
      <c r="S975" s="4113"/>
      <c r="T975" s="4113"/>
      <c r="U975" s="4113"/>
      <c r="V975" s="4113"/>
      <c r="W975" s="4113"/>
      <c r="X975" s="4113"/>
      <c r="Y975" s="4113"/>
      <c r="Z975" s="4113"/>
    </row>
    <row r="976" spans="1:26" ht="12.75" customHeight="1">
      <c r="A976" s="4113"/>
      <c r="B976" s="4113"/>
      <c r="C976" s="4113"/>
      <c r="D976" s="4113"/>
      <c r="E976" s="4113"/>
      <c r="F976" s="3919"/>
      <c r="G976" s="4113"/>
      <c r="H976" s="4114"/>
      <c r="I976" s="2846"/>
      <c r="J976" s="3919"/>
      <c r="K976" s="3919"/>
      <c r="L976" s="3919"/>
      <c r="M976" s="3919"/>
      <c r="N976" s="4113"/>
      <c r="O976" s="4113"/>
      <c r="P976" s="4113"/>
      <c r="Q976" s="4113"/>
      <c r="R976" s="4113"/>
      <c r="S976" s="4113"/>
      <c r="T976" s="4113"/>
      <c r="U976" s="4113"/>
      <c r="V976" s="4113"/>
      <c r="W976" s="4113"/>
      <c r="X976" s="4113"/>
      <c r="Y976" s="4113"/>
      <c r="Z976" s="4113"/>
    </row>
    <row r="977" spans="1:26" ht="12.75" customHeight="1">
      <c r="A977" s="4113"/>
      <c r="B977" s="4113"/>
      <c r="C977" s="4113"/>
      <c r="D977" s="4113"/>
      <c r="E977" s="4113"/>
      <c r="F977" s="3919"/>
      <c r="G977" s="4113"/>
      <c r="H977" s="4114"/>
      <c r="I977" s="2846"/>
      <c r="J977" s="3919"/>
      <c r="K977" s="3919"/>
      <c r="L977" s="3919"/>
      <c r="M977" s="3919"/>
      <c r="N977" s="4113"/>
      <c r="O977" s="4113"/>
      <c r="P977" s="4113"/>
      <c r="Q977" s="4113"/>
      <c r="R977" s="4113"/>
      <c r="S977" s="4113"/>
      <c r="T977" s="4113"/>
      <c r="U977" s="4113"/>
      <c r="V977" s="4113"/>
      <c r="W977" s="4113"/>
      <c r="X977" s="4113"/>
      <c r="Y977" s="4113"/>
      <c r="Z977" s="4113"/>
    </row>
    <row r="978" spans="1:26" ht="12.75" customHeight="1">
      <c r="A978" s="4113"/>
      <c r="B978" s="4113"/>
      <c r="C978" s="4113"/>
      <c r="D978" s="4113"/>
      <c r="E978" s="4113"/>
      <c r="F978" s="3919"/>
      <c r="G978" s="4113"/>
      <c r="H978" s="4114"/>
      <c r="I978" s="2846"/>
      <c r="J978" s="3919"/>
      <c r="K978" s="3919"/>
      <c r="L978" s="3919"/>
      <c r="M978" s="3919"/>
      <c r="N978" s="4113"/>
      <c r="O978" s="4113"/>
      <c r="P978" s="4113"/>
      <c r="Q978" s="4113"/>
      <c r="R978" s="4113"/>
      <c r="S978" s="4113"/>
      <c r="T978" s="4113"/>
      <c r="U978" s="4113"/>
      <c r="V978" s="4113"/>
      <c r="W978" s="4113"/>
      <c r="X978" s="4113"/>
      <c r="Y978" s="4113"/>
      <c r="Z978" s="4113"/>
    </row>
    <row r="979" spans="1:26" ht="12.75" customHeight="1">
      <c r="A979" s="4113"/>
      <c r="B979" s="4113"/>
      <c r="C979" s="4113"/>
      <c r="D979" s="4113"/>
      <c r="E979" s="4113"/>
      <c r="F979" s="3919"/>
      <c r="G979" s="4113"/>
      <c r="H979" s="4114"/>
      <c r="I979" s="2846"/>
      <c r="J979" s="3919"/>
      <c r="K979" s="3919"/>
      <c r="L979" s="3919"/>
      <c r="M979" s="3919"/>
      <c r="N979" s="4113"/>
      <c r="O979" s="4113"/>
      <c r="P979" s="4113"/>
      <c r="Q979" s="4113"/>
      <c r="R979" s="4113"/>
      <c r="S979" s="4113"/>
      <c r="T979" s="4113"/>
      <c r="U979" s="4113"/>
      <c r="V979" s="4113"/>
      <c r="W979" s="4113"/>
      <c r="X979" s="4113"/>
      <c r="Y979" s="4113"/>
      <c r="Z979" s="4113"/>
    </row>
    <row r="980" spans="1:26" ht="12.75" customHeight="1">
      <c r="A980" s="4113"/>
      <c r="B980" s="4113"/>
      <c r="C980" s="4113"/>
      <c r="D980" s="4113"/>
      <c r="E980" s="4113"/>
      <c r="F980" s="3919"/>
      <c r="G980" s="4113"/>
      <c r="H980" s="4114"/>
      <c r="I980" s="2846"/>
      <c r="J980" s="3919"/>
      <c r="K980" s="3919"/>
      <c r="L980" s="3919"/>
      <c r="M980" s="3919"/>
      <c r="N980" s="4113"/>
      <c r="O980" s="4113"/>
      <c r="P980" s="4113"/>
      <c r="Q980" s="4113"/>
      <c r="R980" s="4113"/>
      <c r="S980" s="4113"/>
      <c r="T980" s="4113"/>
      <c r="U980" s="4113"/>
      <c r="V980" s="4113"/>
      <c r="W980" s="4113"/>
      <c r="X980" s="4113"/>
      <c r="Y980" s="4113"/>
      <c r="Z980" s="4113"/>
    </row>
    <row r="981" spans="1:26" ht="12.75" customHeight="1">
      <c r="A981" s="4113"/>
      <c r="B981" s="4113"/>
      <c r="C981" s="4113"/>
      <c r="D981" s="4113"/>
      <c r="E981" s="4113"/>
      <c r="F981" s="3919"/>
      <c r="G981" s="4113"/>
      <c r="H981" s="4114"/>
      <c r="I981" s="2846"/>
      <c r="J981" s="3919"/>
      <c r="K981" s="3919"/>
      <c r="L981" s="3919"/>
      <c r="M981" s="3919"/>
      <c r="N981" s="4113"/>
      <c r="O981" s="4113"/>
      <c r="P981" s="4113"/>
      <c r="Q981" s="4113"/>
      <c r="R981" s="4113"/>
      <c r="S981" s="4113"/>
      <c r="T981" s="4113"/>
      <c r="U981" s="4113"/>
      <c r="V981" s="4113"/>
      <c r="W981" s="4113"/>
      <c r="X981" s="4113"/>
      <c r="Y981" s="4113"/>
      <c r="Z981" s="4113"/>
    </row>
    <row r="982" spans="1:26" ht="12.75" customHeight="1">
      <c r="A982" s="4113"/>
      <c r="B982" s="4113"/>
      <c r="C982" s="4113"/>
      <c r="D982" s="4113"/>
      <c r="E982" s="4113"/>
      <c r="F982" s="3919"/>
      <c r="G982" s="4113"/>
      <c r="H982" s="4114"/>
      <c r="I982" s="2846"/>
      <c r="J982" s="3919"/>
      <c r="K982" s="3919"/>
      <c r="L982" s="3919"/>
      <c r="M982" s="3919"/>
      <c r="N982" s="4113"/>
      <c r="O982" s="4113"/>
      <c r="P982" s="4113"/>
      <c r="Q982" s="4113"/>
      <c r="R982" s="4113"/>
      <c r="S982" s="4113"/>
      <c r="T982" s="4113"/>
      <c r="U982" s="4113"/>
      <c r="V982" s="4113"/>
      <c r="W982" s="4113"/>
      <c r="X982" s="4113"/>
      <c r="Y982" s="4113"/>
      <c r="Z982" s="4113"/>
    </row>
    <row r="983" spans="1:26" ht="12.75" customHeight="1">
      <c r="A983" s="4113"/>
      <c r="B983" s="4113"/>
      <c r="C983" s="4113"/>
      <c r="D983" s="4113"/>
      <c r="E983" s="4113"/>
      <c r="F983" s="3919"/>
      <c r="G983" s="4113"/>
      <c r="H983" s="4114"/>
      <c r="I983" s="2846"/>
      <c r="J983" s="3919"/>
      <c r="K983" s="3919"/>
      <c r="L983" s="3919"/>
      <c r="M983" s="3919"/>
      <c r="N983" s="4113"/>
      <c r="O983" s="4113"/>
      <c r="P983" s="4113"/>
      <c r="Q983" s="4113"/>
      <c r="R983" s="4113"/>
      <c r="S983" s="4113"/>
      <c r="T983" s="4113"/>
      <c r="U983" s="4113"/>
      <c r="V983" s="4113"/>
      <c r="W983" s="4113"/>
      <c r="X983" s="4113"/>
      <c r="Y983" s="4113"/>
      <c r="Z983" s="4113"/>
    </row>
    <row r="984" spans="1:26" ht="12.75" customHeight="1">
      <c r="A984" s="4113"/>
      <c r="B984" s="4113"/>
      <c r="C984" s="4113"/>
      <c r="D984" s="4113"/>
      <c r="E984" s="4113"/>
      <c r="F984" s="3919"/>
      <c r="G984" s="4113"/>
      <c r="H984" s="4114"/>
      <c r="I984" s="2846"/>
      <c r="J984" s="3919"/>
      <c r="K984" s="3919"/>
      <c r="L984" s="3919"/>
      <c r="M984" s="3919"/>
      <c r="N984" s="4113"/>
      <c r="O984" s="4113"/>
      <c r="P984" s="4113"/>
      <c r="Q984" s="4113"/>
      <c r="R984" s="4113"/>
      <c r="S984" s="4113"/>
      <c r="T984" s="4113"/>
      <c r="U984" s="4113"/>
      <c r="V984" s="4113"/>
      <c r="W984" s="4113"/>
      <c r="X984" s="4113"/>
      <c r="Y984" s="4113"/>
      <c r="Z984" s="4113"/>
    </row>
    <row r="985" spans="1:26" ht="12.75" customHeight="1">
      <c r="A985" s="4113"/>
      <c r="B985" s="4113"/>
      <c r="C985" s="4113"/>
      <c r="D985" s="4113"/>
      <c r="E985" s="4113"/>
      <c r="F985" s="3919"/>
      <c r="G985" s="4113"/>
      <c r="H985" s="4114"/>
      <c r="I985" s="2846"/>
      <c r="J985" s="3919"/>
      <c r="K985" s="3919"/>
      <c r="L985" s="3919"/>
      <c r="M985" s="3919"/>
      <c r="N985" s="4113"/>
      <c r="O985" s="4113"/>
      <c r="P985" s="4113"/>
      <c r="Q985" s="4113"/>
      <c r="R985" s="4113"/>
      <c r="S985" s="4113"/>
      <c r="T985" s="4113"/>
      <c r="U985" s="4113"/>
      <c r="V985" s="4113"/>
      <c r="W985" s="4113"/>
      <c r="X985" s="4113"/>
      <c r="Y985" s="4113"/>
      <c r="Z985" s="4113"/>
    </row>
    <row r="986" spans="1:26" ht="12.75" customHeight="1">
      <c r="A986" s="4113"/>
      <c r="B986" s="4113"/>
      <c r="C986" s="4113"/>
      <c r="D986" s="4113"/>
      <c r="E986" s="4113"/>
      <c r="F986" s="3919"/>
      <c r="G986" s="4113"/>
      <c r="H986" s="4114"/>
      <c r="I986" s="2846"/>
      <c r="J986" s="3919"/>
      <c r="K986" s="3919"/>
      <c r="L986" s="3919"/>
      <c r="M986" s="3919"/>
      <c r="N986" s="4113"/>
      <c r="O986" s="4113"/>
      <c r="P986" s="4113"/>
      <c r="Q986" s="4113"/>
      <c r="R986" s="4113"/>
      <c r="S986" s="4113"/>
      <c r="T986" s="4113"/>
      <c r="U986" s="4113"/>
      <c r="V986" s="4113"/>
      <c r="W986" s="4113"/>
      <c r="X986" s="4113"/>
      <c r="Y986" s="4113"/>
      <c r="Z986" s="4113"/>
    </row>
    <row r="987" spans="1:26" ht="12.75" customHeight="1">
      <c r="A987" s="4113"/>
      <c r="B987" s="4113"/>
      <c r="C987" s="4113"/>
      <c r="D987" s="4113"/>
      <c r="E987" s="4113"/>
      <c r="F987" s="3919"/>
      <c r="G987" s="4113"/>
      <c r="H987" s="4114"/>
      <c r="I987" s="2846"/>
      <c r="J987" s="3919"/>
      <c r="K987" s="3919"/>
      <c r="L987" s="3919"/>
      <c r="M987" s="3919"/>
      <c r="N987" s="4113"/>
      <c r="O987" s="4113"/>
      <c r="P987" s="4113"/>
      <c r="Q987" s="4113"/>
      <c r="R987" s="4113"/>
      <c r="S987" s="4113"/>
      <c r="T987" s="4113"/>
      <c r="U987" s="4113"/>
      <c r="V987" s="4113"/>
      <c r="W987" s="4113"/>
      <c r="X987" s="4113"/>
      <c r="Y987" s="4113"/>
      <c r="Z987" s="4113"/>
    </row>
    <row r="988" spans="1:26" ht="12.75" customHeight="1">
      <c r="A988" s="4113"/>
      <c r="B988" s="4113"/>
      <c r="C988" s="4113"/>
      <c r="D988" s="4113"/>
      <c r="E988" s="4113"/>
      <c r="F988" s="3919"/>
      <c r="G988" s="4113"/>
      <c r="H988" s="4114"/>
      <c r="I988" s="2846"/>
      <c r="J988" s="3919"/>
      <c r="K988" s="3919"/>
      <c r="L988" s="3919"/>
      <c r="M988" s="3919"/>
      <c r="N988" s="4113"/>
      <c r="O988" s="4113"/>
      <c r="P988" s="4113"/>
      <c r="Q988" s="4113"/>
      <c r="R988" s="4113"/>
      <c r="S988" s="4113"/>
      <c r="T988" s="4113"/>
      <c r="U988" s="4113"/>
      <c r="V988" s="4113"/>
      <c r="W988" s="4113"/>
      <c r="X988" s="4113"/>
      <c r="Y988" s="4113"/>
      <c r="Z988" s="4113"/>
    </row>
    <row r="989" spans="1:26" ht="12.75" customHeight="1">
      <c r="A989" s="4113"/>
      <c r="B989" s="4113"/>
      <c r="C989" s="4113"/>
      <c r="D989" s="4113"/>
      <c r="E989" s="4113"/>
      <c r="F989" s="3919"/>
      <c r="G989" s="4113"/>
      <c r="H989" s="4114"/>
      <c r="I989" s="2846"/>
      <c r="J989" s="3919"/>
      <c r="K989" s="3919"/>
      <c r="L989" s="3919"/>
      <c r="M989" s="3919"/>
      <c r="N989" s="4113"/>
      <c r="O989" s="4113"/>
      <c r="P989" s="4113"/>
      <c r="Q989" s="4113"/>
      <c r="R989" s="4113"/>
      <c r="S989" s="4113"/>
      <c r="T989" s="4113"/>
      <c r="U989" s="4113"/>
      <c r="V989" s="4113"/>
      <c r="W989" s="4113"/>
      <c r="X989" s="4113"/>
      <c r="Y989" s="4113"/>
      <c r="Z989" s="4113"/>
    </row>
    <row r="990" spans="1:26" ht="12.75" customHeight="1">
      <c r="A990" s="4113"/>
      <c r="B990" s="4113"/>
      <c r="C990" s="4113"/>
      <c r="D990" s="4113"/>
      <c r="E990" s="4113"/>
      <c r="F990" s="3919"/>
      <c r="G990" s="4113"/>
      <c r="H990" s="4114"/>
      <c r="I990" s="2846"/>
      <c r="J990" s="3919"/>
      <c r="K990" s="3919"/>
      <c r="L990" s="3919"/>
      <c r="M990" s="3919"/>
      <c r="N990" s="4113"/>
      <c r="O990" s="4113"/>
      <c r="P990" s="4113"/>
      <c r="Q990" s="4113"/>
      <c r="R990" s="4113"/>
      <c r="S990" s="4113"/>
      <c r="T990" s="4113"/>
      <c r="U990" s="4113"/>
      <c r="V990" s="4113"/>
      <c r="W990" s="4113"/>
      <c r="X990" s="4113"/>
      <c r="Y990" s="4113"/>
      <c r="Z990" s="4113"/>
    </row>
    <row r="991" spans="1:26" ht="12.75" customHeight="1">
      <c r="A991" s="4113"/>
      <c r="B991" s="4113"/>
      <c r="C991" s="4113"/>
      <c r="D991" s="4113"/>
      <c r="E991" s="4113"/>
      <c r="F991" s="3919"/>
      <c r="G991" s="4113"/>
      <c r="H991" s="4114"/>
      <c r="I991" s="2846"/>
      <c r="J991" s="3919"/>
      <c r="K991" s="3919"/>
      <c r="L991" s="3919"/>
      <c r="M991" s="3919"/>
      <c r="N991" s="4113"/>
      <c r="O991" s="4113"/>
      <c r="P991" s="4113"/>
      <c r="Q991" s="4113"/>
      <c r="R991" s="4113"/>
      <c r="S991" s="4113"/>
      <c r="T991" s="4113"/>
      <c r="U991" s="4113"/>
      <c r="V991" s="4113"/>
      <c r="W991" s="4113"/>
      <c r="X991" s="4113"/>
      <c r="Y991" s="4113"/>
      <c r="Z991" s="4113"/>
    </row>
    <row r="992" spans="1:26" ht="12.75" customHeight="1">
      <c r="A992" s="4113"/>
      <c r="B992" s="4113"/>
      <c r="C992" s="4113"/>
      <c r="D992" s="4113"/>
      <c r="E992" s="4113"/>
      <c r="F992" s="3919"/>
      <c r="G992" s="4113"/>
      <c r="H992" s="4114"/>
      <c r="I992" s="2846"/>
      <c r="J992" s="3919"/>
      <c r="K992" s="3919"/>
      <c r="L992" s="3919"/>
      <c r="M992" s="3919"/>
      <c r="N992" s="4113"/>
      <c r="O992" s="4113"/>
      <c r="P992" s="4113"/>
      <c r="Q992" s="4113"/>
      <c r="R992" s="4113"/>
      <c r="S992" s="4113"/>
      <c r="T992" s="4113"/>
      <c r="U992" s="4113"/>
      <c r="V992" s="4113"/>
      <c r="W992" s="4113"/>
      <c r="X992" s="4113"/>
      <c r="Y992" s="4113"/>
      <c r="Z992" s="4113"/>
    </row>
    <row r="993" spans="1:26" ht="12.75" customHeight="1">
      <c r="A993" s="4113"/>
      <c r="B993" s="4113"/>
      <c r="C993" s="4113"/>
      <c r="D993" s="4113"/>
      <c r="E993" s="4113"/>
      <c r="F993" s="3919"/>
      <c r="G993" s="4113"/>
      <c r="H993" s="4114"/>
      <c r="I993" s="2846"/>
      <c r="J993" s="3919"/>
      <c r="K993" s="3919"/>
      <c r="L993" s="3919"/>
      <c r="M993" s="3919"/>
      <c r="N993" s="4113"/>
      <c r="O993" s="4113"/>
      <c r="P993" s="4113"/>
      <c r="Q993" s="4113"/>
      <c r="R993" s="4113"/>
      <c r="S993" s="4113"/>
      <c r="T993" s="4113"/>
      <c r="U993" s="4113"/>
      <c r="V993" s="4113"/>
      <c r="W993" s="4113"/>
      <c r="X993" s="4113"/>
      <c r="Y993" s="4113"/>
      <c r="Z993" s="4113"/>
    </row>
    <row r="994" spans="1:26" ht="12.75" customHeight="1">
      <c r="A994" s="4113"/>
      <c r="B994" s="4113"/>
      <c r="C994" s="4113"/>
      <c r="D994" s="4113"/>
      <c r="E994" s="4113"/>
      <c r="F994" s="3919"/>
      <c r="G994" s="4113"/>
      <c r="H994" s="4114"/>
      <c r="I994" s="2846"/>
      <c r="J994" s="3919"/>
      <c r="K994" s="3919"/>
      <c r="L994" s="3919"/>
      <c r="M994" s="3919"/>
      <c r="N994" s="4113"/>
      <c r="O994" s="4113"/>
      <c r="P994" s="4113"/>
      <c r="Q994" s="4113"/>
      <c r="R994" s="4113"/>
      <c r="S994" s="4113"/>
      <c r="T994" s="4113"/>
      <c r="U994" s="4113"/>
      <c r="V994" s="4113"/>
      <c r="W994" s="4113"/>
      <c r="X994" s="4113"/>
      <c r="Y994" s="4113"/>
      <c r="Z994" s="4113"/>
    </row>
    <row r="995" spans="1:26" ht="12.75" customHeight="1">
      <c r="A995" s="4113"/>
      <c r="B995" s="4113"/>
      <c r="C995" s="4113"/>
      <c r="D995" s="4113"/>
      <c r="E995" s="4113"/>
      <c r="F995" s="3919"/>
      <c r="G995" s="4113"/>
      <c r="H995" s="4114"/>
      <c r="I995" s="2846"/>
      <c r="J995" s="3919"/>
      <c r="K995" s="3919"/>
      <c r="L995" s="3919"/>
      <c r="M995" s="3919"/>
      <c r="N995" s="4113"/>
      <c r="O995" s="4113"/>
      <c r="P995" s="4113"/>
      <c r="Q995" s="4113"/>
      <c r="R995" s="4113"/>
      <c r="S995" s="4113"/>
      <c r="T995" s="4113"/>
      <c r="U995" s="4113"/>
      <c r="V995" s="4113"/>
      <c r="W995" s="4113"/>
      <c r="X995" s="4113"/>
      <c r="Y995" s="4113"/>
      <c r="Z995" s="4113"/>
    </row>
    <row r="996" spans="1:26" ht="12.75" customHeight="1">
      <c r="A996" s="4113"/>
      <c r="B996" s="4113"/>
      <c r="C996" s="4113"/>
      <c r="D996" s="4113"/>
      <c r="E996" s="4113"/>
      <c r="F996" s="3919"/>
      <c r="G996" s="4113"/>
      <c r="H996" s="4114"/>
      <c r="I996" s="2846"/>
      <c r="J996" s="3919"/>
      <c r="K996" s="3919"/>
      <c r="L996" s="3919"/>
      <c r="M996" s="3919"/>
      <c r="N996" s="4113"/>
      <c r="O996" s="4113"/>
      <c r="P996" s="4113"/>
      <c r="Q996" s="4113"/>
      <c r="R996" s="4113"/>
      <c r="S996" s="4113"/>
      <c r="T996" s="4113"/>
      <c r="U996" s="4113"/>
      <c r="V996" s="4113"/>
      <c r="W996" s="4113"/>
      <c r="X996" s="4113"/>
      <c r="Y996" s="4113"/>
      <c r="Z996" s="4113"/>
    </row>
    <row r="997" spans="1:26" ht="12.75" customHeight="1">
      <c r="A997" s="4113"/>
      <c r="B997" s="4113"/>
      <c r="C997" s="4113"/>
      <c r="D997" s="4113"/>
      <c r="E997" s="4113"/>
      <c r="F997" s="3919"/>
      <c r="G997" s="4113"/>
      <c r="H997" s="4114"/>
      <c r="I997" s="2846"/>
      <c r="J997" s="3919"/>
      <c r="K997" s="3919"/>
      <c r="L997" s="3919"/>
      <c r="M997" s="3919"/>
      <c r="N997" s="4113"/>
      <c r="O997" s="4113"/>
      <c r="P997" s="4113"/>
      <c r="Q997" s="4113"/>
      <c r="R997" s="4113"/>
      <c r="S997" s="4113"/>
      <c r="T997" s="4113"/>
      <c r="U997" s="4113"/>
      <c r="V997" s="4113"/>
      <c r="W997" s="4113"/>
      <c r="X997" s="4113"/>
      <c r="Y997" s="4113"/>
      <c r="Z997" s="4113"/>
    </row>
    <row r="998" spans="1:26" ht="12.75" customHeight="1">
      <c r="A998" s="4113"/>
      <c r="B998" s="4113"/>
      <c r="C998" s="4113"/>
      <c r="D998" s="4113"/>
      <c r="E998" s="4113"/>
      <c r="F998" s="3919"/>
      <c r="G998" s="4113"/>
      <c r="H998" s="4114"/>
      <c r="I998" s="2846"/>
      <c r="J998" s="3919"/>
      <c r="K998" s="3919"/>
      <c r="L998" s="3919"/>
      <c r="M998" s="3919"/>
      <c r="N998" s="4113"/>
      <c r="O998" s="4113"/>
      <c r="P998" s="4113"/>
      <c r="Q998" s="4113"/>
      <c r="R998" s="4113"/>
      <c r="S998" s="4113"/>
      <c r="T998" s="4113"/>
      <c r="U998" s="4113"/>
      <c r="V998" s="4113"/>
      <c r="W998" s="4113"/>
      <c r="X998" s="4113"/>
      <c r="Y998" s="4113"/>
      <c r="Z998" s="4113"/>
    </row>
    <row r="999" spans="1:26" ht="12.75" customHeight="1">
      <c r="A999" s="4113"/>
      <c r="B999" s="4113"/>
      <c r="C999" s="4113"/>
      <c r="D999" s="4113"/>
      <c r="E999" s="4113"/>
      <c r="F999" s="3919"/>
      <c r="G999" s="4113"/>
      <c r="H999" s="4114"/>
      <c r="I999" s="2846"/>
      <c r="J999" s="3919"/>
      <c r="K999" s="3919"/>
      <c r="L999" s="3919"/>
      <c r="M999" s="3919"/>
      <c r="N999" s="4113"/>
      <c r="O999" s="4113"/>
      <c r="P999" s="4113"/>
      <c r="Q999" s="4113"/>
      <c r="R999" s="4113"/>
      <c r="S999" s="4113"/>
      <c r="T999" s="4113"/>
      <c r="U999" s="4113"/>
      <c r="V999" s="4113"/>
      <c r="W999" s="4113"/>
      <c r="X999" s="4113"/>
      <c r="Y999" s="4113"/>
      <c r="Z999" s="4113"/>
    </row>
    <row r="1000" spans="1:26" ht="12.75" customHeight="1">
      <c r="A1000" s="4113"/>
      <c r="B1000" s="4113"/>
      <c r="C1000" s="4113"/>
      <c r="D1000" s="4113"/>
      <c r="E1000" s="4113"/>
      <c r="F1000" s="3919"/>
      <c r="G1000" s="4113"/>
      <c r="H1000" s="4114"/>
      <c r="I1000" s="2846"/>
      <c r="J1000" s="3919"/>
      <c r="K1000" s="3919"/>
      <c r="L1000" s="3919"/>
      <c r="M1000" s="3919"/>
      <c r="N1000" s="4113"/>
      <c r="O1000" s="4113"/>
      <c r="P1000" s="4113"/>
      <c r="Q1000" s="4113"/>
      <c r="R1000" s="4113"/>
      <c r="S1000" s="4113"/>
      <c r="T1000" s="4113"/>
      <c r="U1000" s="4113"/>
      <c r="V1000" s="4113"/>
      <c r="W1000" s="4113"/>
      <c r="X1000" s="4113"/>
      <c r="Y1000" s="4113"/>
      <c r="Z1000" s="4113"/>
    </row>
  </sheetData>
  <mergeCells count="356">
    <mergeCell ref="R1:S2"/>
    <mergeCell ref="R170:S170"/>
    <mergeCell ref="R44:S45"/>
    <mergeCell ref="R144:S144"/>
    <mergeCell ref="R165:S166"/>
    <mergeCell ref="N5:Q5"/>
    <mergeCell ref="R5:R7"/>
    <mergeCell ref="N6:N7"/>
    <mergeCell ref="O6:O7"/>
    <mergeCell ref="P6:P7"/>
    <mergeCell ref="Q6:Q7"/>
    <mergeCell ref="S5:S7"/>
    <mergeCell ref="N165:N166"/>
    <mergeCell ref="R116:S116"/>
    <mergeCell ref="R128:S128"/>
    <mergeCell ref="R136:S136"/>
    <mergeCell ref="R91:S91"/>
    <mergeCell ref="R100:R103"/>
    <mergeCell ref="S100:S103"/>
    <mergeCell ref="R125:S127"/>
    <mergeCell ref="N72:N73"/>
    <mergeCell ref="O72:O73"/>
    <mergeCell ref="P72:P73"/>
    <mergeCell ref="Q72:Q73"/>
    <mergeCell ref="A2:Q2"/>
    <mergeCell ref="A3:Q3"/>
    <mergeCell ref="O4:Q4"/>
    <mergeCell ref="A5:A7"/>
    <mergeCell ref="E121:E122"/>
    <mergeCell ref="F119:F120"/>
    <mergeCell ref="F121:F122"/>
    <mergeCell ref="C121:C122"/>
    <mergeCell ref="D121:D122"/>
    <mergeCell ref="N131:N132"/>
    <mergeCell ref="A72:A76"/>
    <mergeCell ref="B72:B76"/>
    <mergeCell ref="C158:I158"/>
    <mergeCell ref="B159:J159"/>
    <mergeCell ref="B161:M161"/>
    <mergeCell ref="H146:H157"/>
    <mergeCell ref="F164:F166"/>
    <mergeCell ref="G142:G145"/>
    <mergeCell ref="G146:G150"/>
    <mergeCell ref="G151:G152"/>
    <mergeCell ref="G153:G154"/>
    <mergeCell ref="G155:G157"/>
    <mergeCell ref="F153:F154"/>
    <mergeCell ref="I142:I143"/>
    <mergeCell ref="I144:I145"/>
    <mergeCell ref="I146:I148"/>
    <mergeCell ref="I149:I150"/>
    <mergeCell ref="I151:I152"/>
    <mergeCell ref="I119:I120"/>
    <mergeCell ref="I121:I122"/>
    <mergeCell ref="I131:I133"/>
    <mergeCell ref="I134:I135"/>
    <mergeCell ref="I136:I137"/>
    <mergeCell ref="I138:I139"/>
    <mergeCell ref="I125:I127"/>
    <mergeCell ref="B77:B81"/>
    <mergeCell ref="E77:E81"/>
    <mergeCell ref="I140:I141"/>
    <mergeCell ref="I128:I130"/>
    <mergeCell ref="I116:I118"/>
    <mergeCell ref="G91:G93"/>
    <mergeCell ref="H91:H96"/>
    <mergeCell ref="C94:C96"/>
    <mergeCell ref="D86:F90"/>
    <mergeCell ref="G86:G90"/>
    <mergeCell ref="H86:H90"/>
    <mergeCell ref="I86:I90"/>
    <mergeCell ref="G104:G106"/>
    <mergeCell ref="G94:G96"/>
    <mergeCell ref="I97:I99"/>
    <mergeCell ref="I100:I103"/>
    <mergeCell ref="I104:I106"/>
    <mergeCell ref="I107:I108"/>
    <mergeCell ref="I109:I112"/>
    <mergeCell ref="H77:H81"/>
    <mergeCell ref="G77:G81"/>
    <mergeCell ref="H123:H127"/>
    <mergeCell ref="A136:A137"/>
    <mergeCell ref="B136:B137"/>
    <mergeCell ref="C136:C137"/>
    <mergeCell ref="D136:D137"/>
    <mergeCell ref="E136:E137"/>
    <mergeCell ref="A138:A139"/>
    <mergeCell ref="B138:B139"/>
    <mergeCell ref="C138:C139"/>
    <mergeCell ref="G97:G99"/>
    <mergeCell ref="G100:G103"/>
    <mergeCell ref="B104:B106"/>
    <mergeCell ref="C104:C106"/>
    <mergeCell ref="D104:D106"/>
    <mergeCell ref="E104:E106"/>
    <mergeCell ref="F104:F106"/>
    <mergeCell ref="B134:B135"/>
    <mergeCell ref="E134:E135"/>
    <mergeCell ref="A134:A135"/>
    <mergeCell ref="G116:G118"/>
    <mergeCell ref="G125:G127"/>
    <mergeCell ref="G123:G124"/>
    <mergeCell ref="A97:A99"/>
    <mergeCell ref="B97:B99"/>
    <mergeCell ref="C97:C99"/>
    <mergeCell ref="D149:D150"/>
    <mergeCell ref="A151:A152"/>
    <mergeCell ref="F155:F157"/>
    <mergeCell ref="A142:A143"/>
    <mergeCell ref="B142:B143"/>
    <mergeCell ref="E155:E157"/>
    <mergeCell ref="B151:B152"/>
    <mergeCell ref="D138:D139"/>
    <mergeCell ref="C134:C135"/>
    <mergeCell ref="D134:D135"/>
    <mergeCell ref="A140:A141"/>
    <mergeCell ref="B140:B141"/>
    <mergeCell ref="B144:B145"/>
    <mergeCell ref="A153:A154"/>
    <mergeCell ref="B153:B154"/>
    <mergeCell ref="A144:A145"/>
    <mergeCell ref="A146:A148"/>
    <mergeCell ref="B146:B148"/>
    <mergeCell ref="A149:A150"/>
    <mergeCell ref="B149:B150"/>
    <mergeCell ref="E138:E139"/>
    <mergeCell ref="A155:A157"/>
    <mergeCell ref="B155:B157"/>
    <mergeCell ref="F149:F150"/>
    <mergeCell ref="I153:I154"/>
    <mergeCell ref="I155:I157"/>
    <mergeCell ref="F197:J197"/>
    <mergeCell ref="F184:J184"/>
    <mergeCell ref="F185:J185"/>
    <mergeCell ref="F186:J186"/>
    <mergeCell ref="F187:J187"/>
    <mergeCell ref="F188:J188"/>
    <mergeCell ref="F190:J190"/>
    <mergeCell ref="F191:J191"/>
    <mergeCell ref="F192:J192"/>
    <mergeCell ref="F193:J193"/>
    <mergeCell ref="F195:J195"/>
    <mergeCell ref="F196:J196"/>
    <mergeCell ref="F194:J194"/>
    <mergeCell ref="B176:J176"/>
    <mergeCell ref="A177:J177"/>
    <mergeCell ref="F181:L181"/>
    <mergeCell ref="F183:J183"/>
    <mergeCell ref="A167:A169"/>
    <mergeCell ref="A170:A171"/>
    <mergeCell ref="B170:B171"/>
    <mergeCell ref="A172:A174"/>
    <mergeCell ref="I170:I174"/>
    <mergeCell ref="B172:B174"/>
    <mergeCell ref="G164:G169"/>
    <mergeCell ref="H164:H169"/>
    <mergeCell ref="F167:F169"/>
    <mergeCell ref="I164:I169"/>
    <mergeCell ref="F170:F171"/>
    <mergeCell ref="F172:F174"/>
    <mergeCell ref="C175:I175"/>
    <mergeCell ref="A164:A166"/>
    <mergeCell ref="B164:B166"/>
    <mergeCell ref="B167:B169"/>
    <mergeCell ref="G170:G174"/>
    <mergeCell ref="H170:H174"/>
    <mergeCell ref="E151:E152"/>
    <mergeCell ref="E153:E154"/>
    <mergeCell ref="G134:G135"/>
    <mergeCell ref="H134:H145"/>
    <mergeCell ref="G136:G137"/>
    <mergeCell ref="G138:G139"/>
    <mergeCell ref="F134:F135"/>
    <mergeCell ref="F136:F137"/>
    <mergeCell ref="F138:F139"/>
    <mergeCell ref="F140:F141"/>
    <mergeCell ref="E140:E141"/>
    <mergeCell ref="G140:G141"/>
    <mergeCell ref="F142:F143"/>
    <mergeCell ref="F37:F38"/>
    <mergeCell ref="H18:H24"/>
    <mergeCell ref="I18:I24"/>
    <mergeCell ref="G25:G30"/>
    <mergeCell ref="H25:H30"/>
    <mergeCell ref="I25:I30"/>
    <mergeCell ref="H31:H39"/>
    <mergeCell ref="H116:H122"/>
    <mergeCell ref="G119:G120"/>
    <mergeCell ref="G121:G122"/>
    <mergeCell ref="F100:F103"/>
    <mergeCell ref="F107:F108"/>
    <mergeCell ref="G109:G112"/>
    <mergeCell ref="G107:G108"/>
    <mergeCell ref="H97:H103"/>
    <mergeCell ref="I77:I81"/>
    <mergeCell ref="I94:I96"/>
    <mergeCell ref="F65:F68"/>
    <mergeCell ref="F69:F71"/>
    <mergeCell ref="F109:F112"/>
    <mergeCell ref="F116:F118"/>
    <mergeCell ref="F97:F99"/>
    <mergeCell ref="F91:F93"/>
    <mergeCell ref="C82:I82"/>
    <mergeCell ref="I123:I124"/>
    <mergeCell ref="G65:G71"/>
    <mergeCell ref="G72:G76"/>
    <mergeCell ref="H65:H71"/>
    <mergeCell ref="I65:I71"/>
    <mergeCell ref="H72:H76"/>
    <mergeCell ref="I72:I76"/>
    <mergeCell ref="I57:I64"/>
    <mergeCell ref="I31:I36"/>
    <mergeCell ref="G40:G49"/>
    <mergeCell ref="H40:H49"/>
    <mergeCell ref="I40:I49"/>
    <mergeCell ref="I50:I56"/>
    <mergeCell ref="G31:G39"/>
    <mergeCell ref="C84:M85"/>
    <mergeCell ref="C109:C112"/>
    <mergeCell ref="E109:E112"/>
    <mergeCell ref="D97:D99"/>
    <mergeCell ref="E97:E99"/>
    <mergeCell ref="D100:D103"/>
    <mergeCell ref="E100:E103"/>
    <mergeCell ref="D109:D112"/>
    <mergeCell ref="C72:C76"/>
    <mergeCell ref="D72:F76"/>
    <mergeCell ref="F5:F7"/>
    <mergeCell ref="G5:G7"/>
    <mergeCell ref="A12:A17"/>
    <mergeCell ref="B18:B24"/>
    <mergeCell ref="D18:F24"/>
    <mergeCell ref="G18:G24"/>
    <mergeCell ref="C5:C7"/>
    <mergeCell ref="D5:D7"/>
    <mergeCell ref="E5:E7"/>
    <mergeCell ref="A18:A24"/>
    <mergeCell ref="B9:M10"/>
    <mergeCell ref="C12:M15"/>
    <mergeCell ref="H5:H7"/>
    <mergeCell ref="I5:I7"/>
    <mergeCell ref="J5:J7"/>
    <mergeCell ref="K5:M5"/>
    <mergeCell ref="K6:K7"/>
    <mergeCell ref="L6:L7"/>
    <mergeCell ref="M6:M7"/>
    <mergeCell ref="B5:B7"/>
    <mergeCell ref="B34:B36"/>
    <mergeCell ref="C34:C36"/>
    <mergeCell ref="A9:A10"/>
    <mergeCell ref="G50:G56"/>
    <mergeCell ref="H50:H56"/>
    <mergeCell ref="F57:F59"/>
    <mergeCell ref="H57:H64"/>
    <mergeCell ref="F25:F26"/>
    <mergeCell ref="A25:A30"/>
    <mergeCell ref="B25:B30"/>
    <mergeCell ref="A31:A33"/>
    <mergeCell ref="B31:B33"/>
    <mergeCell ref="C31:C33"/>
    <mergeCell ref="D31:F33"/>
    <mergeCell ref="A37:A39"/>
    <mergeCell ref="B37:B39"/>
    <mergeCell ref="C37:C39"/>
    <mergeCell ref="D37:D39"/>
    <mergeCell ref="A34:A36"/>
    <mergeCell ref="D34:D36"/>
    <mergeCell ref="G57:G64"/>
    <mergeCell ref="F50:F56"/>
    <mergeCell ref="F34:F36"/>
    <mergeCell ref="A40:A49"/>
    <mergeCell ref="B40:B49"/>
    <mergeCell ref="A57:A64"/>
    <mergeCell ref="B57:B64"/>
    <mergeCell ref="B65:B68"/>
    <mergeCell ref="D40:F49"/>
    <mergeCell ref="E65:E71"/>
    <mergeCell ref="A65:A68"/>
    <mergeCell ref="C91:C93"/>
    <mergeCell ref="A94:A96"/>
    <mergeCell ref="B94:B96"/>
    <mergeCell ref="F94:F96"/>
    <mergeCell ref="E94:E96"/>
    <mergeCell ref="D94:D96"/>
    <mergeCell ref="A77:A81"/>
    <mergeCell ref="A83:A85"/>
    <mergeCell ref="B83:B85"/>
    <mergeCell ref="A86:A90"/>
    <mergeCell ref="B86:B90"/>
    <mergeCell ref="A91:A93"/>
    <mergeCell ref="B91:B93"/>
    <mergeCell ref="C77:C81"/>
    <mergeCell ref="D77:D81"/>
    <mergeCell ref="D91:D93"/>
    <mergeCell ref="E91:E93"/>
    <mergeCell ref="B100:B103"/>
    <mergeCell ref="C100:C103"/>
    <mergeCell ref="A100:A103"/>
    <mergeCell ref="N109:N110"/>
    <mergeCell ref="H104:H108"/>
    <mergeCell ref="H109:H115"/>
    <mergeCell ref="G113:G115"/>
    <mergeCell ref="F113:F115"/>
    <mergeCell ref="A104:A106"/>
    <mergeCell ref="A107:A108"/>
    <mergeCell ref="B107:B108"/>
    <mergeCell ref="C107:C108"/>
    <mergeCell ref="D107:D108"/>
    <mergeCell ref="E107:E108"/>
    <mergeCell ref="I113:I115"/>
    <mergeCell ref="D113:D115"/>
    <mergeCell ref="E113:E115"/>
    <mergeCell ref="B109:B112"/>
    <mergeCell ref="A116:A118"/>
    <mergeCell ref="B116:B118"/>
    <mergeCell ref="C116:C118"/>
    <mergeCell ref="D116:D118"/>
    <mergeCell ref="A109:A112"/>
    <mergeCell ref="A113:A115"/>
    <mergeCell ref="B113:B115"/>
    <mergeCell ref="C113:C115"/>
    <mergeCell ref="E116:E118"/>
    <mergeCell ref="H128:H133"/>
    <mergeCell ref="G131:G133"/>
    <mergeCell ref="A123:A124"/>
    <mergeCell ref="A125:A127"/>
    <mergeCell ref="B125:B127"/>
    <mergeCell ref="C125:C127"/>
    <mergeCell ref="D125:D127"/>
    <mergeCell ref="E125:E127"/>
    <mergeCell ref="A128:A130"/>
    <mergeCell ref="F128:F130"/>
    <mergeCell ref="G128:G130"/>
    <mergeCell ref="F125:F127"/>
    <mergeCell ref="F131:F133"/>
    <mergeCell ref="F123:F124"/>
    <mergeCell ref="D119:D120"/>
    <mergeCell ref="E119:E120"/>
    <mergeCell ref="A121:A122"/>
    <mergeCell ref="B121:B122"/>
    <mergeCell ref="A119:A120"/>
    <mergeCell ref="B119:B120"/>
    <mergeCell ref="C119:C120"/>
    <mergeCell ref="A131:A133"/>
    <mergeCell ref="B131:B133"/>
    <mergeCell ref="C131:C133"/>
    <mergeCell ref="D131:D133"/>
    <mergeCell ref="E131:E133"/>
    <mergeCell ref="D128:D130"/>
    <mergeCell ref="E128:E130"/>
    <mergeCell ref="B123:B124"/>
    <mergeCell ref="C123:C124"/>
    <mergeCell ref="D123:D124"/>
    <mergeCell ref="E123:E124"/>
    <mergeCell ref="B128:B130"/>
    <mergeCell ref="C128:C130"/>
  </mergeCells>
  <hyperlinks>
    <hyperlink ref="R9" r:id="rId1"/>
  </hyperlinks>
  <pageMargins left="0.70866141732283472" right="0.70866141732283472" top="0.74803149606299213" bottom="0.74803149606299213" header="0" footer="0"/>
  <pageSetup paperSize="9" scale="52" firstPageNumber="57" fitToHeight="0" orientation="landscape" useFirstPageNumber="1" r:id="rId2"/>
  <headerFooter>
    <oddHeader>&amp;C&amp;P</oddHead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2:X112"/>
  <sheetViews>
    <sheetView zoomScale="80" zoomScaleNormal="80" workbookViewId="0">
      <selection activeCell="S6" sqref="S6:S8"/>
    </sheetView>
  </sheetViews>
  <sheetFormatPr defaultRowHeight="12.75"/>
  <cols>
    <col min="1" max="1" width="3.5703125" style="407" customWidth="1"/>
    <col min="2" max="2" width="3.42578125" style="407" customWidth="1"/>
    <col min="3" max="4" width="3.7109375" style="407" customWidth="1"/>
    <col min="5" max="5" width="3.5703125" style="407" customWidth="1"/>
    <col min="6" max="6" width="42.28515625" style="407" customWidth="1"/>
    <col min="7" max="7" width="8.42578125" style="407" customWidth="1"/>
    <col min="8" max="8" width="7.85546875" style="2402" customWidth="1"/>
    <col min="9" max="9" width="4.42578125" style="407" customWidth="1"/>
    <col min="10" max="10" width="7.28515625" style="407" customWidth="1"/>
    <col min="11" max="11" width="10.5703125" style="407" customWidth="1"/>
    <col min="12" max="12" width="10" style="407" customWidth="1"/>
    <col min="13" max="13" width="9.28515625" style="407" customWidth="1"/>
    <col min="14" max="14" width="41.28515625" style="407" customWidth="1"/>
    <col min="15" max="15" width="9.140625" style="407" customWidth="1"/>
    <col min="16" max="17" width="9.7109375" style="407" customWidth="1"/>
    <col min="18" max="18" width="47.7109375" style="407" customWidth="1"/>
    <col min="19" max="19" width="40.5703125" style="407" customWidth="1"/>
    <col min="20" max="25" width="9.140625" style="407"/>
    <col min="26" max="26" width="9.85546875" style="407" customWidth="1"/>
    <col min="27" max="16384" width="9.140625" style="407"/>
  </cols>
  <sheetData>
    <row r="2" spans="1:23" ht="63.75" customHeight="1">
      <c r="Q2" s="406"/>
      <c r="R2" s="404" t="s">
        <v>1909</v>
      </c>
      <c r="S2" s="404"/>
      <c r="T2" s="403"/>
      <c r="U2" s="404"/>
      <c r="V2" s="404"/>
      <c r="W2" s="404"/>
    </row>
    <row r="3" spans="1:23" ht="21.75" customHeight="1">
      <c r="A3" s="7502" t="s">
        <v>937</v>
      </c>
      <c r="B3" s="7502"/>
      <c r="C3" s="7502"/>
      <c r="D3" s="7502"/>
      <c r="E3" s="7502"/>
      <c r="F3" s="7502"/>
      <c r="G3" s="7502"/>
      <c r="H3" s="7502"/>
      <c r="I3" s="7502"/>
      <c r="J3" s="7502"/>
      <c r="K3" s="7502"/>
      <c r="L3" s="7502"/>
      <c r="M3" s="7502"/>
      <c r="N3" s="7502"/>
      <c r="O3" s="7502"/>
      <c r="P3" s="7502"/>
      <c r="Q3" s="7502"/>
      <c r="R3" s="404"/>
      <c r="S3" s="404"/>
      <c r="T3" s="404"/>
      <c r="U3" s="404"/>
      <c r="V3" s="404"/>
      <c r="W3" s="404"/>
    </row>
    <row r="4" spans="1:23" ht="21" customHeight="1">
      <c r="A4" s="6103" t="s">
        <v>1686</v>
      </c>
      <c r="B4" s="6103"/>
      <c r="C4" s="6103"/>
      <c r="D4" s="6103"/>
      <c r="E4" s="6103"/>
      <c r="F4" s="6103"/>
      <c r="G4" s="6103"/>
      <c r="H4" s="6103"/>
      <c r="I4" s="6103"/>
      <c r="J4" s="6103"/>
      <c r="K4" s="6103"/>
      <c r="L4" s="6103"/>
      <c r="M4" s="6103"/>
      <c r="N4" s="6103"/>
      <c r="O4" s="6103"/>
      <c r="P4" s="6103"/>
      <c r="Q4" s="1297"/>
      <c r="T4" s="404"/>
      <c r="U4" s="404"/>
      <c r="V4" s="404"/>
      <c r="W4" s="404"/>
    </row>
    <row r="5" spans="1:23" ht="27.75" customHeight="1" thickBot="1">
      <c r="A5" s="1296"/>
      <c r="B5" s="1296"/>
      <c r="C5" s="1296"/>
      <c r="D5" s="1296"/>
      <c r="E5" s="1296"/>
      <c r="F5" s="1296"/>
      <c r="G5" s="1296"/>
      <c r="H5" s="2586"/>
      <c r="I5" s="1296"/>
      <c r="J5" s="1296"/>
      <c r="K5" s="1296"/>
      <c r="L5" s="1296"/>
      <c r="M5" s="1296"/>
      <c r="N5" s="1295"/>
      <c r="O5" s="1296"/>
      <c r="P5" s="4856" t="s">
        <v>150</v>
      </c>
      <c r="Q5" s="408"/>
    </row>
    <row r="6" spans="1:23" ht="26.25" customHeight="1" thickBot="1">
      <c r="A6" s="6084" t="s">
        <v>192</v>
      </c>
      <c r="B6" s="6087" t="s">
        <v>191</v>
      </c>
      <c r="C6" s="6090" t="s">
        <v>187</v>
      </c>
      <c r="D6" s="7522" t="s">
        <v>189</v>
      </c>
      <c r="E6" s="6104" t="s">
        <v>190</v>
      </c>
      <c r="F6" s="6093" t="s">
        <v>188</v>
      </c>
      <c r="G6" s="6951" t="s">
        <v>187</v>
      </c>
      <c r="H6" s="6096" t="s">
        <v>186</v>
      </c>
      <c r="I6" s="6113" t="s">
        <v>185</v>
      </c>
      <c r="J6" s="6096" t="s">
        <v>184</v>
      </c>
      <c r="K6" s="6862" t="s">
        <v>183</v>
      </c>
      <c r="L6" s="6863"/>
      <c r="M6" s="6864"/>
      <c r="N6" s="6583" t="s">
        <v>182</v>
      </c>
      <c r="O6" s="6584"/>
      <c r="P6" s="6584"/>
      <c r="Q6" s="6585"/>
      <c r="R6" s="6973" t="s">
        <v>181</v>
      </c>
      <c r="S6" s="6976" t="s">
        <v>180</v>
      </c>
    </row>
    <row r="7" spans="1:23" ht="12.75" customHeight="1">
      <c r="A7" s="6085"/>
      <c r="B7" s="6088"/>
      <c r="C7" s="6091"/>
      <c r="D7" s="7523"/>
      <c r="E7" s="6105"/>
      <c r="F7" s="6094"/>
      <c r="G7" s="6952"/>
      <c r="H7" s="6097"/>
      <c r="I7" s="6114"/>
      <c r="J7" s="6097"/>
      <c r="K7" s="6097" t="s">
        <v>179</v>
      </c>
      <c r="L7" s="7652" t="s">
        <v>178</v>
      </c>
      <c r="M7" s="7652" t="s">
        <v>17</v>
      </c>
      <c r="N7" s="7690" t="s">
        <v>188</v>
      </c>
      <c r="O7" s="7688" t="s">
        <v>1685</v>
      </c>
      <c r="P7" s="7686" t="s">
        <v>175</v>
      </c>
      <c r="Q7" s="7703" t="s">
        <v>174</v>
      </c>
      <c r="R7" s="6974"/>
      <c r="S7" s="6977"/>
    </row>
    <row r="8" spans="1:23" ht="150.75" customHeight="1" thickBot="1">
      <c r="A8" s="6086"/>
      <c r="B8" s="6089"/>
      <c r="C8" s="6092"/>
      <c r="D8" s="7524"/>
      <c r="E8" s="6106"/>
      <c r="F8" s="6095"/>
      <c r="G8" s="6953"/>
      <c r="H8" s="6098"/>
      <c r="I8" s="6115"/>
      <c r="J8" s="6098"/>
      <c r="K8" s="6098"/>
      <c r="L8" s="7653"/>
      <c r="M8" s="7653"/>
      <c r="N8" s="7691"/>
      <c r="O8" s="7689"/>
      <c r="P8" s="7687"/>
      <c r="Q8" s="7704"/>
      <c r="R8" s="7539"/>
      <c r="S8" s="6977"/>
    </row>
    <row r="9" spans="1:23" ht="15" thickBot="1">
      <c r="A9" s="713" t="s">
        <v>27</v>
      </c>
      <c r="B9" s="4855" t="s">
        <v>402</v>
      </c>
      <c r="C9" s="921"/>
      <c r="D9" s="921"/>
      <c r="E9" s="921"/>
      <c r="F9" s="921"/>
      <c r="G9" s="921"/>
      <c r="H9" s="4854"/>
      <c r="I9" s="921"/>
      <c r="J9" s="921"/>
      <c r="K9" s="921"/>
      <c r="L9" s="921"/>
      <c r="M9" s="921"/>
      <c r="N9" s="4853"/>
      <c r="O9" s="4853"/>
      <c r="P9" s="1263"/>
      <c r="Q9" s="4852"/>
      <c r="R9" s="4103"/>
      <c r="S9" s="4820"/>
    </row>
    <row r="10" spans="1:23" ht="25.5">
      <c r="A10" s="1277"/>
      <c r="B10" s="1276"/>
      <c r="C10" s="4851"/>
      <c r="D10" s="4850"/>
      <c r="E10" s="4849"/>
      <c r="F10" s="4847"/>
      <c r="G10" s="4847"/>
      <c r="H10" s="4848"/>
      <c r="I10" s="4847"/>
      <c r="J10" s="4847"/>
      <c r="K10" s="4847"/>
      <c r="L10" s="4847"/>
      <c r="M10" s="4847"/>
      <c r="N10" s="4846" t="s">
        <v>1684</v>
      </c>
      <c r="O10" s="2642" t="s">
        <v>65</v>
      </c>
      <c r="P10" s="4845">
        <v>43</v>
      </c>
      <c r="Q10" s="4844"/>
      <c r="R10" s="2605"/>
      <c r="S10" s="4839"/>
    </row>
    <row r="11" spans="1:23" ht="25.5">
      <c r="A11" s="625"/>
      <c r="B11" s="624"/>
      <c r="C11" s="4709"/>
      <c r="D11" s="4704"/>
      <c r="E11" s="4837"/>
      <c r="F11" s="4835"/>
      <c r="G11" s="4835"/>
      <c r="H11" s="4836"/>
      <c r="I11" s="4835"/>
      <c r="J11" s="4835"/>
      <c r="K11" s="4835"/>
      <c r="L11" s="4835"/>
      <c r="M11" s="4835"/>
      <c r="N11" s="4843" t="s">
        <v>1683</v>
      </c>
      <c r="O11" s="4842" t="s">
        <v>65</v>
      </c>
      <c r="P11" s="4841">
        <v>25</v>
      </c>
      <c r="Q11" s="4840"/>
      <c r="R11" s="2605"/>
      <c r="S11" s="4839"/>
    </row>
    <row r="12" spans="1:23" ht="114.75" customHeight="1" thickBot="1">
      <c r="A12" s="4838"/>
      <c r="B12" s="624"/>
      <c r="C12" s="4709"/>
      <c r="D12" s="4704"/>
      <c r="E12" s="4837"/>
      <c r="F12" s="4835"/>
      <c r="G12" s="4835"/>
      <c r="H12" s="4836"/>
      <c r="I12" s="4835"/>
      <c r="J12" s="4835"/>
      <c r="K12" s="4835"/>
      <c r="L12" s="4835"/>
      <c r="M12" s="4835"/>
      <c r="N12" s="4834" t="s">
        <v>1682</v>
      </c>
      <c r="O12" s="4833" t="s">
        <v>37</v>
      </c>
      <c r="P12" s="4832">
        <v>6</v>
      </c>
      <c r="Q12" s="4831">
        <v>6</v>
      </c>
      <c r="R12" s="6893" t="s">
        <v>1681</v>
      </c>
      <c r="S12" s="6894"/>
      <c r="U12" s="4817"/>
    </row>
    <row r="13" spans="1:23" ht="20.25" customHeight="1" thickBot="1">
      <c r="A13" s="475" t="s">
        <v>27</v>
      </c>
      <c r="B13" s="480" t="s">
        <v>27</v>
      </c>
      <c r="C13" s="7663" t="s">
        <v>1680</v>
      </c>
      <c r="D13" s="7664"/>
      <c r="E13" s="7664"/>
      <c r="F13" s="7664"/>
      <c r="G13" s="7664"/>
      <c r="H13" s="7664"/>
      <c r="I13" s="7664"/>
      <c r="J13" s="7664"/>
      <c r="K13" s="7664"/>
      <c r="L13" s="7664"/>
      <c r="M13" s="7664"/>
      <c r="N13" s="7664"/>
      <c r="O13" s="7664"/>
      <c r="P13" s="7664"/>
      <c r="Q13" s="7664"/>
      <c r="R13" s="1494"/>
      <c r="S13" s="4830"/>
      <c r="U13" s="4817"/>
    </row>
    <row r="14" spans="1:23" ht="70.5" customHeight="1" thickBot="1">
      <c r="A14" s="4813"/>
      <c r="B14" s="1289"/>
      <c r="C14" s="7667"/>
      <c r="D14" s="7668"/>
      <c r="E14" s="7668"/>
      <c r="F14" s="7668"/>
      <c r="G14" s="7668"/>
      <c r="H14" s="7668"/>
      <c r="I14" s="7668"/>
      <c r="J14" s="7668"/>
      <c r="K14" s="7668"/>
      <c r="L14" s="7668"/>
      <c r="M14" s="7669"/>
      <c r="N14" s="4829" t="s">
        <v>1679</v>
      </c>
      <c r="O14" s="4828" t="s">
        <v>1359</v>
      </c>
      <c r="P14" s="4827">
        <v>3000</v>
      </c>
      <c r="Q14" s="4827">
        <v>3872</v>
      </c>
      <c r="R14" s="4826" t="s">
        <v>1678</v>
      </c>
      <c r="S14" s="4548"/>
      <c r="U14" s="4817"/>
    </row>
    <row r="15" spans="1:23" ht="66.75" customHeight="1">
      <c r="A15" s="7706" t="s">
        <v>27</v>
      </c>
      <c r="B15" s="6040" t="s">
        <v>27</v>
      </c>
      <c r="C15" s="7507" t="s">
        <v>27</v>
      </c>
      <c r="D15" s="776"/>
      <c r="E15" s="577"/>
      <c r="F15" s="7705" t="s">
        <v>1670</v>
      </c>
      <c r="G15" s="6872" t="s">
        <v>161</v>
      </c>
      <c r="H15" s="7655" t="s">
        <v>34</v>
      </c>
      <c r="I15" s="7473" t="s">
        <v>33</v>
      </c>
      <c r="J15" s="4623" t="s">
        <v>110</v>
      </c>
      <c r="K15" s="4622">
        <f>K19</f>
        <v>0</v>
      </c>
      <c r="L15" s="4622">
        <f>L19</f>
        <v>0</v>
      </c>
      <c r="M15" s="4622">
        <f>M19</f>
        <v>0</v>
      </c>
      <c r="N15" s="4825" t="s">
        <v>1677</v>
      </c>
      <c r="O15" s="4824" t="s">
        <v>1198</v>
      </c>
      <c r="P15" s="4823">
        <v>3</v>
      </c>
      <c r="Q15" s="4822">
        <v>3</v>
      </c>
      <c r="R15" s="4821" t="s">
        <v>1676</v>
      </c>
      <c r="S15" s="4820"/>
      <c r="U15" s="4817"/>
    </row>
    <row r="16" spans="1:23" ht="27" customHeight="1">
      <c r="A16" s="7707"/>
      <c r="B16" s="5925"/>
      <c r="C16" s="7507"/>
      <c r="D16" s="776"/>
      <c r="E16" s="577"/>
      <c r="F16" s="7700"/>
      <c r="G16" s="6872"/>
      <c r="H16" s="7655"/>
      <c r="I16" s="7473"/>
      <c r="J16" s="4561" t="s">
        <v>135</v>
      </c>
      <c r="K16" s="4623"/>
      <c r="L16" s="4622"/>
      <c r="M16" s="4621"/>
      <c r="N16" s="1575" t="s">
        <v>1675</v>
      </c>
      <c r="O16" s="4809" t="s">
        <v>1198</v>
      </c>
      <c r="P16" s="4808">
        <v>2</v>
      </c>
      <c r="Q16" s="4816">
        <v>2</v>
      </c>
      <c r="R16" s="4819" t="s">
        <v>1674</v>
      </c>
      <c r="S16" s="4818"/>
      <c r="U16" s="4817"/>
    </row>
    <row r="17" spans="1:24" ht="26.25" thickBot="1">
      <c r="A17" s="7707"/>
      <c r="B17" s="5925"/>
      <c r="C17" s="7507"/>
      <c r="D17" s="776"/>
      <c r="E17" s="577"/>
      <c r="F17" s="7700"/>
      <c r="G17" s="6872"/>
      <c r="H17" s="7655"/>
      <c r="I17" s="7473"/>
      <c r="J17" s="4677" t="s">
        <v>159</v>
      </c>
      <c r="K17" s="4598"/>
      <c r="L17" s="4731"/>
      <c r="M17" s="4565"/>
      <c r="N17" s="1575" t="s">
        <v>1673</v>
      </c>
      <c r="O17" s="4809" t="s">
        <v>407</v>
      </c>
      <c r="P17" s="4808">
        <v>100</v>
      </c>
      <c r="Q17" s="4816">
        <v>38</v>
      </c>
      <c r="R17" s="4815" t="s">
        <v>1672</v>
      </c>
      <c r="S17" s="2568" t="s">
        <v>1671</v>
      </c>
    </row>
    <row r="18" spans="1:24" ht="15" thickBot="1">
      <c r="A18" s="7708"/>
      <c r="B18" s="6041"/>
      <c r="C18" s="7508"/>
      <c r="D18" s="488"/>
      <c r="E18" s="739"/>
      <c r="F18" s="7701"/>
      <c r="G18" s="6873"/>
      <c r="H18" s="7656"/>
      <c r="I18" s="7464"/>
      <c r="J18" s="4559" t="s">
        <v>23</v>
      </c>
      <c r="K18" s="4558">
        <f>SUM(K15:K17)</f>
        <v>0</v>
      </c>
      <c r="L18" s="4558">
        <f>SUM(L15:L17)</f>
        <v>0</v>
      </c>
      <c r="M18" s="4558">
        <f>SUM(M15:M17)</f>
        <v>0</v>
      </c>
      <c r="N18" s="7692"/>
      <c r="O18" s="7709"/>
      <c r="P18" s="7712"/>
      <c r="Q18" s="7712"/>
      <c r="R18" s="7785"/>
      <c r="S18" s="7788"/>
    </row>
    <row r="19" spans="1:24" ht="25.5" customHeight="1" thickBot="1">
      <c r="A19" s="4813" t="s">
        <v>27</v>
      </c>
      <c r="B19" s="624" t="s">
        <v>27</v>
      </c>
      <c r="C19" s="5980" t="s">
        <v>27</v>
      </c>
      <c r="D19" s="6020" t="s">
        <v>27</v>
      </c>
      <c r="E19" s="741"/>
      <c r="F19" s="6865" t="s">
        <v>1670</v>
      </c>
      <c r="G19" s="3972"/>
      <c r="H19" s="4794"/>
      <c r="I19" s="4678"/>
      <c r="J19" s="4581" t="s">
        <v>110</v>
      </c>
      <c r="K19" s="4814">
        <v>0</v>
      </c>
      <c r="L19" s="4814">
        <v>0</v>
      </c>
      <c r="M19" s="4814">
        <v>0</v>
      </c>
      <c r="N19" s="7693"/>
      <c r="O19" s="7710"/>
      <c r="P19" s="7713"/>
      <c r="Q19" s="7713"/>
      <c r="R19" s="7786"/>
      <c r="S19" s="7789"/>
    </row>
    <row r="20" spans="1:24" ht="16.5" customHeight="1" thickBot="1">
      <c r="A20" s="4813"/>
      <c r="B20" s="624"/>
      <c r="C20" s="7702"/>
      <c r="D20" s="7698"/>
      <c r="E20" s="741"/>
      <c r="F20" s="6867"/>
      <c r="G20" s="3972"/>
      <c r="H20" s="4794"/>
      <c r="I20" s="4678"/>
      <c r="J20" s="4559" t="s">
        <v>23</v>
      </c>
      <c r="K20" s="4558">
        <f>SUM(K19)</f>
        <v>0</v>
      </c>
      <c r="L20" s="4558">
        <f>SUM(L19)</f>
        <v>0</v>
      </c>
      <c r="M20" s="4558">
        <f>SUM(M19)</f>
        <v>0</v>
      </c>
      <c r="N20" s="7694"/>
      <c r="O20" s="7711"/>
      <c r="P20" s="7714"/>
      <c r="Q20" s="7714"/>
      <c r="R20" s="7787"/>
      <c r="S20" s="7790"/>
    </row>
    <row r="21" spans="1:24" ht="90.75" customHeight="1">
      <c r="A21" s="5913" t="s">
        <v>27</v>
      </c>
      <c r="B21" s="5924" t="s">
        <v>27</v>
      </c>
      <c r="C21" s="785" t="s">
        <v>29</v>
      </c>
      <c r="D21" s="784"/>
      <c r="E21" s="594"/>
      <c r="F21" s="7699" t="s">
        <v>1662</v>
      </c>
      <c r="G21" s="6871" t="s">
        <v>139</v>
      </c>
      <c r="H21" s="7654" t="s">
        <v>34</v>
      </c>
      <c r="I21" s="7463" t="s">
        <v>33</v>
      </c>
      <c r="J21" s="4567" t="s">
        <v>110</v>
      </c>
      <c r="K21" s="4567">
        <v>12</v>
      </c>
      <c r="L21" s="4638">
        <f>L24</f>
        <v>11</v>
      </c>
      <c r="M21" s="4638">
        <f>M24</f>
        <v>10.9</v>
      </c>
      <c r="N21" s="4633" t="s">
        <v>1669</v>
      </c>
      <c r="O21" s="4812" t="s">
        <v>1668</v>
      </c>
      <c r="P21" s="4635">
        <v>40</v>
      </c>
      <c r="Q21" s="4811">
        <v>27</v>
      </c>
      <c r="R21" s="4633" t="s">
        <v>1667</v>
      </c>
      <c r="S21" s="4810" t="s">
        <v>1666</v>
      </c>
    </row>
    <row r="22" spans="1:24" ht="39" thickBot="1">
      <c r="A22" s="5914"/>
      <c r="B22" s="5925"/>
      <c r="C22" s="4716"/>
      <c r="D22" s="776"/>
      <c r="E22" s="577"/>
      <c r="F22" s="7700"/>
      <c r="G22" s="6872"/>
      <c r="H22" s="7655"/>
      <c r="I22" s="7473"/>
      <c r="J22" s="4677" t="s">
        <v>135</v>
      </c>
      <c r="K22" s="4598"/>
      <c r="L22" s="4731"/>
      <c r="M22" s="4565"/>
      <c r="N22" s="1575" t="s">
        <v>1665</v>
      </c>
      <c r="O22" s="4809" t="s">
        <v>1198</v>
      </c>
      <c r="P22" s="4808">
        <v>20</v>
      </c>
      <c r="Q22" s="4807">
        <v>24</v>
      </c>
      <c r="R22" s="1575" t="s">
        <v>1664</v>
      </c>
      <c r="S22" s="4806" t="s">
        <v>1663</v>
      </c>
    </row>
    <row r="23" spans="1:24" ht="14.25" customHeight="1" thickBot="1">
      <c r="A23" s="5915"/>
      <c r="B23" s="5926"/>
      <c r="C23" s="4805"/>
      <c r="D23" s="488"/>
      <c r="E23" s="739"/>
      <c r="F23" s="7701"/>
      <c r="G23" s="6873"/>
      <c r="H23" s="7656"/>
      <c r="I23" s="7464"/>
      <c r="J23" s="4559" t="s">
        <v>23</v>
      </c>
      <c r="K23" s="4558">
        <f>SUM(K21:K22)</f>
        <v>12</v>
      </c>
      <c r="L23" s="4558">
        <f>SUM(L21:L22)</f>
        <v>11</v>
      </c>
      <c r="M23" s="4558">
        <f>SUM(M21:M22)</f>
        <v>10.9</v>
      </c>
      <c r="N23" s="4804"/>
      <c r="O23" s="4803"/>
      <c r="P23" s="4802"/>
      <c r="Q23" s="4802"/>
      <c r="R23" s="2605"/>
      <c r="S23" s="1479"/>
    </row>
    <row r="24" spans="1:24" ht="23.45" customHeight="1">
      <c r="A24" s="5913" t="s">
        <v>27</v>
      </c>
      <c r="B24" s="5924" t="s">
        <v>27</v>
      </c>
      <c r="C24" s="785" t="s">
        <v>29</v>
      </c>
      <c r="D24" s="6020" t="s">
        <v>27</v>
      </c>
      <c r="E24" s="4801"/>
      <c r="F24" s="6865" t="s">
        <v>1662</v>
      </c>
      <c r="G24" s="4800"/>
      <c r="H24" s="4799"/>
      <c r="I24" s="4665"/>
      <c r="J24" s="4581" t="s">
        <v>110</v>
      </c>
      <c r="K24" s="4798"/>
      <c r="L24" s="4797">
        <v>11</v>
      </c>
      <c r="M24" s="4796">
        <v>10.9</v>
      </c>
      <c r="N24" s="7791"/>
      <c r="O24" s="7792"/>
      <c r="P24" s="7792"/>
      <c r="Q24" s="7793"/>
      <c r="R24" s="7800"/>
      <c r="S24" s="7801"/>
      <c r="T24" s="412"/>
    </row>
    <row r="25" spans="1:24" ht="23.45" customHeight="1" thickBot="1">
      <c r="A25" s="5914"/>
      <c r="B25" s="5925"/>
      <c r="C25" s="4716"/>
      <c r="D25" s="6021"/>
      <c r="E25" s="4795"/>
      <c r="F25" s="6866"/>
      <c r="G25" s="3972"/>
      <c r="H25" s="4794"/>
      <c r="I25" s="4678"/>
      <c r="J25" s="4598" t="s">
        <v>135</v>
      </c>
      <c r="K25" s="4793"/>
      <c r="L25" s="4792">
        <v>0</v>
      </c>
      <c r="M25" s="4792">
        <v>0</v>
      </c>
      <c r="N25" s="7794"/>
      <c r="O25" s="7795"/>
      <c r="P25" s="7795"/>
      <c r="Q25" s="7796"/>
      <c r="R25" s="7446"/>
      <c r="S25" s="7447"/>
    </row>
    <row r="26" spans="1:24" ht="23.45" customHeight="1" thickBot="1">
      <c r="A26" s="5915"/>
      <c r="B26" s="5926"/>
      <c r="C26" s="520"/>
      <c r="D26" s="6022"/>
      <c r="E26" s="1148"/>
      <c r="F26" s="6867"/>
      <c r="G26" s="3964"/>
      <c r="H26" s="4791"/>
      <c r="I26" s="4670"/>
      <c r="J26" s="4559" t="s">
        <v>23</v>
      </c>
      <c r="K26" s="4790">
        <f>SUM(K24:K25)</f>
        <v>0</v>
      </c>
      <c r="L26" s="4790">
        <f>SUM(L24:L25)</f>
        <v>11</v>
      </c>
      <c r="M26" s="4790">
        <f>SUM(M24:M25)</f>
        <v>10.9</v>
      </c>
      <c r="N26" s="7797"/>
      <c r="O26" s="7798"/>
      <c r="P26" s="7798"/>
      <c r="Q26" s="7799"/>
      <c r="R26" s="7448"/>
      <c r="S26" s="7449"/>
    </row>
    <row r="27" spans="1:24" ht="116.25" customHeight="1">
      <c r="A27" s="5913" t="s">
        <v>27</v>
      </c>
      <c r="B27" s="5924" t="s">
        <v>27</v>
      </c>
      <c r="C27" s="785" t="s">
        <v>94</v>
      </c>
      <c r="D27" s="5997" t="s">
        <v>1661</v>
      </c>
      <c r="E27" s="7465"/>
      <c r="F27" s="7466"/>
      <c r="G27" s="6871" t="s">
        <v>130</v>
      </c>
      <c r="H27" s="7654" t="s">
        <v>34</v>
      </c>
      <c r="I27" s="4789" t="s">
        <v>33</v>
      </c>
      <c r="J27" s="4698" t="s">
        <v>110</v>
      </c>
      <c r="K27" s="4788">
        <f>K31+K33+K35+K37+K39+K41+K43</f>
        <v>33</v>
      </c>
      <c r="L27" s="4788">
        <f>L31+L33+L35+L37+L39+L41+L43</f>
        <v>34</v>
      </c>
      <c r="M27" s="4788">
        <f>M31+M33+M35+M37+M39+M41+M43</f>
        <v>31.79</v>
      </c>
      <c r="N27" s="4787" t="s">
        <v>1660</v>
      </c>
      <c r="O27" s="4786" t="s">
        <v>37</v>
      </c>
      <c r="P27" s="4785">
        <v>15</v>
      </c>
      <c r="Q27" s="4784">
        <v>14</v>
      </c>
      <c r="R27" s="4633" t="s">
        <v>1659</v>
      </c>
      <c r="S27" s="4102"/>
      <c r="U27" s="4782"/>
      <c r="V27" s="1155"/>
      <c r="W27" s="1155"/>
      <c r="X27" s="1155"/>
    </row>
    <row r="28" spans="1:24" ht="56.25" customHeight="1">
      <c r="A28" s="5914"/>
      <c r="B28" s="5925"/>
      <c r="C28" s="4716"/>
      <c r="D28" s="7467"/>
      <c r="E28" s="7468"/>
      <c r="F28" s="7469"/>
      <c r="G28" s="6872"/>
      <c r="H28" s="7655"/>
      <c r="I28" s="4649"/>
      <c r="J28" s="4781" t="s">
        <v>135</v>
      </c>
      <c r="K28" s="4780"/>
      <c r="L28" s="4779"/>
      <c r="M28" s="4778"/>
      <c r="N28" s="2477" t="s">
        <v>1658</v>
      </c>
      <c r="O28" s="4783" t="s">
        <v>37</v>
      </c>
      <c r="P28" s="4717">
        <v>1</v>
      </c>
      <c r="Q28" s="4777">
        <v>0</v>
      </c>
      <c r="R28" s="2477" t="s">
        <v>1657</v>
      </c>
      <c r="S28" s="2538" t="s">
        <v>1656</v>
      </c>
      <c r="U28" s="4782"/>
      <c r="V28" s="1155"/>
      <c r="W28" s="1155"/>
      <c r="X28" s="1155"/>
    </row>
    <row r="29" spans="1:24" ht="17.25" customHeight="1">
      <c r="A29" s="5914"/>
      <c r="B29" s="5925"/>
      <c r="C29" s="4716"/>
      <c r="D29" s="7467"/>
      <c r="E29" s="7468"/>
      <c r="F29" s="7469"/>
      <c r="G29" s="6872"/>
      <c r="H29" s="7655"/>
      <c r="I29" s="4649"/>
      <c r="J29" s="4781" t="s">
        <v>159</v>
      </c>
      <c r="K29" s="4780"/>
      <c r="L29" s="4779"/>
      <c r="M29" s="4778"/>
      <c r="N29" s="4719"/>
      <c r="O29" s="4718"/>
      <c r="P29" s="4717"/>
      <c r="Q29" s="4777"/>
      <c r="R29" s="2605"/>
      <c r="S29" s="1479"/>
      <c r="U29" s="4776"/>
      <c r="V29" s="1155"/>
      <c r="W29" s="1155"/>
      <c r="X29" s="1155"/>
    </row>
    <row r="30" spans="1:24" ht="15.75" thickBot="1">
      <c r="A30" s="5914"/>
      <c r="B30" s="5925"/>
      <c r="C30" s="4716"/>
      <c r="D30" s="7470"/>
      <c r="E30" s="7471"/>
      <c r="F30" s="7472"/>
      <c r="G30" s="6873"/>
      <c r="H30" s="7656"/>
      <c r="I30" s="4642"/>
      <c r="J30" s="4775" t="s">
        <v>23</v>
      </c>
      <c r="K30" s="4774">
        <f>SUM(K27:K29)</f>
        <v>33</v>
      </c>
      <c r="L30" s="4774">
        <f>SUM(L27:L29)</f>
        <v>34</v>
      </c>
      <c r="M30" s="4774">
        <f>SUM(M27:M29)</f>
        <v>31.79</v>
      </c>
      <c r="N30" s="4773"/>
      <c r="O30" s="4772"/>
      <c r="P30" s="4771"/>
      <c r="Q30" s="4770"/>
      <c r="R30" s="2602"/>
      <c r="S30" s="2601"/>
      <c r="U30" s="4769"/>
      <c r="V30" s="4671"/>
      <c r="W30" s="1155"/>
      <c r="X30" s="1155"/>
    </row>
    <row r="31" spans="1:24" ht="121.5" customHeight="1" thickBot="1">
      <c r="A31" s="7695" t="s">
        <v>27</v>
      </c>
      <c r="B31" s="7697" t="s">
        <v>27</v>
      </c>
      <c r="C31" s="4768" t="s">
        <v>94</v>
      </c>
      <c r="D31" s="776" t="s">
        <v>27</v>
      </c>
      <c r="E31" s="577"/>
      <c r="F31" s="4691" t="s">
        <v>1655</v>
      </c>
      <c r="G31" s="6871" t="s">
        <v>1654</v>
      </c>
      <c r="H31" s="7654" t="s">
        <v>34</v>
      </c>
      <c r="I31" s="4649"/>
      <c r="J31" s="4648" t="s">
        <v>110</v>
      </c>
      <c r="K31" s="4767">
        <v>4</v>
      </c>
      <c r="L31" s="4646">
        <v>6</v>
      </c>
      <c r="M31" s="4646">
        <v>6</v>
      </c>
      <c r="N31" s="4766" t="s">
        <v>1653</v>
      </c>
      <c r="O31" s="4680" t="s">
        <v>385</v>
      </c>
      <c r="P31" s="4765">
        <v>3</v>
      </c>
      <c r="Q31" s="4764">
        <v>5</v>
      </c>
      <c r="R31" s="5858" t="s">
        <v>1652</v>
      </c>
      <c r="S31" s="7737"/>
      <c r="T31" s="412"/>
      <c r="U31" s="1155"/>
      <c r="V31" s="1155"/>
      <c r="W31" s="1155"/>
      <c r="X31" s="1155"/>
    </row>
    <row r="32" spans="1:24" ht="15.75" thickBot="1">
      <c r="A32" s="7696"/>
      <c r="B32" s="7674"/>
      <c r="C32" s="4763"/>
      <c r="D32" s="4762"/>
      <c r="E32" s="4761"/>
      <c r="F32" s="4760"/>
      <c r="G32" s="6872"/>
      <c r="H32" s="7655"/>
      <c r="I32" s="4649"/>
      <c r="J32" s="4559" t="s">
        <v>23</v>
      </c>
      <c r="K32" s="4726">
        <f>K31</f>
        <v>4</v>
      </c>
      <c r="L32" s="4640">
        <f>L31</f>
        <v>6</v>
      </c>
      <c r="M32" s="4640">
        <f>M31</f>
        <v>6</v>
      </c>
      <c r="N32" s="4759"/>
      <c r="O32" s="4758"/>
      <c r="P32" s="4757"/>
      <c r="Q32" s="4757"/>
      <c r="R32" s="1484"/>
      <c r="S32" s="4710"/>
      <c r="U32" s="1155"/>
      <c r="V32" s="1155"/>
      <c r="W32" s="1155"/>
      <c r="X32" s="1155"/>
    </row>
    <row r="33" spans="1:24" ht="26.25" customHeight="1" thickBot="1">
      <c r="A33" s="5914" t="s">
        <v>27</v>
      </c>
      <c r="B33" s="5925" t="s">
        <v>27</v>
      </c>
      <c r="C33" s="4716" t="s">
        <v>94</v>
      </c>
      <c r="D33" s="776" t="s">
        <v>29</v>
      </c>
      <c r="E33" s="577"/>
      <c r="F33" s="6866" t="s">
        <v>1651</v>
      </c>
      <c r="G33" s="6872"/>
      <c r="H33" s="7655"/>
      <c r="I33" s="4649"/>
      <c r="J33" s="4598" t="s">
        <v>110</v>
      </c>
      <c r="K33" s="4750">
        <v>0</v>
      </c>
      <c r="L33" s="4731">
        <v>0</v>
      </c>
      <c r="M33" s="4731">
        <v>0</v>
      </c>
      <c r="N33" s="4756" t="s">
        <v>1650</v>
      </c>
      <c r="O33" s="4755" t="s">
        <v>65</v>
      </c>
      <c r="P33" s="4673">
        <v>35</v>
      </c>
      <c r="Q33" s="4754">
        <v>45</v>
      </c>
      <c r="R33" s="2605"/>
      <c r="S33" s="1479"/>
      <c r="U33" s="1155"/>
      <c r="V33" s="1155"/>
      <c r="W33" s="1155"/>
      <c r="X33" s="1155"/>
    </row>
    <row r="34" spans="1:24" ht="15.75" thickBot="1">
      <c r="A34" s="5915"/>
      <c r="B34" s="5926"/>
      <c r="C34" s="4716"/>
      <c r="D34" s="721"/>
      <c r="E34" s="577"/>
      <c r="F34" s="6867"/>
      <c r="G34" s="6873"/>
      <c r="H34" s="7655"/>
      <c r="I34" s="4649"/>
      <c r="J34" s="4559" t="s">
        <v>23</v>
      </c>
      <c r="K34" s="4726">
        <f>K33</f>
        <v>0</v>
      </c>
      <c r="L34" s="4640">
        <f>L33</f>
        <v>0</v>
      </c>
      <c r="M34" s="4640">
        <f>M33</f>
        <v>0</v>
      </c>
      <c r="N34" s="4753"/>
      <c r="O34" s="4752"/>
      <c r="P34" s="4751"/>
      <c r="Q34" s="4751"/>
      <c r="R34" s="2605"/>
      <c r="S34" s="1479"/>
      <c r="U34" s="4671"/>
      <c r="V34" s="4743"/>
      <c r="W34" s="1155"/>
      <c r="X34" s="1155"/>
    </row>
    <row r="35" spans="1:24" ht="50.25" customHeight="1" thickBot="1">
      <c r="A35" s="5913" t="s">
        <v>27</v>
      </c>
      <c r="B35" s="5924" t="s">
        <v>27</v>
      </c>
      <c r="C35" s="785" t="s">
        <v>94</v>
      </c>
      <c r="D35" s="784" t="s">
        <v>94</v>
      </c>
      <c r="E35" s="577"/>
      <c r="F35" s="7659" t="s">
        <v>1649</v>
      </c>
      <c r="G35" s="6871" t="s">
        <v>130</v>
      </c>
      <c r="H35" s="7655"/>
      <c r="I35" s="4649"/>
      <c r="J35" s="4598" t="s">
        <v>110</v>
      </c>
      <c r="K35" s="4750">
        <v>22</v>
      </c>
      <c r="L35" s="4731">
        <v>21</v>
      </c>
      <c r="M35" s="4720">
        <v>20</v>
      </c>
      <c r="N35" s="4749" t="s">
        <v>1648</v>
      </c>
      <c r="O35" s="4748" t="s">
        <v>37</v>
      </c>
      <c r="P35" s="4747">
        <v>25</v>
      </c>
      <c r="Q35" s="4746">
        <v>16</v>
      </c>
      <c r="R35" s="4745" t="s">
        <v>1647</v>
      </c>
      <c r="S35" s="4744" t="s">
        <v>1646</v>
      </c>
      <c r="U35" s="4743"/>
      <c r="V35" s="4743"/>
      <c r="W35" s="1155"/>
      <c r="X35" s="1155"/>
    </row>
    <row r="36" spans="1:24" ht="15.75" thickBot="1">
      <c r="A36" s="5915"/>
      <c r="B36" s="5926"/>
      <c r="C36" s="4716"/>
      <c r="D36" s="721"/>
      <c r="E36" s="577"/>
      <c r="F36" s="7658"/>
      <c r="G36" s="6872"/>
      <c r="H36" s="7655"/>
      <c r="I36" s="4649"/>
      <c r="J36" s="4559" t="s">
        <v>23</v>
      </c>
      <c r="K36" s="4726">
        <f>K35</f>
        <v>22</v>
      </c>
      <c r="L36" s="4640">
        <f>L35</f>
        <v>21</v>
      </c>
      <c r="M36" s="4640">
        <f>M35</f>
        <v>20</v>
      </c>
      <c r="N36" s="4742"/>
      <c r="O36" s="4724"/>
      <c r="P36" s="4723"/>
      <c r="Q36" s="4741"/>
      <c r="R36" s="2605"/>
      <c r="S36" s="1479"/>
      <c r="U36" s="1155"/>
      <c r="V36" s="1155"/>
      <c r="W36" s="1155"/>
      <c r="X36" s="1155"/>
    </row>
    <row r="37" spans="1:24" ht="51.75" customHeight="1" thickBot="1">
      <c r="A37" s="5913" t="s">
        <v>27</v>
      </c>
      <c r="B37" s="5924" t="s">
        <v>27</v>
      </c>
      <c r="C37" s="785" t="s">
        <v>94</v>
      </c>
      <c r="D37" s="784" t="s">
        <v>92</v>
      </c>
      <c r="E37" s="577"/>
      <c r="F37" s="7659" t="s">
        <v>1645</v>
      </c>
      <c r="G37" s="6872"/>
      <c r="H37" s="7655"/>
      <c r="I37" s="4649"/>
      <c r="J37" s="4598" t="s">
        <v>110</v>
      </c>
      <c r="K37" s="4731">
        <v>1</v>
      </c>
      <c r="L37" s="4731">
        <v>1</v>
      </c>
      <c r="M37" s="4731">
        <v>1</v>
      </c>
      <c r="N37" s="4730" t="s">
        <v>1644</v>
      </c>
      <c r="O37" s="4740" t="s">
        <v>37</v>
      </c>
      <c r="P37" s="4739">
        <v>2</v>
      </c>
      <c r="Q37" s="4737">
        <v>2</v>
      </c>
      <c r="R37" s="6891" t="s">
        <v>1643</v>
      </c>
      <c r="S37" s="7738"/>
      <c r="U37" s="1155"/>
      <c r="V37" s="1155"/>
      <c r="W37" s="1155"/>
      <c r="X37" s="1155"/>
    </row>
    <row r="38" spans="1:24" ht="44.25" customHeight="1" thickBot="1">
      <c r="A38" s="5915"/>
      <c r="B38" s="5926"/>
      <c r="C38" s="4716"/>
      <c r="D38" s="721"/>
      <c r="E38" s="577"/>
      <c r="F38" s="7658"/>
      <c r="G38" s="6873"/>
      <c r="H38" s="7655"/>
      <c r="I38" s="4649"/>
      <c r="J38" s="4559" t="s">
        <v>23</v>
      </c>
      <c r="K38" s="4726">
        <f>K37</f>
        <v>1</v>
      </c>
      <c r="L38" s="4640">
        <f>L37</f>
        <v>1</v>
      </c>
      <c r="M38" s="4640">
        <f>M37</f>
        <v>1</v>
      </c>
      <c r="N38" s="4738" t="s">
        <v>1642</v>
      </c>
      <c r="O38" s="4729" t="s">
        <v>37</v>
      </c>
      <c r="P38" s="4728">
        <v>2</v>
      </c>
      <c r="Q38" s="4737">
        <v>2</v>
      </c>
      <c r="R38" s="6891" t="s">
        <v>1641</v>
      </c>
      <c r="S38" s="6892"/>
      <c r="U38" s="1155"/>
      <c r="V38" s="1155"/>
      <c r="W38" s="1155"/>
      <c r="X38" s="1155"/>
    </row>
    <row r="39" spans="1:24" ht="51" customHeight="1" thickBot="1">
      <c r="A39" s="5913" t="s">
        <v>27</v>
      </c>
      <c r="B39" s="5924" t="s">
        <v>27</v>
      </c>
      <c r="C39" s="785" t="s">
        <v>94</v>
      </c>
      <c r="D39" s="784" t="s">
        <v>87</v>
      </c>
      <c r="E39" s="577"/>
      <c r="F39" s="7659" t="s">
        <v>1640</v>
      </c>
      <c r="G39" s="6871" t="s">
        <v>130</v>
      </c>
      <c r="H39" s="7655"/>
      <c r="I39" s="4649"/>
      <c r="J39" s="4598" t="s">
        <v>110</v>
      </c>
      <c r="K39" s="4731">
        <v>1</v>
      </c>
      <c r="L39" s="4731">
        <v>1</v>
      </c>
      <c r="M39" s="4720">
        <v>0</v>
      </c>
      <c r="N39" s="4736" t="s">
        <v>1639</v>
      </c>
      <c r="O39" s="4735" t="s">
        <v>37</v>
      </c>
      <c r="P39" s="4734">
        <v>5</v>
      </c>
      <c r="Q39" s="4733">
        <v>0</v>
      </c>
      <c r="R39" s="6891" t="s">
        <v>1638</v>
      </c>
      <c r="S39" s="6892"/>
      <c r="U39" s="1155"/>
      <c r="V39" s="1155"/>
      <c r="W39" s="1155"/>
      <c r="X39" s="1155"/>
    </row>
    <row r="40" spans="1:24" ht="26.25" thickBot="1">
      <c r="A40" s="5915"/>
      <c r="B40" s="5926"/>
      <c r="C40" s="4716"/>
      <c r="D40" s="721"/>
      <c r="E40" s="577"/>
      <c r="F40" s="7658"/>
      <c r="G40" s="6872"/>
      <c r="H40" s="7655"/>
      <c r="I40" s="4649"/>
      <c r="J40" s="4559" t="s">
        <v>23</v>
      </c>
      <c r="K40" s="4726">
        <f>K39</f>
        <v>1</v>
      </c>
      <c r="L40" s="4640">
        <f>L39</f>
        <v>1</v>
      </c>
      <c r="M40" s="4640">
        <f>M39</f>
        <v>0</v>
      </c>
      <c r="N40" s="4730" t="s">
        <v>1637</v>
      </c>
      <c r="O40" s="4729" t="s">
        <v>37</v>
      </c>
      <c r="P40" s="4728">
        <v>1</v>
      </c>
      <c r="Q40" s="4732">
        <v>1</v>
      </c>
      <c r="R40" s="2477" t="s">
        <v>1636</v>
      </c>
      <c r="S40" s="2538" t="s">
        <v>1635</v>
      </c>
      <c r="U40" s="4671"/>
      <c r="V40" s="1155"/>
      <c r="W40" s="1155"/>
      <c r="X40" s="1155"/>
    </row>
    <row r="41" spans="1:24" ht="69.75" customHeight="1" thickBot="1">
      <c r="A41" s="5913" t="s">
        <v>27</v>
      </c>
      <c r="B41" s="5924" t="s">
        <v>27</v>
      </c>
      <c r="C41" s="785" t="s">
        <v>94</v>
      </c>
      <c r="D41" s="784" t="s">
        <v>82</v>
      </c>
      <c r="E41" s="577"/>
      <c r="F41" s="7659" t="s">
        <v>1634</v>
      </c>
      <c r="G41" s="6872"/>
      <c r="H41" s="7655"/>
      <c r="I41" s="4649"/>
      <c r="J41" s="4598" t="s">
        <v>110</v>
      </c>
      <c r="K41" s="4731">
        <v>1</v>
      </c>
      <c r="L41" s="4731">
        <v>1</v>
      </c>
      <c r="M41" s="4720">
        <v>0.8</v>
      </c>
      <c r="N41" s="4730" t="s">
        <v>1633</v>
      </c>
      <c r="O41" s="4729" t="s">
        <v>37</v>
      </c>
      <c r="P41" s="4728">
        <v>35</v>
      </c>
      <c r="Q41" s="4727">
        <v>38</v>
      </c>
      <c r="R41" s="6891" t="s">
        <v>1632</v>
      </c>
      <c r="S41" s="6892"/>
      <c r="U41" s="4671"/>
      <c r="V41" s="4671"/>
      <c r="W41" s="1155"/>
      <c r="X41" s="1155"/>
    </row>
    <row r="42" spans="1:24" ht="15.75" thickBot="1">
      <c r="A42" s="5915"/>
      <c r="B42" s="5926"/>
      <c r="C42" s="4716"/>
      <c r="D42" s="721"/>
      <c r="E42" s="577"/>
      <c r="F42" s="7658"/>
      <c r="G42" s="6873"/>
      <c r="H42" s="7655"/>
      <c r="I42" s="4649"/>
      <c r="J42" s="4559" t="s">
        <v>23</v>
      </c>
      <c r="K42" s="4726">
        <f>K41</f>
        <v>1</v>
      </c>
      <c r="L42" s="4640">
        <f>L41</f>
        <v>1</v>
      </c>
      <c r="M42" s="4640">
        <f>M41</f>
        <v>0.8</v>
      </c>
      <c r="N42" s="4725"/>
      <c r="O42" s="4724"/>
      <c r="P42" s="4723"/>
      <c r="Q42" s="4722"/>
      <c r="R42" s="1494"/>
      <c r="S42" s="4721"/>
      <c r="U42" s="1155"/>
      <c r="V42" s="1155"/>
      <c r="W42" s="1155"/>
      <c r="X42" s="1155"/>
    </row>
    <row r="43" spans="1:24" ht="32.25" customHeight="1" thickBot="1">
      <c r="A43" s="5913" t="s">
        <v>27</v>
      </c>
      <c r="B43" s="5924" t="s">
        <v>27</v>
      </c>
      <c r="C43" s="785" t="s">
        <v>94</v>
      </c>
      <c r="D43" s="784" t="s">
        <v>79</v>
      </c>
      <c r="E43" s="577"/>
      <c r="F43" s="7659" t="s">
        <v>1631</v>
      </c>
      <c r="G43" s="6871" t="s">
        <v>130</v>
      </c>
      <c r="H43" s="7655"/>
      <c r="I43" s="4649"/>
      <c r="J43" s="4598" t="s">
        <v>110</v>
      </c>
      <c r="K43" s="4607">
        <v>4</v>
      </c>
      <c r="L43" s="4607">
        <v>4</v>
      </c>
      <c r="M43" s="4720">
        <v>3.99</v>
      </c>
      <c r="N43" s="4719" t="s">
        <v>1630</v>
      </c>
      <c r="O43" s="4718" t="s">
        <v>407</v>
      </c>
      <c r="P43" s="4717">
        <v>30</v>
      </c>
      <c r="Q43" s="2707">
        <v>18</v>
      </c>
      <c r="R43" s="7739" t="s">
        <v>1629</v>
      </c>
      <c r="S43" s="7740"/>
      <c r="U43" s="1155"/>
      <c r="V43" s="1155"/>
      <c r="W43" s="1155"/>
      <c r="X43" s="1155"/>
    </row>
    <row r="44" spans="1:24" ht="45.75" customHeight="1" thickBot="1">
      <c r="A44" s="5915"/>
      <c r="B44" s="5926"/>
      <c r="C44" s="4716"/>
      <c r="D44" s="721"/>
      <c r="E44" s="577"/>
      <c r="F44" s="7658"/>
      <c r="G44" s="6872"/>
      <c r="H44" s="7656"/>
      <c r="I44" s="4642"/>
      <c r="J44" s="4559" t="s">
        <v>23</v>
      </c>
      <c r="K44" s="4715">
        <f>K43</f>
        <v>4</v>
      </c>
      <c r="L44" s="4715">
        <f>L43</f>
        <v>4</v>
      </c>
      <c r="M44" s="4715">
        <f>M43</f>
        <v>3.99</v>
      </c>
      <c r="N44" s="4714"/>
      <c r="O44" s="4713"/>
      <c r="P44" s="4712"/>
      <c r="Q44" s="4711"/>
      <c r="R44" s="7739"/>
      <c r="S44" s="7740"/>
      <c r="U44" s="7753"/>
      <c r="V44" s="7753"/>
      <c r="W44" s="1155"/>
      <c r="X44" s="1155"/>
    </row>
    <row r="45" spans="1:24" ht="15.75" customHeight="1" thickBot="1">
      <c r="A45" s="700" t="s">
        <v>27</v>
      </c>
      <c r="B45" s="562" t="s">
        <v>27</v>
      </c>
      <c r="C45" s="5898" t="s">
        <v>28</v>
      </c>
      <c r="D45" s="5899"/>
      <c r="E45" s="5899"/>
      <c r="F45" s="5899"/>
      <c r="G45" s="5899"/>
      <c r="H45" s="5899"/>
      <c r="I45" s="5899"/>
      <c r="J45" s="4553" t="s">
        <v>23</v>
      </c>
      <c r="K45" s="560">
        <f>K23+K18+K30</f>
        <v>45</v>
      </c>
      <c r="L45" s="560">
        <f>L23+L18+L30</f>
        <v>45</v>
      </c>
      <c r="M45" s="560">
        <f>M23+M18+M30</f>
        <v>42.69</v>
      </c>
      <c r="N45" s="7665"/>
      <c r="O45" s="7666"/>
      <c r="P45" s="7666"/>
      <c r="Q45" s="7666"/>
      <c r="R45" s="2602"/>
      <c r="S45" s="2601"/>
      <c r="U45" s="1155"/>
      <c r="V45" s="1155"/>
      <c r="W45" s="1155"/>
      <c r="X45" s="1155"/>
    </row>
    <row r="46" spans="1:24" ht="30" customHeight="1" thickBot="1">
      <c r="A46" s="700" t="s">
        <v>27</v>
      </c>
      <c r="B46" s="562" t="s">
        <v>29</v>
      </c>
      <c r="C46" s="1260" t="s">
        <v>1628</v>
      </c>
      <c r="D46" s="702"/>
      <c r="E46" s="702"/>
      <c r="F46" s="702"/>
      <c r="G46" s="702"/>
      <c r="H46" s="702"/>
      <c r="I46" s="702"/>
      <c r="J46" s="702"/>
      <c r="K46" s="702"/>
      <c r="L46" s="702"/>
      <c r="M46" s="702"/>
      <c r="N46" s="702"/>
      <c r="O46" s="702"/>
      <c r="P46" s="702"/>
      <c r="Q46" s="701"/>
      <c r="R46" s="1484"/>
      <c r="S46" s="4710"/>
      <c r="U46" s="1155"/>
      <c r="V46" s="1155"/>
      <c r="W46" s="1155"/>
      <c r="X46" s="1155"/>
    </row>
    <row r="47" spans="1:24" ht="25.5">
      <c r="A47" s="5913" t="s">
        <v>27</v>
      </c>
      <c r="B47" s="5924"/>
      <c r="C47" s="4709"/>
      <c r="D47" s="4704"/>
      <c r="E47" s="4704"/>
      <c r="F47" s="4704"/>
      <c r="G47" s="4704"/>
      <c r="H47" s="4708"/>
      <c r="I47" s="4704"/>
      <c r="J47" s="4704"/>
      <c r="K47" s="4704"/>
      <c r="L47" s="4704"/>
      <c r="M47" s="4704"/>
      <c r="N47" s="1636" t="s">
        <v>1627</v>
      </c>
      <c r="O47" s="4636" t="s">
        <v>37</v>
      </c>
      <c r="P47" s="4635">
        <v>90</v>
      </c>
      <c r="Q47" s="4635">
        <v>120</v>
      </c>
      <c r="R47" s="1611" t="s">
        <v>1626</v>
      </c>
      <c r="S47" s="1479"/>
      <c r="U47" s="1155"/>
      <c r="V47" s="1155"/>
      <c r="W47" s="1155"/>
      <c r="X47" s="1155"/>
    </row>
    <row r="48" spans="1:24" ht="39" thickBot="1">
      <c r="A48" s="5915"/>
      <c r="B48" s="5926"/>
      <c r="C48" s="4707"/>
      <c r="D48" s="4705"/>
      <c r="E48" s="4705"/>
      <c r="F48" s="4705"/>
      <c r="G48" s="4705"/>
      <c r="H48" s="4706"/>
      <c r="I48" s="4705"/>
      <c r="J48" s="4705"/>
      <c r="K48" s="4705"/>
      <c r="L48" s="4705"/>
      <c r="M48" s="4704"/>
      <c r="N48" s="604" t="s">
        <v>1625</v>
      </c>
      <c r="O48" s="4703" t="s">
        <v>37</v>
      </c>
      <c r="P48" s="4702">
        <v>100</v>
      </c>
      <c r="Q48" s="4701">
        <v>139</v>
      </c>
      <c r="R48" s="7051" t="s">
        <v>1624</v>
      </c>
      <c r="S48" s="6662"/>
      <c r="U48" s="4700"/>
      <c r="V48" s="4699"/>
      <c r="W48" s="1155"/>
      <c r="X48" s="1155"/>
    </row>
    <row r="49" spans="1:24" ht="19.5" customHeight="1">
      <c r="A49" s="787" t="s">
        <v>27</v>
      </c>
      <c r="B49" s="786" t="s">
        <v>29</v>
      </c>
      <c r="C49" s="515" t="s">
        <v>27</v>
      </c>
      <c r="D49" s="5997" t="s">
        <v>1623</v>
      </c>
      <c r="E49" s="7465"/>
      <c r="F49" s="7466"/>
      <c r="G49" s="6871" t="s">
        <v>107</v>
      </c>
      <c r="H49" s="6874" t="s">
        <v>34</v>
      </c>
      <c r="I49" s="4665" t="s">
        <v>33</v>
      </c>
      <c r="J49" s="4698" t="s">
        <v>110</v>
      </c>
      <c r="K49" s="692">
        <f>K53+K56+K59+K61+K63+K65</f>
        <v>50</v>
      </c>
      <c r="L49" s="692">
        <f>L53+L56+L59+L61+L63+L65</f>
        <v>50</v>
      </c>
      <c r="M49" s="692">
        <f>M53+M56+M59+M61+M63+M65</f>
        <v>49.8</v>
      </c>
      <c r="N49" s="7757"/>
      <c r="O49" s="7758"/>
      <c r="P49" s="7758"/>
      <c r="Q49" s="7759"/>
      <c r="R49" s="5868"/>
      <c r="S49" s="5869"/>
      <c r="U49" s="1155"/>
      <c r="V49" s="1155"/>
      <c r="W49" s="1155"/>
      <c r="X49" s="1155"/>
    </row>
    <row r="50" spans="1:24" ht="15.75" customHeight="1">
      <c r="A50" s="821"/>
      <c r="B50" s="820"/>
      <c r="C50" s="499"/>
      <c r="D50" s="7467"/>
      <c r="E50" s="7468"/>
      <c r="F50" s="7469"/>
      <c r="G50" s="6872"/>
      <c r="H50" s="6875"/>
      <c r="I50" s="4678"/>
      <c r="J50" s="4697" t="s">
        <v>135</v>
      </c>
      <c r="K50" s="4696">
        <f>K54+K57</f>
        <v>0</v>
      </c>
      <c r="L50" s="4696">
        <f>L54+L57</f>
        <v>59.4</v>
      </c>
      <c r="M50" s="4696">
        <f>M54+M57</f>
        <v>59.4</v>
      </c>
      <c r="N50" s="7760"/>
      <c r="O50" s="7761"/>
      <c r="P50" s="7761"/>
      <c r="Q50" s="7762"/>
      <c r="R50" s="5870"/>
      <c r="S50" s="5871"/>
      <c r="U50" s="7753"/>
      <c r="V50" s="7754"/>
      <c r="W50" s="1155"/>
      <c r="X50" s="1155"/>
    </row>
    <row r="51" spans="1:24" ht="15.75" thickBot="1">
      <c r="A51" s="821"/>
      <c r="B51" s="820"/>
      <c r="C51" s="499"/>
      <c r="D51" s="7467"/>
      <c r="E51" s="7468"/>
      <c r="F51" s="7469"/>
      <c r="G51" s="6872"/>
      <c r="H51" s="6875"/>
      <c r="I51" s="4678"/>
      <c r="J51" s="4695" t="s">
        <v>159</v>
      </c>
      <c r="K51" s="4694"/>
      <c r="L51" s="688"/>
      <c r="M51" s="4693"/>
      <c r="N51" s="7760"/>
      <c r="O51" s="7761"/>
      <c r="P51" s="7761"/>
      <c r="Q51" s="7762"/>
      <c r="R51" s="5870"/>
      <c r="S51" s="5871"/>
      <c r="U51" s="7753"/>
      <c r="V51" s="7753"/>
      <c r="W51" s="1155"/>
      <c r="X51" s="1155"/>
    </row>
    <row r="52" spans="1:24" ht="15" customHeight="1" thickBot="1">
      <c r="A52" s="821"/>
      <c r="B52" s="820"/>
      <c r="C52" s="4644"/>
      <c r="D52" s="7470"/>
      <c r="E52" s="7471"/>
      <c r="F52" s="7472"/>
      <c r="G52" s="6873"/>
      <c r="H52" s="6875"/>
      <c r="I52" s="4678"/>
      <c r="J52" s="518" t="s">
        <v>23</v>
      </c>
      <c r="K52" s="4692">
        <f>SUM(K49:K51)</f>
        <v>50</v>
      </c>
      <c r="L52" s="4692">
        <f>SUM(L49:L51)</f>
        <v>109.4</v>
      </c>
      <c r="M52" s="4692">
        <f>SUM(M49:M51)</f>
        <v>109.19999999999999</v>
      </c>
      <c r="N52" s="7760"/>
      <c r="O52" s="7761"/>
      <c r="P52" s="7761"/>
      <c r="Q52" s="7762"/>
      <c r="R52" s="7763"/>
      <c r="S52" s="7764"/>
      <c r="U52" s="4671"/>
      <c r="V52" s="1155"/>
      <c r="W52" s="1155"/>
      <c r="X52" s="1155"/>
    </row>
    <row r="53" spans="1:24" ht="27.6" customHeight="1">
      <c r="A53" s="5913" t="s">
        <v>27</v>
      </c>
      <c r="B53" s="5924" t="s">
        <v>29</v>
      </c>
      <c r="C53" s="5980" t="s">
        <v>27</v>
      </c>
      <c r="D53" s="6020" t="s">
        <v>27</v>
      </c>
      <c r="E53" s="4650"/>
      <c r="F53" s="4691" t="s">
        <v>1622</v>
      </c>
      <c r="G53" s="6871" t="s">
        <v>107</v>
      </c>
      <c r="H53" s="6875"/>
      <c r="I53" s="4678"/>
      <c r="J53" s="4581" t="s">
        <v>110</v>
      </c>
      <c r="K53" s="4581">
        <v>34.5</v>
      </c>
      <c r="L53" s="4681">
        <v>39</v>
      </c>
      <c r="M53" s="4681">
        <v>39</v>
      </c>
      <c r="N53" s="4690" t="s">
        <v>1621</v>
      </c>
      <c r="O53" s="4636" t="s">
        <v>1359</v>
      </c>
      <c r="P53" s="4576">
        <v>25</v>
      </c>
      <c r="Q53" s="4576">
        <v>16</v>
      </c>
      <c r="R53" s="2477" t="s">
        <v>1620</v>
      </c>
      <c r="S53" s="4653"/>
      <c r="T53" s="412"/>
      <c r="U53" s="4671"/>
      <c r="V53" s="4671"/>
      <c r="W53" s="1155"/>
      <c r="X53" s="1155"/>
    </row>
    <row r="54" spans="1:24" ht="29.25" customHeight="1" thickBot="1">
      <c r="A54" s="5914"/>
      <c r="B54" s="5925"/>
      <c r="C54" s="5981"/>
      <c r="D54" s="6021"/>
      <c r="E54" s="4651"/>
      <c r="F54" s="4689"/>
      <c r="G54" s="6872"/>
      <c r="H54" s="6875"/>
      <c r="I54" s="4678"/>
      <c r="J54" s="4677" t="s">
        <v>135</v>
      </c>
      <c r="K54" s="4676">
        <v>0</v>
      </c>
      <c r="L54" s="4676">
        <v>0</v>
      </c>
      <c r="M54" s="4676">
        <v>0</v>
      </c>
      <c r="N54" s="4688" t="s">
        <v>1619</v>
      </c>
      <c r="O54" s="4687" t="s">
        <v>65</v>
      </c>
      <c r="P54" s="4686">
        <v>70</v>
      </c>
      <c r="Q54" s="4605">
        <v>75</v>
      </c>
      <c r="R54" s="2477" t="s">
        <v>1618</v>
      </c>
      <c r="S54" s="4653"/>
      <c r="T54" s="412"/>
      <c r="U54" s="7753"/>
      <c r="V54" s="7753"/>
      <c r="W54" s="1155"/>
      <c r="X54" s="1155"/>
    </row>
    <row r="55" spans="1:24" ht="32.25" customHeight="1" thickBot="1">
      <c r="A55" s="5915"/>
      <c r="B55" s="5926"/>
      <c r="C55" s="5982"/>
      <c r="D55" s="6022"/>
      <c r="E55" s="4643"/>
      <c r="F55" s="4685"/>
      <c r="G55" s="6873"/>
      <c r="H55" s="6875"/>
      <c r="I55" s="4678"/>
      <c r="J55" s="4601" t="s">
        <v>23</v>
      </c>
      <c r="K55" s="4640">
        <f>SUM(K53:K54)</f>
        <v>34.5</v>
      </c>
      <c r="L55" s="4640">
        <f>SUM(L53:L54)</f>
        <v>39</v>
      </c>
      <c r="M55" s="4640">
        <f>SUM(M53:M54)</f>
        <v>39</v>
      </c>
      <c r="N55" s="4684" t="s">
        <v>1617</v>
      </c>
      <c r="O55" s="4683" t="s">
        <v>1359</v>
      </c>
      <c r="P55" s="4682">
        <v>50</v>
      </c>
      <c r="Q55" s="4682">
        <v>30</v>
      </c>
      <c r="R55" s="2477" t="s">
        <v>1616</v>
      </c>
      <c r="S55" s="4653"/>
      <c r="T55" s="412"/>
      <c r="U55" s="1155"/>
      <c r="V55" s="1155"/>
      <c r="W55" s="1155"/>
      <c r="X55" s="1155"/>
    </row>
    <row r="56" spans="1:24" ht="43.9" customHeight="1" thickBot="1">
      <c r="A56" s="5913" t="s">
        <v>27</v>
      </c>
      <c r="B56" s="5924" t="s">
        <v>29</v>
      </c>
      <c r="C56" s="5980" t="s">
        <v>27</v>
      </c>
      <c r="D56" s="6020" t="s">
        <v>29</v>
      </c>
      <c r="E56" s="4650"/>
      <c r="F56" s="7659" t="s">
        <v>1615</v>
      </c>
      <c r="G56" s="6871" t="s">
        <v>107</v>
      </c>
      <c r="H56" s="6875"/>
      <c r="I56" s="4678"/>
      <c r="J56" s="4581" t="s">
        <v>110</v>
      </c>
      <c r="K56" s="4581">
        <v>8</v>
      </c>
      <c r="L56" s="4681">
        <v>3.2</v>
      </c>
      <c r="M56" s="4681">
        <v>3.2</v>
      </c>
      <c r="N56" s="1709" t="s">
        <v>1613</v>
      </c>
      <c r="O56" s="4680" t="s">
        <v>1359</v>
      </c>
      <c r="P56" s="4679">
        <v>5</v>
      </c>
      <c r="Q56" s="4679">
        <v>3</v>
      </c>
      <c r="R56" s="2477" t="s">
        <v>1614</v>
      </c>
      <c r="S56" s="4653"/>
      <c r="T56" s="412"/>
      <c r="U56" s="4671"/>
      <c r="V56" s="4671"/>
      <c r="W56" s="1155"/>
      <c r="X56" s="1155"/>
    </row>
    <row r="57" spans="1:24" ht="35.25" customHeight="1" thickBot="1">
      <c r="A57" s="5914"/>
      <c r="B57" s="5925"/>
      <c r="C57" s="5981"/>
      <c r="D57" s="6021"/>
      <c r="E57" s="4651"/>
      <c r="F57" s="7657"/>
      <c r="G57" s="6872"/>
      <c r="H57" s="6875"/>
      <c r="I57" s="4678"/>
      <c r="J57" s="4677" t="s">
        <v>135</v>
      </c>
      <c r="K57" s="4677"/>
      <c r="L57" s="4676">
        <v>59.4</v>
      </c>
      <c r="M57" s="4676">
        <v>59.4</v>
      </c>
      <c r="N57" s="4675" t="s">
        <v>1613</v>
      </c>
      <c r="O57" s="4674" t="s">
        <v>1359</v>
      </c>
      <c r="P57" s="4673" t="s">
        <v>387</v>
      </c>
      <c r="Q57" s="4672">
        <v>9</v>
      </c>
      <c r="R57" s="7743" t="s">
        <v>1612</v>
      </c>
      <c r="S57" s="7765"/>
      <c r="T57" s="412"/>
      <c r="U57" s="4671"/>
      <c r="V57" s="4671"/>
      <c r="W57" s="1155"/>
      <c r="X57" s="1155"/>
    </row>
    <row r="58" spans="1:24" ht="15.75" thickBot="1">
      <c r="A58" s="5915"/>
      <c r="B58" s="5926"/>
      <c r="C58" s="5982"/>
      <c r="D58" s="6022"/>
      <c r="E58" s="4643"/>
      <c r="F58" s="7658"/>
      <c r="G58" s="6873"/>
      <c r="H58" s="6875"/>
      <c r="I58" s="4670"/>
      <c r="J58" s="4559" t="s">
        <v>23</v>
      </c>
      <c r="K58" s="4640">
        <f>SUM(K56:K57)</f>
        <v>8</v>
      </c>
      <c r="L58" s="4640">
        <f>SUM(L56:L57)</f>
        <v>62.6</v>
      </c>
      <c r="M58" s="4640">
        <f>SUM(M56:M57)</f>
        <v>62.6</v>
      </c>
      <c r="N58" s="4669"/>
      <c r="O58" s="4668"/>
      <c r="P58" s="4667"/>
      <c r="Q58" s="4666"/>
      <c r="R58" s="6890"/>
      <c r="S58" s="7766"/>
      <c r="T58" s="412"/>
      <c r="U58" s="1155"/>
      <c r="V58" s="1155"/>
      <c r="W58" s="1155"/>
      <c r="X58" s="1155"/>
    </row>
    <row r="59" spans="1:24" ht="31.15" customHeight="1" thickBot="1">
      <c r="A59" s="5913" t="s">
        <v>27</v>
      </c>
      <c r="B59" s="5924" t="s">
        <v>29</v>
      </c>
      <c r="C59" s="5980" t="s">
        <v>27</v>
      </c>
      <c r="D59" s="6020" t="s">
        <v>94</v>
      </c>
      <c r="E59" s="4650"/>
      <c r="F59" s="7659" t="s">
        <v>1611</v>
      </c>
      <c r="G59" s="6871" t="s">
        <v>107</v>
      </c>
      <c r="H59" s="6875"/>
      <c r="I59" s="4665" t="s">
        <v>33</v>
      </c>
      <c r="J59" s="4664" t="s">
        <v>110</v>
      </c>
      <c r="K59" s="4664">
        <v>3</v>
      </c>
      <c r="L59" s="4663">
        <v>2.8</v>
      </c>
      <c r="M59" s="4663">
        <v>2.8</v>
      </c>
      <c r="N59" s="4662" t="s">
        <v>1610</v>
      </c>
      <c r="O59" s="4661" t="s">
        <v>1359</v>
      </c>
      <c r="P59" s="4660">
        <v>2</v>
      </c>
      <c r="Q59" s="4660">
        <v>2</v>
      </c>
      <c r="R59" s="2477" t="s">
        <v>1609</v>
      </c>
      <c r="S59" s="4653"/>
      <c r="T59" s="412"/>
      <c r="U59" s="1155"/>
      <c r="V59" s="1155"/>
      <c r="W59" s="1155"/>
      <c r="X59" s="1155"/>
    </row>
    <row r="60" spans="1:24" ht="30.75" thickBot="1">
      <c r="A60" s="5915"/>
      <c r="B60" s="5926"/>
      <c r="C60" s="5982"/>
      <c r="D60" s="6022"/>
      <c r="E60" s="4643"/>
      <c r="F60" s="7658"/>
      <c r="G60" s="6873"/>
      <c r="H60" s="6875"/>
      <c r="I60" s="4649"/>
      <c r="J60" s="4659" t="s">
        <v>23</v>
      </c>
      <c r="K60" s="4658">
        <f>SUM(K59)</f>
        <v>3</v>
      </c>
      <c r="L60" s="4658">
        <f>SUM(L59)</f>
        <v>2.8</v>
      </c>
      <c r="M60" s="4658">
        <f>SUM(M59)</f>
        <v>2.8</v>
      </c>
      <c r="N60" s="4657" t="s">
        <v>1608</v>
      </c>
      <c r="O60" s="4656" t="s">
        <v>37</v>
      </c>
      <c r="P60" s="4655">
        <v>3</v>
      </c>
      <c r="Q60" s="4654">
        <v>3</v>
      </c>
      <c r="R60" s="2477" t="s">
        <v>1607</v>
      </c>
      <c r="S60" s="4653"/>
      <c r="T60" s="412"/>
      <c r="U60" s="1155"/>
      <c r="V60" s="1155"/>
      <c r="W60" s="1155"/>
      <c r="X60" s="1155"/>
    </row>
    <row r="61" spans="1:24" ht="24" customHeight="1" thickBot="1">
      <c r="A61" s="5914" t="s">
        <v>27</v>
      </c>
      <c r="B61" s="5925" t="s">
        <v>29</v>
      </c>
      <c r="C61" s="5981" t="s">
        <v>27</v>
      </c>
      <c r="D61" s="6021" t="s">
        <v>92</v>
      </c>
      <c r="E61" s="4651"/>
      <c r="F61" s="7657" t="s">
        <v>1606</v>
      </c>
      <c r="G61" s="6872" t="s">
        <v>107</v>
      </c>
      <c r="H61" s="6875"/>
      <c r="I61" s="4649"/>
      <c r="J61" s="4648" t="s">
        <v>110</v>
      </c>
      <c r="K61" s="4646">
        <v>0.5</v>
      </c>
      <c r="L61" s="4646">
        <v>0.5</v>
      </c>
      <c r="M61" s="4652">
        <v>0.3</v>
      </c>
      <c r="N61" s="7768" t="s">
        <v>1605</v>
      </c>
      <c r="O61" s="7770" t="s">
        <v>1359</v>
      </c>
      <c r="P61" s="7772">
        <v>2</v>
      </c>
      <c r="Q61" s="7774">
        <v>3</v>
      </c>
      <c r="R61" s="7743" t="s">
        <v>1604</v>
      </c>
      <c r="S61" s="7765"/>
      <c r="T61" s="412"/>
      <c r="U61" s="1155"/>
      <c r="V61" s="1155"/>
      <c r="W61" s="1155"/>
      <c r="X61" s="1155"/>
    </row>
    <row r="62" spans="1:24" ht="16.5" customHeight="1" thickBot="1">
      <c r="A62" s="7696"/>
      <c r="B62" s="7674"/>
      <c r="C62" s="7702"/>
      <c r="D62" s="7698"/>
      <c r="E62" s="4651"/>
      <c r="F62" s="7658"/>
      <c r="G62" s="6873"/>
      <c r="H62" s="6875"/>
      <c r="I62" s="4649"/>
      <c r="J62" s="4559" t="s">
        <v>23</v>
      </c>
      <c r="K62" s="4640">
        <f>SUM(K61)</f>
        <v>0.5</v>
      </c>
      <c r="L62" s="4640">
        <f>SUM(L61)</f>
        <v>0.5</v>
      </c>
      <c r="M62" s="4640">
        <f>SUM(M61)</f>
        <v>0.3</v>
      </c>
      <c r="N62" s="7769"/>
      <c r="O62" s="7771"/>
      <c r="P62" s="7773"/>
      <c r="Q62" s="7775"/>
      <c r="R62" s="7744"/>
      <c r="S62" s="7767"/>
      <c r="T62" s="412"/>
      <c r="U62" s="1155"/>
      <c r="V62" s="1155"/>
      <c r="W62" s="1155"/>
      <c r="X62" s="1155"/>
    </row>
    <row r="63" spans="1:24" ht="48.75" customHeight="1" thickBot="1">
      <c r="A63" s="5914" t="s">
        <v>27</v>
      </c>
      <c r="B63" s="5925" t="s">
        <v>29</v>
      </c>
      <c r="C63" s="5981" t="s">
        <v>27</v>
      </c>
      <c r="D63" s="6021" t="s">
        <v>87</v>
      </c>
      <c r="E63" s="4651"/>
      <c r="F63" s="7659" t="s">
        <v>1603</v>
      </c>
      <c r="G63" s="6871" t="s">
        <v>107</v>
      </c>
      <c r="H63" s="6875"/>
      <c r="I63" s="4649"/>
      <c r="J63" s="4648" t="s">
        <v>110</v>
      </c>
      <c r="K63" s="4646">
        <v>2</v>
      </c>
      <c r="L63" s="4646">
        <v>2</v>
      </c>
      <c r="M63" s="4646">
        <v>2</v>
      </c>
      <c r="N63" s="6889" t="s">
        <v>1602</v>
      </c>
      <c r="O63" s="7748" t="s">
        <v>1359</v>
      </c>
      <c r="P63" s="7750" t="s">
        <v>1601</v>
      </c>
      <c r="Q63" s="7750" t="s">
        <v>1600</v>
      </c>
      <c r="R63" s="5850" t="s">
        <v>1599</v>
      </c>
      <c r="S63" s="5861"/>
      <c r="T63" s="412"/>
      <c r="U63" s="1155"/>
      <c r="V63" s="1155"/>
      <c r="W63" s="1155"/>
      <c r="X63" s="1155"/>
    </row>
    <row r="64" spans="1:24" ht="18" customHeight="1" thickBot="1">
      <c r="A64" s="5914"/>
      <c r="B64" s="5925"/>
      <c r="C64" s="5981"/>
      <c r="D64" s="6021"/>
      <c r="E64" s="4651"/>
      <c r="F64" s="7657"/>
      <c r="G64" s="6872"/>
      <c r="H64" s="6875"/>
      <c r="I64" s="4649"/>
      <c r="J64" s="4559" t="s">
        <v>23</v>
      </c>
      <c r="K64" s="4640">
        <f>SUM(K63)</f>
        <v>2</v>
      </c>
      <c r="L64" s="4640">
        <f>SUM(L63)</f>
        <v>2</v>
      </c>
      <c r="M64" s="4640">
        <f>SUM(M63)</f>
        <v>2</v>
      </c>
      <c r="N64" s="7747"/>
      <c r="O64" s="7749"/>
      <c r="P64" s="7751"/>
      <c r="Q64" s="7752"/>
      <c r="R64" s="7052"/>
      <c r="S64" s="6663"/>
      <c r="T64" s="412"/>
      <c r="U64" s="1155"/>
      <c r="V64" s="1155"/>
      <c r="W64" s="1155"/>
      <c r="X64" s="1155"/>
    </row>
    <row r="65" spans="1:24" ht="33" customHeight="1" thickBot="1">
      <c r="A65" s="787" t="s">
        <v>27</v>
      </c>
      <c r="B65" s="786" t="s">
        <v>29</v>
      </c>
      <c r="C65" s="515" t="s">
        <v>27</v>
      </c>
      <c r="D65" s="514" t="s">
        <v>82</v>
      </c>
      <c r="E65" s="4650"/>
      <c r="F65" s="7719" t="s">
        <v>1598</v>
      </c>
      <c r="G65" s="6871" t="s">
        <v>107</v>
      </c>
      <c r="H65" s="6875"/>
      <c r="I65" s="4649"/>
      <c r="J65" s="4648" t="s">
        <v>110</v>
      </c>
      <c r="K65" s="4648">
        <v>2</v>
      </c>
      <c r="L65" s="4647">
        <v>2.5</v>
      </c>
      <c r="M65" s="4646">
        <v>2.5</v>
      </c>
      <c r="N65" s="7807" t="s">
        <v>1597</v>
      </c>
      <c r="O65" s="7748" t="s">
        <v>37</v>
      </c>
      <c r="P65" s="7778">
        <v>1</v>
      </c>
      <c r="Q65" s="7778">
        <v>1</v>
      </c>
      <c r="R65" s="7051" t="s">
        <v>1596</v>
      </c>
      <c r="S65" s="6662"/>
      <c r="T65" s="412"/>
      <c r="U65" s="1155"/>
      <c r="V65" s="1155"/>
      <c r="W65" s="1155"/>
      <c r="X65" s="1155"/>
    </row>
    <row r="66" spans="1:24" ht="15.75" customHeight="1" thickBot="1">
      <c r="A66" s="4645"/>
      <c r="B66" s="818"/>
      <c r="C66" s="4644"/>
      <c r="D66" s="721"/>
      <c r="E66" s="4643"/>
      <c r="F66" s="7720"/>
      <c r="G66" s="6873"/>
      <c r="H66" s="6876"/>
      <c r="I66" s="4642"/>
      <c r="J66" s="4559" t="s">
        <v>23</v>
      </c>
      <c r="K66" s="4641">
        <f>SUM(K65)</f>
        <v>2</v>
      </c>
      <c r="L66" s="4641">
        <f>SUM(L65)</f>
        <v>2.5</v>
      </c>
      <c r="M66" s="4640">
        <f>SUM(M65)</f>
        <v>2.5</v>
      </c>
      <c r="N66" s="7808"/>
      <c r="O66" s="7749"/>
      <c r="P66" s="7784"/>
      <c r="Q66" s="7784"/>
      <c r="R66" s="5854"/>
      <c r="S66" s="5863"/>
      <c r="U66" s="1155"/>
      <c r="V66" s="1155"/>
      <c r="W66" s="1155"/>
      <c r="X66" s="1155"/>
    </row>
    <row r="67" spans="1:24" ht="38.25" customHeight="1">
      <c r="A67" s="5913" t="s">
        <v>27</v>
      </c>
      <c r="B67" s="5924" t="s">
        <v>29</v>
      </c>
      <c r="C67" s="5980" t="s">
        <v>29</v>
      </c>
      <c r="D67" s="784"/>
      <c r="E67" s="7675"/>
      <c r="F67" s="4639" t="s">
        <v>1578</v>
      </c>
      <c r="G67" s="6871" t="s">
        <v>104</v>
      </c>
      <c r="H67" s="7654" t="s">
        <v>34</v>
      </c>
      <c r="I67" s="7463" t="s">
        <v>33</v>
      </c>
      <c r="J67" s="4581" t="s">
        <v>110</v>
      </c>
      <c r="K67" s="4638">
        <f>K74</f>
        <v>0</v>
      </c>
      <c r="L67" s="4638">
        <f>L74</f>
        <v>0</v>
      </c>
      <c r="M67" s="4638">
        <f>M74</f>
        <v>0</v>
      </c>
      <c r="N67" s="4637" t="s">
        <v>1595</v>
      </c>
      <c r="O67" s="4636" t="s">
        <v>37</v>
      </c>
      <c r="P67" s="4635">
        <v>1</v>
      </c>
      <c r="Q67" s="4634">
        <v>1</v>
      </c>
      <c r="R67" s="4633" t="s">
        <v>1594</v>
      </c>
      <c r="S67" s="4632"/>
      <c r="U67" s="1155"/>
      <c r="V67" s="1155"/>
      <c r="W67" s="1155"/>
      <c r="X67" s="1155"/>
    </row>
    <row r="68" spans="1:24" ht="29.45" customHeight="1">
      <c r="A68" s="5914"/>
      <c r="B68" s="5925"/>
      <c r="C68" s="5981"/>
      <c r="D68" s="776"/>
      <c r="E68" s="7676"/>
      <c r="F68" s="4616"/>
      <c r="G68" s="6872"/>
      <c r="H68" s="7655"/>
      <c r="I68" s="7473"/>
      <c r="J68" s="4623"/>
      <c r="K68" s="4623"/>
      <c r="L68" s="4622"/>
      <c r="M68" s="4621"/>
      <c r="N68" s="4631" t="s">
        <v>1593</v>
      </c>
      <c r="O68" s="4619" t="s">
        <v>1369</v>
      </c>
      <c r="P68" s="4630">
        <v>15</v>
      </c>
      <c r="Q68" s="4610">
        <v>20</v>
      </c>
      <c r="R68" s="2477" t="s">
        <v>1592</v>
      </c>
      <c r="S68" s="1479"/>
    </row>
    <row r="69" spans="1:24" ht="50.25" customHeight="1">
      <c r="A69" s="5914"/>
      <c r="B69" s="5925"/>
      <c r="C69" s="5981"/>
      <c r="D69" s="776"/>
      <c r="E69" s="7676"/>
      <c r="F69" s="4616"/>
      <c r="G69" s="6872"/>
      <c r="H69" s="7655"/>
      <c r="I69" s="7473"/>
      <c r="J69" s="4561"/>
      <c r="K69" s="4561"/>
      <c r="L69" s="4628"/>
      <c r="M69" s="4627"/>
      <c r="N69" s="4629" t="s">
        <v>1591</v>
      </c>
      <c r="O69" s="1287" t="s">
        <v>37</v>
      </c>
      <c r="P69" s="4606">
        <v>1</v>
      </c>
      <c r="Q69" s="4610">
        <v>0</v>
      </c>
      <c r="R69" s="6891" t="s">
        <v>1590</v>
      </c>
      <c r="S69" s="6892"/>
    </row>
    <row r="70" spans="1:24" ht="44.45" customHeight="1">
      <c r="A70" s="5914"/>
      <c r="B70" s="5925"/>
      <c r="C70" s="5981"/>
      <c r="D70" s="776"/>
      <c r="E70" s="7676"/>
      <c r="F70" s="4616"/>
      <c r="G70" s="6872"/>
      <c r="H70" s="7655"/>
      <c r="I70" s="7473"/>
      <c r="J70" s="4561"/>
      <c r="K70" s="4561"/>
      <c r="L70" s="4628"/>
      <c r="M70" s="4627"/>
      <c r="N70" s="2572" t="s">
        <v>1589</v>
      </c>
      <c r="O70" s="4619" t="s">
        <v>1588</v>
      </c>
      <c r="P70" s="4626" t="s">
        <v>1587</v>
      </c>
      <c r="Q70" s="4625" t="s">
        <v>1586</v>
      </c>
      <c r="R70" s="2477" t="s">
        <v>1585</v>
      </c>
      <c r="S70" s="1479"/>
    </row>
    <row r="71" spans="1:24" ht="25.5" customHeight="1">
      <c r="A71" s="5914"/>
      <c r="B71" s="5925"/>
      <c r="C71" s="5981"/>
      <c r="D71" s="776"/>
      <c r="E71" s="7676"/>
      <c r="F71" s="4624"/>
      <c r="G71" s="6872"/>
      <c r="H71" s="7655"/>
      <c r="I71" s="7473"/>
      <c r="J71" s="4623"/>
      <c r="K71" s="4623"/>
      <c r="L71" s="4622"/>
      <c r="M71" s="4621"/>
      <c r="N71" s="4620" t="s">
        <v>1584</v>
      </c>
      <c r="O71" s="4619" t="s">
        <v>1369</v>
      </c>
      <c r="P71" s="4618" t="s">
        <v>1583</v>
      </c>
      <c r="Q71" s="4617" t="s">
        <v>1582</v>
      </c>
      <c r="R71" s="2452" t="s">
        <v>1581</v>
      </c>
      <c r="S71" s="1479"/>
    </row>
    <row r="72" spans="1:24" ht="28.9" customHeight="1" thickBot="1">
      <c r="A72" s="5914"/>
      <c r="B72" s="5925"/>
      <c r="C72" s="5981"/>
      <c r="D72" s="776"/>
      <c r="E72" s="7676"/>
      <c r="F72" s="4616"/>
      <c r="G72" s="6872"/>
      <c r="H72" s="7655"/>
      <c r="I72" s="7473"/>
      <c r="J72" s="4615"/>
      <c r="K72" s="4615"/>
      <c r="L72" s="4614"/>
      <c r="M72" s="4613"/>
      <c r="N72" s="4612" t="s">
        <v>1580</v>
      </c>
      <c r="O72" s="4611" t="s">
        <v>65</v>
      </c>
      <c r="P72" s="4606">
        <v>1</v>
      </c>
      <c r="Q72" s="4610" t="s">
        <v>723</v>
      </c>
      <c r="R72" s="2477" t="s">
        <v>1579</v>
      </c>
      <c r="S72" s="1479"/>
    </row>
    <row r="73" spans="1:24" ht="15.75" thickBot="1">
      <c r="A73" s="5915"/>
      <c r="B73" s="5926"/>
      <c r="C73" s="5982"/>
      <c r="D73" s="721"/>
      <c r="E73" s="7677"/>
      <c r="F73" s="4609"/>
      <c r="G73" s="6872"/>
      <c r="H73" s="7655"/>
      <c r="I73" s="7473"/>
      <c r="J73" s="4608" t="s">
        <v>23</v>
      </c>
      <c r="K73" s="4558">
        <f>SUM(K67:K72)</f>
        <v>0</v>
      </c>
      <c r="L73" s="4558">
        <f>SUM(L67:L72)</f>
        <v>0</v>
      </c>
      <c r="M73" s="4558">
        <f>SUM(M67:M72)</f>
        <v>0</v>
      </c>
      <c r="N73" s="1439"/>
      <c r="O73" s="1287"/>
      <c r="P73" s="4606"/>
      <c r="Q73" s="4606"/>
      <c r="R73" s="3932"/>
      <c r="S73" s="1479"/>
    </row>
    <row r="74" spans="1:24" ht="20.25" customHeight="1" thickBot="1">
      <c r="A74" s="5913" t="s">
        <v>27</v>
      </c>
      <c r="B74" s="5924" t="s">
        <v>29</v>
      </c>
      <c r="C74" s="5980" t="s">
        <v>29</v>
      </c>
      <c r="D74" s="7684" t="s">
        <v>27</v>
      </c>
      <c r="E74" s="7675"/>
      <c r="F74" s="6865" t="s">
        <v>1578</v>
      </c>
      <c r="G74" s="6872"/>
      <c r="H74" s="7655"/>
      <c r="I74" s="7473"/>
      <c r="J74" s="4567" t="s">
        <v>110</v>
      </c>
      <c r="K74" s="4607">
        <v>0</v>
      </c>
      <c r="L74" s="4607">
        <v>0</v>
      </c>
      <c r="M74" s="4565"/>
      <c r="N74" s="1439"/>
      <c r="O74" s="1287"/>
      <c r="P74" s="4606"/>
      <c r="Q74" s="4606"/>
      <c r="R74" s="3932"/>
      <c r="S74" s="1479"/>
    </row>
    <row r="75" spans="1:24" ht="15" thickBot="1">
      <c r="A75" s="5915"/>
      <c r="B75" s="5926"/>
      <c r="C75" s="5982"/>
      <c r="D75" s="7685"/>
      <c r="E75" s="7677"/>
      <c r="F75" s="6867"/>
      <c r="G75" s="6873"/>
      <c r="H75" s="7656"/>
      <c r="I75" s="7464"/>
      <c r="J75" s="4559" t="s">
        <v>23</v>
      </c>
      <c r="K75" s="4587">
        <f>SUM(K74)</f>
        <v>0</v>
      </c>
      <c r="L75" s="4587">
        <f>SUM(L74)</f>
        <v>0</v>
      </c>
      <c r="M75" s="4558">
        <f>SUM(M74)</f>
        <v>0</v>
      </c>
      <c r="N75" s="4586"/>
      <c r="O75" s="4585"/>
      <c r="P75" s="4584"/>
      <c r="Q75" s="4605"/>
      <c r="R75" s="4604"/>
      <c r="S75" s="2601"/>
    </row>
    <row r="76" spans="1:24" ht="15.75" customHeight="1">
      <c r="A76" s="5914" t="s">
        <v>27</v>
      </c>
      <c r="B76" s="5925" t="s">
        <v>29</v>
      </c>
      <c r="C76" s="7715" t="s">
        <v>94</v>
      </c>
      <c r="D76" s="7731" t="s">
        <v>1577</v>
      </c>
      <c r="E76" s="7731"/>
      <c r="F76" s="7469"/>
      <c r="G76" s="6872" t="s">
        <v>98</v>
      </c>
      <c r="H76" s="7729">
        <v>288724610</v>
      </c>
      <c r="I76" s="7727" t="s">
        <v>33</v>
      </c>
      <c r="J76" s="4603" t="s">
        <v>110</v>
      </c>
      <c r="K76" s="4602">
        <f>K79+K82</f>
        <v>0</v>
      </c>
      <c r="L76" s="4602">
        <f>L79+L82</f>
        <v>0</v>
      </c>
      <c r="M76" s="4602">
        <f>M79+M82</f>
        <v>0</v>
      </c>
      <c r="N76" s="7802"/>
      <c r="O76" s="7803"/>
      <c r="P76" s="7803"/>
      <c r="Q76" s="7804"/>
      <c r="R76" s="7446"/>
      <c r="S76" s="7447"/>
    </row>
    <row r="77" spans="1:24" ht="15.75" customHeight="1" thickBot="1">
      <c r="A77" s="5914"/>
      <c r="B77" s="5925"/>
      <c r="C77" s="7715"/>
      <c r="D77" s="7468"/>
      <c r="E77" s="7468"/>
      <c r="F77" s="7469"/>
      <c r="G77" s="6872"/>
      <c r="H77" s="7729"/>
      <c r="I77" s="7727"/>
      <c r="J77" s="4591" t="s">
        <v>135</v>
      </c>
      <c r="K77" s="4591">
        <v>0</v>
      </c>
      <c r="L77" s="4590">
        <f>L80+L83</f>
        <v>5.5</v>
      </c>
      <c r="M77" s="4597">
        <f>M80+M83</f>
        <v>5.5</v>
      </c>
      <c r="N77" s="7802"/>
      <c r="O77" s="7803"/>
      <c r="P77" s="7803"/>
      <c r="Q77" s="7804"/>
      <c r="R77" s="7446"/>
      <c r="S77" s="7447"/>
    </row>
    <row r="78" spans="1:24" ht="24" customHeight="1" thickBot="1">
      <c r="A78" s="5914"/>
      <c r="B78" s="5925"/>
      <c r="C78" s="7715"/>
      <c r="D78" s="7468"/>
      <c r="E78" s="7468"/>
      <c r="F78" s="7469"/>
      <c r="G78" s="6872"/>
      <c r="H78" s="7729"/>
      <c r="I78" s="7727"/>
      <c r="J78" s="4601" t="s">
        <v>23</v>
      </c>
      <c r="K78" s="4600">
        <f>SUM(K76:K77)</f>
        <v>0</v>
      </c>
      <c r="L78" s="4600">
        <f>SUM(L76:L77)</f>
        <v>5.5</v>
      </c>
      <c r="M78" s="4599">
        <f>SUM(M76:M77)</f>
        <v>5.5</v>
      </c>
      <c r="N78" s="7802"/>
      <c r="O78" s="7803"/>
      <c r="P78" s="7803"/>
      <c r="Q78" s="7804"/>
      <c r="R78" s="7805"/>
      <c r="S78" s="7806"/>
    </row>
    <row r="79" spans="1:24" ht="29.25" customHeight="1">
      <c r="A79" s="5913" t="s">
        <v>27</v>
      </c>
      <c r="B79" s="5924" t="s">
        <v>29</v>
      </c>
      <c r="C79" s="5980" t="s">
        <v>94</v>
      </c>
      <c r="D79" s="6020" t="s">
        <v>27</v>
      </c>
      <c r="E79" s="7675"/>
      <c r="F79" s="6865" t="s">
        <v>1576</v>
      </c>
      <c r="G79" s="6872"/>
      <c r="H79" s="7729"/>
      <c r="I79" s="7727"/>
      <c r="J79" s="4581" t="s">
        <v>110</v>
      </c>
      <c r="K79" s="4594">
        <v>0</v>
      </c>
      <c r="L79" s="4594">
        <v>0</v>
      </c>
      <c r="M79" s="4594">
        <v>0</v>
      </c>
      <c r="N79" s="6889" t="s">
        <v>1575</v>
      </c>
      <c r="O79" s="7781" t="s">
        <v>37</v>
      </c>
      <c r="P79" s="7778">
        <v>1</v>
      </c>
      <c r="Q79" s="7778">
        <v>1</v>
      </c>
      <c r="R79" s="7051" t="s">
        <v>1574</v>
      </c>
      <c r="S79" s="6662"/>
    </row>
    <row r="80" spans="1:24" ht="24.75" customHeight="1" thickBot="1">
      <c r="A80" s="5914"/>
      <c r="B80" s="5925"/>
      <c r="C80" s="5981"/>
      <c r="D80" s="6021"/>
      <c r="E80" s="7676"/>
      <c r="F80" s="6866"/>
      <c r="G80" s="6872"/>
      <c r="H80" s="7729"/>
      <c r="I80" s="7727"/>
      <c r="J80" s="4598" t="s">
        <v>135</v>
      </c>
      <c r="K80" s="4598"/>
      <c r="L80" s="4597"/>
      <c r="M80" s="4596"/>
      <c r="N80" s="7744"/>
      <c r="O80" s="7782"/>
      <c r="P80" s="7779"/>
      <c r="Q80" s="7779"/>
      <c r="R80" s="7433"/>
      <c r="S80" s="7434"/>
    </row>
    <row r="81" spans="1:23" ht="12.75" customHeight="1" thickBot="1">
      <c r="A81" s="5915"/>
      <c r="B81" s="5926"/>
      <c r="C81" s="5982"/>
      <c r="D81" s="6022"/>
      <c r="E81" s="7677"/>
      <c r="F81" s="6867"/>
      <c r="G81" s="6872"/>
      <c r="H81" s="7729"/>
      <c r="I81" s="7727"/>
      <c r="J81" s="4559" t="s">
        <v>23</v>
      </c>
      <c r="K81" s="4558">
        <f>SUM(K79:K80)</f>
        <v>0</v>
      </c>
      <c r="L81" s="4587">
        <f>SUM(L79:L80)</f>
        <v>0</v>
      </c>
      <c r="M81" s="4558">
        <f>SUM(M79:M80)</f>
        <v>0</v>
      </c>
      <c r="N81" s="7747"/>
      <c r="O81" s="7783"/>
      <c r="P81" s="7780"/>
      <c r="Q81" s="7780"/>
      <c r="R81" s="7435"/>
      <c r="S81" s="7436"/>
    </row>
    <row r="82" spans="1:23" ht="21" customHeight="1">
      <c r="A82" s="5913" t="s">
        <v>27</v>
      </c>
      <c r="B82" s="5924" t="s">
        <v>29</v>
      </c>
      <c r="C82" s="5980" t="s">
        <v>94</v>
      </c>
      <c r="D82" s="6020" t="s">
        <v>29</v>
      </c>
      <c r="E82" s="7675"/>
      <c r="F82" s="6865" t="s">
        <v>1573</v>
      </c>
      <c r="G82" s="6872"/>
      <c r="H82" s="7729"/>
      <c r="I82" s="7727"/>
      <c r="J82" s="4595" t="s">
        <v>110</v>
      </c>
      <c r="K82" s="4594">
        <v>0</v>
      </c>
      <c r="L82" s="4594">
        <v>0</v>
      </c>
      <c r="M82" s="4594">
        <v>0</v>
      </c>
      <c r="N82" s="4593" t="s">
        <v>1572</v>
      </c>
      <c r="O82" s="4592"/>
      <c r="P82" s="4576" t="s">
        <v>387</v>
      </c>
      <c r="Q82" s="4576" t="s">
        <v>387</v>
      </c>
      <c r="R82" s="7741" t="s">
        <v>1571</v>
      </c>
      <c r="S82" s="7742"/>
      <c r="T82" s="412"/>
      <c r="U82" s="412"/>
      <c r="W82" s="412"/>
    </row>
    <row r="83" spans="1:23" ht="21" customHeight="1" thickBot="1">
      <c r="A83" s="5914"/>
      <c r="B83" s="5925"/>
      <c r="C83" s="5981"/>
      <c r="D83" s="6021"/>
      <c r="E83" s="7676"/>
      <c r="F83" s="6866"/>
      <c r="G83" s="6872"/>
      <c r="H83" s="7729"/>
      <c r="I83" s="7727"/>
      <c r="J83" s="4591" t="s">
        <v>135</v>
      </c>
      <c r="K83" s="4574">
        <v>0</v>
      </c>
      <c r="L83" s="4590">
        <v>5.5</v>
      </c>
      <c r="M83" s="4590">
        <v>5.5</v>
      </c>
      <c r="N83" s="1431"/>
      <c r="O83" s="4589"/>
      <c r="P83" s="4588"/>
      <c r="Q83" s="7776"/>
      <c r="R83" s="5572"/>
      <c r="S83" s="5573"/>
    </row>
    <row r="84" spans="1:23" ht="23.25" customHeight="1" thickBot="1">
      <c r="A84" s="5915"/>
      <c r="B84" s="5926"/>
      <c r="C84" s="5982"/>
      <c r="D84" s="6022"/>
      <c r="E84" s="7677"/>
      <c r="F84" s="6867"/>
      <c r="G84" s="6873"/>
      <c r="H84" s="7730"/>
      <c r="I84" s="7728"/>
      <c r="J84" s="4559" t="s">
        <v>23</v>
      </c>
      <c r="K84" s="4558">
        <f>SUM(K82:K83)</f>
        <v>0</v>
      </c>
      <c r="L84" s="4587">
        <f>SUM(L82:L83)</f>
        <v>5.5</v>
      </c>
      <c r="M84" s="4558">
        <f>SUM(M82:M83)</f>
        <v>5.5</v>
      </c>
      <c r="N84" s="4586"/>
      <c r="O84" s="4585"/>
      <c r="P84" s="4584"/>
      <c r="Q84" s="7777"/>
      <c r="R84" s="6962"/>
      <c r="S84" s="6963"/>
    </row>
    <row r="85" spans="1:23" ht="18.75" customHeight="1" thickBot="1">
      <c r="A85" s="700" t="s">
        <v>27</v>
      </c>
      <c r="B85" s="562" t="s">
        <v>29</v>
      </c>
      <c r="C85" s="5898" t="s">
        <v>28</v>
      </c>
      <c r="D85" s="5899"/>
      <c r="E85" s="5899"/>
      <c r="F85" s="5899"/>
      <c r="G85" s="5899"/>
      <c r="H85" s="5899"/>
      <c r="I85" s="5899"/>
      <c r="J85" s="4553" t="s">
        <v>23</v>
      </c>
      <c r="K85" s="560">
        <f>K73+K52+K78</f>
        <v>50</v>
      </c>
      <c r="L85" s="560">
        <f>L73+L52+L78</f>
        <v>114.9</v>
      </c>
      <c r="M85" s="560">
        <f>M73+M52+M78</f>
        <v>114.69999999999999</v>
      </c>
      <c r="N85" s="7665"/>
      <c r="O85" s="7666"/>
      <c r="P85" s="7666"/>
      <c r="Q85" s="7670"/>
      <c r="R85" s="7755"/>
      <c r="S85" s="7756"/>
    </row>
    <row r="86" spans="1:23" ht="35.25" customHeight="1" thickBot="1">
      <c r="A86" s="700" t="s">
        <v>27</v>
      </c>
      <c r="B86" s="4583" t="s">
        <v>94</v>
      </c>
      <c r="C86" s="7671" t="s">
        <v>1570</v>
      </c>
      <c r="D86" s="7672"/>
      <c r="E86" s="7672"/>
      <c r="F86" s="7672"/>
      <c r="G86" s="7672"/>
      <c r="H86" s="7672"/>
      <c r="I86" s="7672"/>
      <c r="J86" s="7672"/>
      <c r="K86" s="7672"/>
      <c r="L86" s="7672"/>
      <c r="M86" s="7672"/>
      <c r="N86" s="7672"/>
      <c r="O86" s="7672"/>
      <c r="P86" s="7672"/>
      <c r="Q86" s="7673"/>
      <c r="R86" s="7755"/>
      <c r="S86" s="7756"/>
    </row>
    <row r="87" spans="1:23" ht="18" customHeight="1">
      <c r="A87" s="5913" t="s">
        <v>27</v>
      </c>
      <c r="B87" s="5924" t="s">
        <v>94</v>
      </c>
      <c r="C87" s="7533" t="s">
        <v>27</v>
      </c>
      <c r="D87" s="4582"/>
      <c r="E87" s="7732"/>
      <c r="F87" s="7734" t="s">
        <v>1565</v>
      </c>
      <c r="G87" s="6871" t="s">
        <v>1569</v>
      </c>
      <c r="H87" s="7721">
        <v>288724610</v>
      </c>
      <c r="I87" s="7724" t="s">
        <v>252</v>
      </c>
      <c r="J87" s="4581" t="s">
        <v>110</v>
      </c>
      <c r="K87" s="4580">
        <f>K90</f>
        <v>30</v>
      </c>
      <c r="L87" s="4580">
        <f>L90</f>
        <v>30</v>
      </c>
      <c r="M87" s="4580">
        <f>M90</f>
        <v>30</v>
      </c>
      <c r="N87" s="4579" t="s">
        <v>1568</v>
      </c>
      <c r="O87" s="4578" t="s">
        <v>37</v>
      </c>
      <c r="P87" s="4577">
        <v>30</v>
      </c>
      <c r="Q87" s="4576">
        <v>37</v>
      </c>
      <c r="R87" s="7743" t="s">
        <v>1567</v>
      </c>
      <c r="S87" s="7745" t="s">
        <v>1566</v>
      </c>
    </row>
    <row r="88" spans="1:23" ht="15.75" thickBot="1">
      <c r="A88" s="5914"/>
      <c r="B88" s="5925"/>
      <c r="C88" s="7534"/>
      <c r="D88" s="4570"/>
      <c r="E88" s="7733"/>
      <c r="F88" s="7735"/>
      <c r="G88" s="6872"/>
      <c r="H88" s="7722"/>
      <c r="I88" s="7725"/>
      <c r="J88" s="4575"/>
      <c r="K88" s="4575"/>
      <c r="L88" s="4574"/>
      <c r="M88" s="4573"/>
      <c r="N88" s="4572"/>
      <c r="O88" s="2690"/>
      <c r="P88" s="2689"/>
      <c r="Q88" s="4571"/>
      <c r="R88" s="7744"/>
      <c r="S88" s="7746"/>
    </row>
    <row r="89" spans="1:23" ht="15.75" thickBot="1">
      <c r="A89" s="5915"/>
      <c r="B89" s="5926"/>
      <c r="C89" s="7535"/>
      <c r="D89" s="4570"/>
      <c r="E89" s="7733"/>
      <c r="F89" s="7736"/>
      <c r="G89" s="6872"/>
      <c r="H89" s="7722"/>
      <c r="I89" s="7725"/>
      <c r="J89" s="4569" t="s">
        <v>23</v>
      </c>
      <c r="K89" s="4558">
        <f>SUM(K87:K88)</f>
        <v>30</v>
      </c>
      <c r="L89" s="4558">
        <f>SUM(L87:L88)</f>
        <v>30</v>
      </c>
      <c r="M89" s="4558">
        <f>SUM(M87:M88)</f>
        <v>30</v>
      </c>
      <c r="N89" s="4564"/>
      <c r="O89" s="4563"/>
      <c r="P89" s="4562"/>
      <c r="Q89" s="4561"/>
      <c r="R89" s="7744"/>
      <c r="S89" s="7746"/>
    </row>
    <row r="90" spans="1:23" ht="16.5" customHeight="1" thickBot="1">
      <c r="A90" s="5913" t="s">
        <v>27</v>
      </c>
      <c r="B90" s="5924" t="s">
        <v>94</v>
      </c>
      <c r="C90" s="7533" t="s">
        <v>27</v>
      </c>
      <c r="D90" s="6020" t="s">
        <v>27</v>
      </c>
      <c r="E90" s="4568"/>
      <c r="F90" s="6865" t="s">
        <v>1565</v>
      </c>
      <c r="G90" s="6872"/>
      <c r="H90" s="7722"/>
      <c r="I90" s="7725"/>
      <c r="J90" s="4567" t="s">
        <v>110</v>
      </c>
      <c r="K90" s="4566">
        <v>30</v>
      </c>
      <c r="L90" s="4566">
        <v>30</v>
      </c>
      <c r="M90" s="4565">
        <v>30</v>
      </c>
      <c r="N90" s="4564"/>
      <c r="O90" s="4563"/>
      <c r="P90" s="4562"/>
      <c r="Q90" s="4561"/>
      <c r="R90" s="7744"/>
      <c r="S90" s="7746"/>
    </row>
    <row r="91" spans="1:23" ht="96" customHeight="1" thickBot="1">
      <c r="A91" s="5915"/>
      <c r="B91" s="5926"/>
      <c r="C91" s="7535"/>
      <c r="D91" s="6022"/>
      <c r="E91" s="4560"/>
      <c r="F91" s="6867"/>
      <c r="G91" s="6873"/>
      <c r="H91" s="7723"/>
      <c r="I91" s="7726"/>
      <c r="J91" s="4559" t="s">
        <v>23</v>
      </c>
      <c r="K91" s="4558">
        <f>SUM(K90)</f>
        <v>30</v>
      </c>
      <c r="L91" s="4558">
        <f>SUM(L90)</f>
        <v>30</v>
      </c>
      <c r="M91" s="4558">
        <f>SUM(M90)</f>
        <v>30</v>
      </c>
      <c r="N91" s="4557"/>
      <c r="O91" s="4556"/>
      <c r="P91" s="4555"/>
      <c r="Q91" s="4554"/>
      <c r="R91" s="7744"/>
      <c r="S91" s="7746"/>
    </row>
    <row r="92" spans="1:23" ht="15.75" customHeight="1" thickBot="1">
      <c r="A92" s="700" t="s">
        <v>27</v>
      </c>
      <c r="B92" s="562" t="s">
        <v>94</v>
      </c>
      <c r="C92" s="5898" t="s">
        <v>28</v>
      </c>
      <c r="D92" s="5899"/>
      <c r="E92" s="5899"/>
      <c r="F92" s="5899"/>
      <c r="G92" s="5899"/>
      <c r="H92" s="5899"/>
      <c r="I92" s="5899"/>
      <c r="J92" s="4553" t="s">
        <v>23</v>
      </c>
      <c r="K92" s="560">
        <f>K89*1</f>
        <v>30</v>
      </c>
      <c r="L92" s="560">
        <f>L89*1</f>
        <v>30</v>
      </c>
      <c r="M92" s="560">
        <f>M89*1</f>
        <v>30</v>
      </c>
      <c r="N92" s="7681"/>
      <c r="O92" s="7682"/>
      <c r="P92" s="7682"/>
      <c r="Q92" s="7683"/>
      <c r="R92" s="7450"/>
      <c r="S92" s="7451"/>
    </row>
    <row r="93" spans="1:23" ht="15" thickBot="1">
      <c r="A93" s="4552" t="s">
        <v>27</v>
      </c>
      <c r="B93" s="7716" t="s">
        <v>607</v>
      </c>
      <c r="C93" s="7717"/>
      <c r="D93" s="7717"/>
      <c r="E93" s="7717"/>
      <c r="F93" s="7717"/>
      <c r="G93" s="7717"/>
      <c r="H93" s="7717"/>
      <c r="I93" s="7717"/>
      <c r="J93" s="7718"/>
      <c r="K93" s="4551">
        <f>K45+K85+K92</f>
        <v>125</v>
      </c>
      <c r="L93" s="4551">
        <f>L45+L85+L92</f>
        <v>189.9</v>
      </c>
      <c r="M93" s="4551">
        <f>M45+M85+M92</f>
        <v>187.39</v>
      </c>
      <c r="N93" s="7678"/>
      <c r="O93" s="7679"/>
      <c r="P93" s="7679"/>
      <c r="Q93" s="7680"/>
      <c r="R93" s="4549"/>
      <c r="S93" s="4548"/>
    </row>
    <row r="94" spans="1:23" ht="15.75" thickBot="1">
      <c r="A94" s="7530" t="s">
        <v>24</v>
      </c>
      <c r="B94" s="7531"/>
      <c r="C94" s="7531"/>
      <c r="D94" s="7531"/>
      <c r="E94" s="7531"/>
      <c r="F94" s="7531"/>
      <c r="G94" s="7531"/>
      <c r="H94" s="7531"/>
      <c r="I94" s="7531"/>
      <c r="J94" s="7532"/>
      <c r="K94" s="4550">
        <f>K93*1</f>
        <v>125</v>
      </c>
      <c r="L94" s="4550">
        <f>L93*1</f>
        <v>189.9</v>
      </c>
      <c r="M94" s="4550">
        <f>M93*1</f>
        <v>187.39</v>
      </c>
      <c r="N94" s="7660"/>
      <c r="O94" s="7661"/>
      <c r="P94" s="7661"/>
      <c r="Q94" s="7662"/>
      <c r="R94" s="4549"/>
      <c r="S94" s="4548"/>
    </row>
    <row r="95" spans="1:23" ht="27.75" customHeight="1">
      <c r="A95" s="41" t="s">
        <v>22</v>
      </c>
      <c r="B95" s="41"/>
      <c r="C95" s="41"/>
      <c r="D95" s="41"/>
      <c r="E95" s="41"/>
      <c r="F95" s="41"/>
      <c r="G95" s="41"/>
      <c r="H95" s="4547"/>
      <c r="I95" s="41"/>
      <c r="J95" s="41"/>
      <c r="K95" s="41"/>
      <c r="L95" s="41"/>
      <c r="M95" s="41"/>
      <c r="N95" s="41"/>
      <c r="O95" s="4546"/>
      <c r="P95" s="4545"/>
      <c r="Q95" s="4545"/>
    </row>
    <row r="96" spans="1:23" ht="28.5" customHeight="1" thickBot="1">
      <c r="A96" s="1305"/>
      <c r="B96" s="1314"/>
      <c r="C96" s="1314"/>
      <c r="D96" s="1314"/>
      <c r="E96" s="1314"/>
      <c r="F96" s="6304" t="s">
        <v>21</v>
      </c>
      <c r="G96" s="6304"/>
      <c r="H96" s="6304"/>
      <c r="I96" s="6304"/>
      <c r="J96" s="6304"/>
      <c r="K96" s="6304"/>
      <c r="L96" s="6304"/>
      <c r="M96" s="1332"/>
      <c r="N96" s="1331"/>
      <c r="O96" s="1331"/>
      <c r="P96" s="1310"/>
      <c r="Q96" s="1310"/>
    </row>
    <row r="97" spans="1:17" ht="82.5" customHeight="1" thickBot="1">
      <c r="A97" s="1305"/>
      <c r="B97" s="1314"/>
      <c r="C97" s="1314"/>
      <c r="D97" s="1314"/>
      <c r="E97" s="1314"/>
      <c r="F97" s="1330"/>
      <c r="G97" s="1329"/>
      <c r="H97" s="2416"/>
      <c r="I97" s="1329"/>
      <c r="J97" s="452"/>
      <c r="K97" s="2415" t="s">
        <v>19</v>
      </c>
      <c r="L97" s="1327" t="s">
        <v>18</v>
      </c>
      <c r="M97" s="1326" t="s">
        <v>17</v>
      </c>
      <c r="N97" s="1305"/>
      <c r="O97" s="1305"/>
      <c r="P97" s="1310"/>
      <c r="Q97" s="1310"/>
    </row>
    <row r="98" spans="1:17" ht="13.5" thickBot="1">
      <c r="A98" s="1305"/>
      <c r="B98" s="1314"/>
      <c r="C98" s="1314"/>
      <c r="D98" s="1314"/>
      <c r="E98" s="1314"/>
      <c r="F98" s="6332" t="s">
        <v>16</v>
      </c>
      <c r="G98" s="6333"/>
      <c r="H98" s="6333"/>
      <c r="I98" s="6333"/>
      <c r="J98" s="6334"/>
      <c r="K98" s="4544">
        <f>K99+K101</f>
        <v>125</v>
      </c>
      <c r="L98" s="4544">
        <f>L99+L101</f>
        <v>189.9</v>
      </c>
      <c r="M98" s="4544">
        <f>M99+M101</f>
        <v>187.39</v>
      </c>
      <c r="N98" s="2412"/>
      <c r="O98" s="1305"/>
      <c r="P98" s="1310"/>
      <c r="Q98" s="1310"/>
    </row>
    <row r="99" spans="1:17">
      <c r="A99" s="1305"/>
      <c r="B99" s="1314"/>
      <c r="C99" s="1314"/>
      <c r="D99" s="1314"/>
      <c r="E99" s="1314"/>
      <c r="F99" s="6316" t="s">
        <v>14</v>
      </c>
      <c r="G99" s="6317"/>
      <c r="H99" s="6317"/>
      <c r="I99" s="6317"/>
      <c r="J99" s="6318"/>
      <c r="K99" s="4543">
        <f>K15+K21+K27+K49+K67+K76+K90</f>
        <v>125</v>
      </c>
      <c r="L99" s="4543">
        <f>L15+L21+L27+L49+L67+L76+L90</f>
        <v>125</v>
      </c>
      <c r="M99" s="4543">
        <f>M15+M21+M27+M49+M67+M76+M90</f>
        <v>122.49</v>
      </c>
      <c r="N99" s="1305"/>
      <c r="O99" s="1305"/>
      <c r="P99" s="1310"/>
      <c r="Q99" s="1310"/>
    </row>
    <row r="100" spans="1:17">
      <c r="A100" s="1305"/>
      <c r="B100" s="1314"/>
      <c r="C100" s="1314"/>
      <c r="D100" s="1314"/>
      <c r="E100" s="1314"/>
      <c r="F100" s="6316" t="s">
        <v>493</v>
      </c>
      <c r="G100" s="6317"/>
      <c r="H100" s="6317"/>
      <c r="I100" s="6317"/>
      <c r="J100" s="6318"/>
      <c r="K100" s="4541"/>
      <c r="L100" s="4541"/>
      <c r="M100" s="4541"/>
      <c r="N100" s="1305"/>
      <c r="O100" s="1305"/>
      <c r="P100" s="1310"/>
      <c r="Q100" s="1310"/>
    </row>
    <row r="101" spans="1:17">
      <c r="A101" s="1305"/>
      <c r="B101" s="1314"/>
      <c r="C101" s="1314"/>
      <c r="D101" s="1314"/>
      <c r="E101" s="1314"/>
      <c r="F101" s="6316" t="s">
        <v>12</v>
      </c>
      <c r="G101" s="6317"/>
      <c r="H101" s="6317"/>
      <c r="I101" s="6317"/>
      <c r="J101" s="6318"/>
      <c r="K101" s="4542">
        <f>K50+K22+K77</f>
        <v>0</v>
      </c>
      <c r="L101" s="4542">
        <f>L50+L22+L77</f>
        <v>64.900000000000006</v>
      </c>
      <c r="M101" s="4542">
        <f>M50+M22+M77</f>
        <v>64.900000000000006</v>
      </c>
      <c r="N101" s="1305"/>
      <c r="O101" s="1305"/>
      <c r="P101" s="1310"/>
      <c r="Q101" s="1310"/>
    </row>
    <row r="102" spans="1:17">
      <c r="A102" s="1305"/>
      <c r="B102" s="1314"/>
      <c r="C102" s="1314"/>
      <c r="D102" s="1314"/>
      <c r="E102" s="1314"/>
      <c r="F102" s="6316" t="s">
        <v>11</v>
      </c>
      <c r="G102" s="6317"/>
      <c r="H102" s="6317"/>
      <c r="I102" s="6317"/>
      <c r="J102" s="6318"/>
      <c r="K102" s="4541"/>
      <c r="L102" s="4541"/>
      <c r="M102" s="4541"/>
      <c r="N102" s="1305"/>
      <c r="O102" s="1305"/>
      <c r="P102" s="1310"/>
      <c r="Q102" s="1310"/>
    </row>
    <row r="103" spans="1:17">
      <c r="A103" s="1305"/>
      <c r="B103" s="1314"/>
      <c r="C103" s="1314"/>
      <c r="D103" s="1314"/>
      <c r="E103" s="1314"/>
      <c r="F103" s="5684" t="s">
        <v>10</v>
      </c>
      <c r="G103" s="5685"/>
      <c r="H103" s="5685"/>
      <c r="I103" s="5685"/>
      <c r="J103" s="6319"/>
      <c r="K103" s="2746"/>
      <c r="L103" s="2746"/>
      <c r="M103" s="2746"/>
      <c r="N103" s="1305"/>
      <c r="O103" s="1305"/>
      <c r="P103" s="1310"/>
      <c r="Q103" s="1310"/>
    </row>
    <row r="104" spans="1:17">
      <c r="A104" s="1305"/>
      <c r="B104" s="1314"/>
      <c r="C104" s="1314"/>
      <c r="D104" s="1314"/>
      <c r="E104" s="1314"/>
      <c r="F104" s="1320" t="s">
        <v>9</v>
      </c>
      <c r="G104" s="1319"/>
      <c r="H104" s="2408"/>
      <c r="I104" s="1319"/>
      <c r="J104" s="1318"/>
      <c r="K104" s="4541"/>
      <c r="L104" s="4541"/>
      <c r="M104" s="4541"/>
      <c r="N104" s="1305"/>
      <c r="O104" s="1305"/>
      <c r="P104" s="1310"/>
      <c r="Q104" s="1310"/>
    </row>
    <row r="105" spans="1:17">
      <c r="A105" s="1305"/>
      <c r="B105" s="1314"/>
      <c r="C105" s="1314"/>
      <c r="D105" s="1314"/>
      <c r="E105" s="1314"/>
      <c r="F105" s="6316" t="s">
        <v>8</v>
      </c>
      <c r="G105" s="6317"/>
      <c r="H105" s="6317"/>
      <c r="I105" s="6317"/>
      <c r="J105" s="6318"/>
      <c r="K105" s="4541"/>
      <c r="L105" s="4541"/>
      <c r="M105" s="4541"/>
      <c r="N105" s="1305"/>
      <c r="O105" s="1305"/>
      <c r="P105" s="1315"/>
      <c r="Q105" s="1315"/>
    </row>
    <row r="106" spans="1:17">
      <c r="A106" s="1305"/>
      <c r="B106" s="1314"/>
      <c r="C106" s="1314"/>
      <c r="D106" s="1314"/>
      <c r="E106" s="1314"/>
      <c r="F106" s="6316" t="s">
        <v>492</v>
      </c>
      <c r="G106" s="6317"/>
      <c r="H106" s="6317"/>
      <c r="I106" s="6317"/>
      <c r="J106" s="6318"/>
      <c r="K106" s="4540"/>
      <c r="L106" s="4540"/>
      <c r="M106" s="4540"/>
      <c r="N106" s="1305"/>
      <c r="O106" s="1305"/>
      <c r="P106" s="1310"/>
      <c r="Q106" s="1310"/>
    </row>
    <row r="107" spans="1:17">
      <c r="A107" s="1305"/>
      <c r="B107" s="1314"/>
      <c r="C107" s="1314"/>
      <c r="D107" s="1314"/>
      <c r="E107" s="1314"/>
      <c r="F107" s="6316" t="s">
        <v>6</v>
      </c>
      <c r="G107" s="6317"/>
      <c r="H107" s="6317"/>
      <c r="I107" s="6317"/>
      <c r="J107" s="6318"/>
      <c r="K107" s="4540"/>
      <c r="L107" s="4540"/>
      <c r="M107" s="4540"/>
      <c r="N107" s="1305"/>
      <c r="O107" s="1305"/>
      <c r="P107" s="1310"/>
      <c r="Q107" s="1310"/>
    </row>
    <row r="108" spans="1:17">
      <c r="A108" s="1305"/>
      <c r="B108" s="1314"/>
      <c r="C108" s="1314"/>
      <c r="D108" s="1314"/>
      <c r="E108" s="1314"/>
      <c r="F108" s="6316" t="s">
        <v>5</v>
      </c>
      <c r="G108" s="6317"/>
      <c r="H108" s="6317"/>
      <c r="I108" s="6317"/>
      <c r="J108" s="6318"/>
      <c r="K108" s="4540"/>
      <c r="L108" s="4540"/>
      <c r="M108" s="4540"/>
      <c r="N108" s="1305"/>
      <c r="O108" s="1305"/>
      <c r="P108" s="1310"/>
      <c r="Q108" s="1310"/>
    </row>
    <row r="109" spans="1:17" ht="13.5" thickBot="1">
      <c r="F109" s="6326" t="s">
        <v>491</v>
      </c>
      <c r="G109" s="6327"/>
      <c r="H109" s="6327"/>
      <c r="I109" s="6327"/>
      <c r="J109" s="6328"/>
      <c r="K109" s="4539"/>
      <c r="L109" s="4539"/>
      <c r="M109" s="4539"/>
      <c r="N109" s="1305"/>
      <c r="O109" s="1305"/>
    </row>
    <row r="110" spans="1:17" ht="13.5" thickBot="1">
      <c r="F110" s="6311" t="s">
        <v>2</v>
      </c>
      <c r="G110" s="6312"/>
      <c r="H110" s="6312"/>
      <c r="I110" s="6312"/>
      <c r="J110" s="6312"/>
      <c r="K110" s="4538">
        <f>K111</f>
        <v>0</v>
      </c>
      <c r="L110" s="4538">
        <f>L111</f>
        <v>0</v>
      </c>
      <c r="M110" s="4538">
        <f>M111</f>
        <v>0</v>
      </c>
      <c r="N110" s="1305"/>
      <c r="O110" s="1305"/>
    </row>
    <row r="111" spans="1:17" ht="13.5" thickBot="1">
      <c r="F111" s="6320" t="s">
        <v>490</v>
      </c>
      <c r="G111" s="6321"/>
      <c r="H111" s="6321"/>
      <c r="I111" s="6321"/>
      <c r="J111" s="6322"/>
      <c r="K111" s="4537"/>
      <c r="L111" s="4536">
        <v>0</v>
      </c>
      <c r="M111" s="4535"/>
    </row>
    <row r="112" spans="1:17" ht="13.5" thickBot="1">
      <c r="F112" s="6323" t="s">
        <v>0</v>
      </c>
      <c r="G112" s="6324"/>
      <c r="H112" s="6324"/>
      <c r="I112" s="6324"/>
      <c r="J112" s="6325"/>
      <c r="K112" s="4534">
        <f>K98+K110</f>
        <v>125</v>
      </c>
      <c r="L112" s="4534">
        <f>L98+L110</f>
        <v>189.9</v>
      </c>
      <c r="M112" s="4534">
        <f>M98+M110</f>
        <v>187.39</v>
      </c>
    </row>
  </sheetData>
  <mergeCells count="237">
    <mergeCell ref="R92:S92"/>
    <mergeCell ref="R18:R20"/>
    <mergeCell ref="S18:S20"/>
    <mergeCell ref="N24:Q26"/>
    <mergeCell ref="R24:S26"/>
    <mergeCell ref="N76:Q78"/>
    <mergeCell ref="R76:S78"/>
    <mergeCell ref="R63:S64"/>
    <mergeCell ref="N65:N66"/>
    <mergeCell ref="O65:O66"/>
    <mergeCell ref="U44:V44"/>
    <mergeCell ref="U50:V50"/>
    <mergeCell ref="U51:V51"/>
    <mergeCell ref="U54:V54"/>
    <mergeCell ref="R85:S85"/>
    <mergeCell ref="R86:S86"/>
    <mergeCell ref="N49:Q52"/>
    <mergeCell ref="R49:S52"/>
    <mergeCell ref="R57:R58"/>
    <mergeCell ref="S57:S58"/>
    <mergeCell ref="R61:R62"/>
    <mergeCell ref="S61:S62"/>
    <mergeCell ref="N61:N62"/>
    <mergeCell ref="O61:O62"/>
    <mergeCell ref="P61:P62"/>
    <mergeCell ref="Q61:Q62"/>
    <mergeCell ref="Q83:Q84"/>
    <mergeCell ref="N79:N81"/>
    <mergeCell ref="R79:S81"/>
    <mergeCell ref="Q79:Q81"/>
    <mergeCell ref="P79:P81"/>
    <mergeCell ref="O79:O81"/>
    <mergeCell ref="P65:P66"/>
    <mergeCell ref="Q65:Q66"/>
    <mergeCell ref="F111:J111"/>
    <mergeCell ref="F112:J112"/>
    <mergeCell ref="F105:J105"/>
    <mergeCell ref="F106:J106"/>
    <mergeCell ref="F107:J107"/>
    <mergeCell ref="F108:J108"/>
    <mergeCell ref="F109:J109"/>
    <mergeCell ref="F110:J110"/>
    <mergeCell ref="R31:S31"/>
    <mergeCell ref="R37:S37"/>
    <mergeCell ref="R38:S38"/>
    <mergeCell ref="R41:S41"/>
    <mergeCell ref="R43:S44"/>
    <mergeCell ref="R82:S84"/>
    <mergeCell ref="R39:S39"/>
    <mergeCell ref="R48:S48"/>
    <mergeCell ref="R87:R91"/>
    <mergeCell ref="S87:S91"/>
    <mergeCell ref="R65:S66"/>
    <mergeCell ref="R69:S69"/>
    <mergeCell ref="N63:N64"/>
    <mergeCell ref="O63:O64"/>
    <mergeCell ref="P63:P64"/>
    <mergeCell ref="Q63:Q64"/>
    <mergeCell ref="F102:J102"/>
    <mergeCell ref="F103:J103"/>
    <mergeCell ref="B93:J93"/>
    <mergeCell ref="A94:J94"/>
    <mergeCell ref="F96:L96"/>
    <mergeCell ref="F98:J98"/>
    <mergeCell ref="F100:J100"/>
    <mergeCell ref="F56:F58"/>
    <mergeCell ref="F65:F66"/>
    <mergeCell ref="H87:H91"/>
    <mergeCell ref="C92:I92"/>
    <mergeCell ref="I87:I91"/>
    <mergeCell ref="I76:I84"/>
    <mergeCell ref="H76:H84"/>
    <mergeCell ref="C85:I85"/>
    <mergeCell ref="G67:G75"/>
    <mergeCell ref="D76:F78"/>
    <mergeCell ref="A90:A91"/>
    <mergeCell ref="F99:J99"/>
    <mergeCell ref="D90:D91"/>
    <mergeCell ref="B87:B89"/>
    <mergeCell ref="C87:C89"/>
    <mergeCell ref="E87:E89"/>
    <mergeCell ref="F87:F89"/>
    <mergeCell ref="F101:J101"/>
    <mergeCell ref="A82:A84"/>
    <mergeCell ref="E82:E84"/>
    <mergeCell ref="G76:G84"/>
    <mergeCell ref="E79:E81"/>
    <mergeCell ref="D79:D81"/>
    <mergeCell ref="F79:F81"/>
    <mergeCell ref="F82:F84"/>
    <mergeCell ref="A79:A81"/>
    <mergeCell ref="C79:C81"/>
    <mergeCell ref="C76:C78"/>
    <mergeCell ref="B79:B81"/>
    <mergeCell ref="B76:B78"/>
    <mergeCell ref="A76:A78"/>
    <mergeCell ref="A3:Q3"/>
    <mergeCell ref="Q7:Q8"/>
    <mergeCell ref="C15:C18"/>
    <mergeCell ref="F15:F18"/>
    <mergeCell ref="H15:H18"/>
    <mergeCell ref="H27:H30"/>
    <mergeCell ref="C19:C20"/>
    <mergeCell ref="G15:G18"/>
    <mergeCell ref="G21:G23"/>
    <mergeCell ref="D19:D20"/>
    <mergeCell ref="A15:A18"/>
    <mergeCell ref="H21:H23"/>
    <mergeCell ref="O18:O20"/>
    <mergeCell ref="P18:P20"/>
    <mergeCell ref="Q18:Q20"/>
    <mergeCell ref="D61:D62"/>
    <mergeCell ref="G61:G62"/>
    <mergeCell ref="D49:F52"/>
    <mergeCell ref="A61:A62"/>
    <mergeCell ref="B15:B18"/>
    <mergeCell ref="A21:A23"/>
    <mergeCell ref="F21:F23"/>
    <mergeCell ref="D27:F30"/>
    <mergeCell ref="C45:I45"/>
    <mergeCell ref="G49:G52"/>
    <mergeCell ref="G53:G55"/>
    <mergeCell ref="G56:G58"/>
    <mergeCell ref="G59:G60"/>
    <mergeCell ref="H49:H66"/>
    <mergeCell ref="F59:F60"/>
    <mergeCell ref="G63:G64"/>
    <mergeCell ref="G65:G66"/>
    <mergeCell ref="C61:C62"/>
    <mergeCell ref="C56:C58"/>
    <mergeCell ref="C59:C60"/>
    <mergeCell ref="B53:B55"/>
    <mergeCell ref="B56:B58"/>
    <mergeCell ref="B39:B40"/>
    <mergeCell ref="A41:A42"/>
    <mergeCell ref="A35:A36"/>
    <mergeCell ref="A33:A34"/>
    <mergeCell ref="A37:A38"/>
    <mergeCell ref="A39:A40"/>
    <mergeCell ref="A24:A26"/>
    <mergeCell ref="D56:D58"/>
    <mergeCell ref="D59:D60"/>
    <mergeCell ref="A27:A30"/>
    <mergeCell ref="D24:D26"/>
    <mergeCell ref="G27:G30"/>
    <mergeCell ref="G31:G34"/>
    <mergeCell ref="G35:G38"/>
    <mergeCell ref="B24:B26"/>
    <mergeCell ref="B33:B34"/>
    <mergeCell ref="B35:B36"/>
    <mergeCell ref="B37:B38"/>
    <mergeCell ref="A4:P4"/>
    <mergeCell ref="D6:D8"/>
    <mergeCell ref="G6:G8"/>
    <mergeCell ref="P7:P8"/>
    <mergeCell ref="A6:A8"/>
    <mergeCell ref="B6:B8"/>
    <mergeCell ref="C6:C8"/>
    <mergeCell ref="E6:E8"/>
    <mergeCell ref="F6:F8"/>
    <mergeCell ref="H6:H8"/>
    <mergeCell ref="O7:O8"/>
    <mergeCell ref="I6:I8"/>
    <mergeCell ref="N7:N8"/>
    <mergeCell ref="J6:J8"/>
    <mergeCell ref="N6:Q6"/>
    <mergeCell ref="N93:Q93"/>
    <mergeCell ref="B74:B75"/>
    <mergeCell ref="A74:A75"/>
    <mergeCell ref="B90:B91"/>
    <mergeCell ref="C90:C91"/>
    <mergeCell ref="F90:F91"/>
    <mergeCell ref="N92:Q92"/>
    <mergeCell ref="A67:A73"/>
    <mergeCell ref="B67:B73"/>
    <mergeCell ref="D74:D75"/>
    <mergeCell ref="E74:E75"/>
    <mergeCell ref="G87:G91"/>
    <mergeCell ref="B59:B60"/>
    <mergeCell ref="A56:A58"/>
    <mergeCell ref="A59:A60"/>
    <mergeCell ref="C67:C73"/>
    <mergeCell ref="E67:E73"/>
    <mergeCell ref="C53:C55"/>
    <mergeCell ref="B43:B44"/>
    <mergeCell ref="A53:A55"/>
    <mergeCell ref="R12:S12"/>
    <mergeCell ref="I21:I23"/>
    <mergeCell ref="F33:F34"/>
    <mergeCell ref="B63:B64"/>
    <mergeCell ref="A63:A64"/>
    <mergeCell ref="C63:C64"/>
    <mergeCell ref="D53:D55"/>
    <mergeCell ref="I15:I18"/>
    <mergeCell ref="F37:F38"/>
    <mergeCell ref="F39:F40"/>
    <mergeCell ref="F41:F42"/>
    <mergeCell ref="N18:N20"/>
    <mergeCell ref="H31:H44"/>
    <mergeCell ref="A31:A32"/>
    <mergeCell ref="B31:B32"/>
    <mergeCell ref="B27:B30"/>
    <mergeCell ref="N94:Q94"/>
    <mergeCell ref="C13:Q13"/>
    <mergeCell ref="N45:Q45"/>
    <mergeCell ref="C14:M14"/>
    <mergeCell ref="N85:Q85"/>
    <mergeCell ref="C86:Q86"/>
    <mergeCell ref="D63:D64"/>
    <mergeCell ref="A47:A48"/>
    <mergeCell ref="B47:B48"/>
    <mergeCell ref="B82:B84"/>
    <mergeCell ref="D82:D84"/>
    <mergeCell ref="C82:C84"/>
    <mergeCell ref="A87:A89"/>
    <mergeCell ref="B61:B62"/>
    <mergeCell ref="C74:C75"/>
    <mergeCell ref="B21:B23"/>
    <mergeCell ref="F35:F36"/>
    <mergeCell ref="A43:A44"/>
    <mergeCell ref="B41:B42"/>
    <mergeCell ref="F19:F20"/>
    <mergeCell ref="F24:F26"/>
    <mergeCell ref="F43:F44"/>
    <mergeCell ref="G39:G42"/>
    <mergeCell ref="G43:G44"/>
    <mergeCell ref="R6:R8"/>
    <mergeCell ref="S6:S8"/>
    <mergeCell ref="K7:K8"/>
    <mergeCell ref="L7:L8"/>
    <mergeCell ref="M7:M8"/>
    <mergeCell ref="K6:M6"/>
    <mergeCell ref="H67:H75"/>
    <mergeCell ref="I67:I75"/>
    <mergeCell ref="F74:F75"/>
    <mergeCell ref="F61:F62"/>
    <mergeCell ref="F63:F64"/>
  </mergeCells>
  <pageMargins left="0.70866141732283472" right="0.70866141732283472" top="0.74803149606299213" bottom="0.74803149606299213" header="0.31496062992125984" footer="0.31496062992125984"/>
  <pageSetup paperSize="9" scale="43" firstPageNumber="62" fitToHeight="0" orientation="landscape" useFirstPageNumber="1" r:id="rId1"/>
  <headerFooter>
    <oddHeader>&amp;C&amp;P</oddHead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B158"/>
  <sheetViews>
    <sheetView view="pageBreakPreview" zoomScale="90" zoomScaleNormal="90" zoomScaleSheetLayoutView="90" workbookViewId="0">
      <selection activeCell="U7" sqref="U7"/>
    </sheetView>
  </sheetViews>
  <sheetFormatPr defaultRowHeight="12.75"/>
  <cols>
    <col min="1" max="1" width="3.5703125" style="1730" customWidth="1"/>
    <col min="2" max="2" width="3.42578125" style="1728" customWidth="1"/>
    <col min="3" max="4" width="3.7109375" style="1728" customWidth="1"/>
    <col min="5" max="5" width="3.5703125" style="1728" customWidth="1"/>
    <col min="6" max="6" width="39.42578125" style="1728" customWidth="1"/>
    <col min="7" max="7" width="6.85546875" style="1728" customWidth="1"/>
    <col min="8" max="8" width="7.85546875" style="1728" customWidth="1"/>
    <col min="9" max="9" width="5.85546875" style="1728" customWidth="1"/>
    <col min="10" max="10" width="7.28515625" style="1728" customWidth="1"/>
    <col min="11" max="11" width="11" style="1728" customWidth="1"/>
    <col min="12" max="12" width="10" style="1730" customWidth="1"/>
    <col min="13" max="13" width="10" style="1728" customWidth="1"/>
    <col min="14" max="14" width="41.28515625" style="1728" customWidth="1"/>
    <col min="15" max="15" width="9.140625" style="1728" customWidth="1"/>
    <col min="16" max="17" width="8.85546875" style="1728" customWidth="1"/>
    <col min="18" max="18" width="35.42578125" style="1728" customWidth="1"/>
    <col min="19" max="19" width="29.140625" style="1728" customWidth="1"/>
    <col min="20" max="20" width="4.5703125" style="1728" customWidth="1"/>
    <col min="21" max="21" width="5.42578125" style="1728" customWidth="1"/>
    <col min="22" max="22" width="2.85546875" style="1728" customWidth="1"/>
    <col min="23" max="23" width="4.42578125" style="1728" customWidth="1"/>
    <col min="24" max="24" width="3" style="1728" customWidth="1"/>
    <col min="25" max="25" width="4.140625" style="1728" customWidth="1"/>
    <col min="26" max="16384" width="9.140625" style="1728"/>
  </cols>
  <sheetData>
    <row r="1" spans="1:25" ht="67.5" customHeight="1">
      <c r="Q1" s="406"/>
      <c r="R1" s="404" t="s">
        <v>1909</v>
      </c>
      <c r="S1" s="404"/>
      <c r="T1" s="403"/>
    </row>
    <row r="2" spans="1:25" ht="22.5" customHeight="1">
      <c r="A2" s="6792" t="s">
        <v>937</v>
      </c>
      <c r="B2" s="6792"/>
      <c r="C2" s="6792"/>
      <c r="D2" s="6792"/>
      <c r="E2" s="6792"/>
      <c r="F2" s="6792"/>
      <c r="G2" s="6792"/>
      <c r="H2" s="6792"/>
      <c r="I2" s="6792"/>
      <c r="J2" s="6792"/>
      <c r="K2" s="6792"/>
      <c r="L2" s="6792"/>
      <c r="M2" s="6792"/>
      <c r="N2" s="6792"/>
      <c r="O2" s="6792"/>
      <c r="P2" s="6792"/>
      <c r="Q2" s="6792"/>
      <c r="R2" s="404"/>
      <c r="S2" s="404"/>
    </row>
    <row r="3" spans="1:25" ht="13.9" customHeight="1">
      <c r="A3" s="6564" t="s">
        <v>1796</v>
      </c>
      <c r="B3" s="6564"/>
      <c r="C3" s="6564"/>
      <c r="D3" s="6564"/>
      <c r="E3" s="6564"/>
      <c r="F3" s="6564"/>
      <c r="G3" s="6564"/>
      <c r="H3" s="6564"/>
      <c r="I3" s="6564"/>
      <c r="J3" s="6564"/>
      <c r="K3" s="6564"/>
      <c r="L3" s="6564"/>
      <c r="M3" s="6564"/>
      <c r="N3" s="6564"/>
      <c r="O3" s="6564"/>
      <c r="P3" s="6564"/>
      <c r="Q3" s="2821"/>
    </row>
    <row r="4" spans="1:25" ht="16.5" thickBot="1">
      <c r="A4" s="5172"/>
      <c r="B4" s="1972"/>
      <c r="C4" s="1972"/>
      <c r="D4" s="1972"/>
      <c r="E4" s="1972"/>
      <c r="F4" s="1972"/>
      <c r="G4" s="1972"/>
      <c r="H4" s="1972"/>
      <c r="I4" s="1972"/>
      <c r="J4" s="1972"/>
      <c r="K4" s="1972"/>
      <c r="L4" s="1972"/>
      <c r="M4" s="1972"/>
      <c r="N4" s="1972"/>
      <c r="O4" s="7083" t="s">
        <v>822</v>
      </c>
      <c r="P4" s="7083"/>
      <c r="Q4" s="2819"/>
    </row>
    <row r="5" spans="1:25" ht="30.6" customHeight="1" thickBot="1">
      <c r="A5" s="6565" t="s">
        <v>192</v>
      </c>
      <c r="B5" s="6568" t="s">
        <v>191</v>
      </c>
      <c r="C5" s="6571" t="s">
        <v>187</v>
      </c>
      <c r="D5" s="6556" t="s">
        <v>189</v>
      </c>
      <c r="E5" s="7991" t="s">
        <v>190</v>
      </c>
      <c r="F5" s="6577" t="s">
        <v>188</v>
      </c>
      <c r="G5" s="6590" t="s">
        <v>187</v>
      </c>
      <c r="H5" s="6574" t="s">
        <v>186</v>
      </c>
      <c r="I5" s="6580" t="s">
        <v>185</v>
      </c>
      <c r="J5" s="6574" t="s">
        <v>184</v>
      </c>
      <c r="K5" s="7961" t="s">
        <v>183</v>
      </c>
      <c r="L5" s="7962"/>
      <c r="M5" s="7963"/>
      <c r="N5" s="6583" t="s">
        <v>182</v>
      </c>
      <c r="O5" s="6584"/>
      <c r="P5" s="6584"/>
      <c r="Q5" s="6585"/>
      <c r="R5" s="7088" t="s">
        <v>181</v>
      </c>
      <c r="S5" s="6801" t="s">
        <v>180</v>
      </c>
    </row>
    <row r="6" spans="1:25" ht="12.75" customHeight="1">
      <c r="A6" s="6566"/>
      <c r="B6" s="6569"/>
      <c r="C6" s="6572"/>
      <c r="D6" s="6557"/>
      <c r="E6" s="7992"/>
      <c r="F6" s="6578"/>
      <c r="G6" s="6591"/>
      <c r="H6" s="6575"/>
      <c r="I6" s="6581"/>
      <c r="J6" s="6575"/>
      <c r="K6" s="6478" t="s">
        <v>179</v>
      </c>
      <c r="L6" s="6478" t="s">
        <v>178</v>
      </c>
      <c r="M6" s="6480" t="s">
        <v>17</v>
      </c>
      <c r="N6" s="6586" t="s">
        <v>177</v>
      </c>
      <c r="O6" s="7999" t="s">
        <v>176</v>
      </c>
      <c r="P6" s="6739" t="s">
        <v>175</v>
      </c>
      <c r="Q6" s="6597" t="s">
        <v>174</v>
      </c>
      <c r="R6" s="7089"/>
      <c r="S6" s="6802"/>
    </row>
    <row r="7" spans="1:25" ht="133.15" customHeight="1" thickBot="1">
      <c r="A7" s="6567"/>
      <c r="B7" s="6570"/>
      <c r="C7" s="6573"/>
      <c r="D7" s="6558"/>
      <c r="E7" s="7993"/>
      <c r="F7" s="6579"/>
      <c r="G7" s="6592"/>
      <c r="H7" s="6576"/>
      <c r="I7" s="6582"/>
      <c r="J7" s="6576"/>
      <c r="K7" s="6479"/>
      <c r="L7" s="6479"/>
      <c r="M7" s="6481"/>
      <c r="N7" s="6587"/>
      <c r="O7" s="6589"/>
      <c r="P7" s="6740"/>
      <c r="Q7" s="6597"/>
      <c r="R7" s="7960"/>
      <c r="S7" s="6802"/>
    </row>
    <row r="8" spans="1:25" ht="23.25" customHeight="1" thickBot="1">
      <c r="A8" s="1971" t="s">
        <v>27</v>
      </c>
      <c r="B8" s="5171" t="s">
        <v>1795</v>
      </c>
      <c r="C8" s="2320"/>
      <c r="D8" s="2320"/>
      <c r="E8" s="2320"/>
      <c r="F8" s="2320"/>
      <c r="G8" s="2320"/>
      <c r="H8" s="2317"/>
      <c r="I8" s="2317"/>
      <c r="J8" s="2317"/>
      <c r="K8" s="2317"/>
      <c r="L8" s="5170"/>
      <c r="M8" s="5170"/>
      <c r="N8" s="5169"/>
      <c r="O8" s="5168"/>
      <c r="P8" s="5167"/>
      <c r="Q8" s="7890"/>
      <c r="R8" s="7891"/>
      <c r="S8" s="7892"/>
    </row>
    <row r="9" spans="1:25" ht="24.75" customHeight="1" thickBot="1">
      <c r="A9" s="5166"/>
      <c r="B9" s="5165"/>
      <c r="C9" s="5163"/>
      <c r="D9" s="5163"/>
      <c r="E9" s="5163"/>
      <c r="F9" s="5164"/>
      <c r="G9" s="5164"/>
      <c r="H9" s="5163"/>
      <c r="I9" s="5163"/>
      <c r="J9" s="5163"/>
      <c r="K9" s="5163"/>
      <c r="L9" s="5162"/>
      <c r="M9" s="5162"/>
      <c r="N9" s="5161" t="s">
        <v>1794</v>
      </c>
      <c r="O9" s="5160" t="s">
        <v>65</v>
      </c>
      <c r="P9" s="5159">
        <v>99.9</v>
      </c>
      <c r="Q9" s="5158">
        <v>99</v>
      </c>
      <c r="R9" s="5157"/>
      <c r="S9" s="5156"/>
    </row>
    <row r="10" spans="1:25" ht="22.5" customHeight="1" thickBot="1">
      <c r="A10" s="4888" t="s">
        <v>27</v>
      </c>
      <c r="B10" s="5155" t="s">
        <v>27</v>
      </c>
      <c r="C10" s="7893" t="s">
        <v>1793</v>
      </c>
      <c r="D10" s="7894"/>
      <c r="E10" s="7894"/>
      <c r="F10" s="7894"/>
      <c r="G10" s="7894"/>
      <c r="H10" s="7894"/>
      <c r="I10" s="7894"/>
      <c r="J10" s="7894"/>
      <c r="K10" s="7894"/>
      <c r="L10" s="7894"/>
      <c r="M10" s="7894"/>
      <c r="N10" s="7894"/>
      <c r="O10" s="7894"/>
      <c r="P10" s="7894"/>
      <c r="Q10" s="7894"/>
      <c r="R10" s="7894"/>
      <c r="S10" s="7895"/>
    </row>
    <row r="11" spans="1:25" ht="39" thickBot="1">
      <c r="A11" s="5154"/>
      <c r="B11" s="5153"/>
      <c r="C11" s="5152"/>
      <c r="D11" s="5151"/>
      <c r="E11" s="5151"/>
      <c r="F11" s="5151"/>
      <c r="G11" s="5151"/>
      <c r="H11" s="5151"/>
      <c r="I11" s="5151"/>
      <c r="J11" s="5151"/>
      <c r="K11" s="5151"/>
      <c r="L11" s="5151"/>
      <c r="M11" s="5151"/>
      <c r="N11" s="5150" t="s">
        <v>1792</v>
      </c>
      <c r="O11" s="5149" t="s">
        <v>65</v>
      </c>
      <c r="P11" s="5148">
        <v>93</v>
      </c>
      <c r="Q11" s="5147">
        <v>95</v>
      </c>
      <c r="R11" s="2145"/>
      <c r="S11" s="2068"/>
    </row>
    <row r="12" spans="1:25" ht="21" customHeight="1">
      <c r="A12" s="7934" t="s">
        <v>27</v>
      </c>
      <c r="B12" s="7996" t="s">
        <v>27</v>
      </c>
      <c r="C12" s="4931" t="s">
        <v>27</v>
      </c>
      <c r="D12" s="7985" t="s">
        <v>1791</v>
      </c>
      <c r="E12" s="7973"/>
      <c r="F12" s="7974"/>
      <c r="G12" s="6708" t="s">
        <v>161</v>
      </c>
      <c r="H12" s="7940" t="s">
        <v>34</v>
      </c>
      <c r="I12" s="7943" t="s">
        <v>1691</v>
      </c>
      <c r="J12" s="4938" t="s">
        <v>30</v>
      </c>
      <c r="K12" s="4937">
        <f>K16+K28+K30+K33</f>
        <v>1877.1999999999998</v>
      </c>
      <c r="L12" s="4937">
        <f>L16+L28+L30+L33</f>
        <v>2264.3999999999996</v>
      </c>
      <c r="M12" s="4937">
        <f>M16+M28+M30+M33</f>
        <v>2237.3999999999996</v>
      </c>
      <c r="N12" s="7994"/>
      <c r="O12" s="7906"/>
      <c r="P12" s="7876"/>
      <c r="Q12" s="7849"/>
      <c r="R12" s="8085" t="s">
        <v>1790</v>
      </c>
      <c r="S12" s="8086"/>
      <c r="T12" s="5048"/>
    </row>
    <row r="13" spans="1:25" ht="22.5" customHeight="1">
      <c r="A13" s="7935"/>
      <c r="B13" s="7997"/>
      <c r="C13" s="4931"/>
      <c r="D13" s="7986"/>
      <c r="E13" s="7975"/>
      <c r="F13" s="7976"/>
      <c r="G13" s="6709"/>
      <c r="H13" s="7941"/>
      <c r="I13" s="7944"/>
      <c r="J13" s="5065" t="s">
        <v>1767</v>
      </c>
      <c r="K13" s="5092">
        <f>K18+K20+K22+K24+K35+K37</f>
        <v>24437.899999999998</v>
      </c>
      <c r="L13" s="5092">
        <f>L18+L20+L22+L24+L35+L37</f>
        <v>25821.199999999997</v>
      </c>
      <c r="M13" s="5092">
        <f>M18+M20+M22+M24+M35+M37</f>
        <v>25819.699999999997</v>
      </c>
      <c r="N13" s="7995"/>
      <c r="O13" s="7880"/>
      <c r="P13" s="7843"/>
      <c r="Q13" s="7849"/>
      <c r="R13" s="8087"/>
      <c r="S13" s="8088"/>
      <c r="T13" s="5048"/>
    </row>
    <row r="14" spans="1:25" ht="21" customHeight="1" thickBot="1">
      <c r="A14" s="7935"/>
      <c r="B14" s="7997"/>
      <c r="C14" s="4931"/>
      <c r="D14" s="7986"/>
      <c r="E14" s="7975"/>
      <c r="F14" s="7976"/>
      <c r="G14" s="6709"/>
      <c r="H14" s="7941"/>
      <c r="I14" s="7944"/>
      <c r="J14" s="5112" t="s">
        <v>135</v>
      </c>
      <c r="K14" s="5082">
        <f>K26+K31+K38</f>
        <v>43.3</v>
      </c>
      <c r="L14" s="5082">
        <f>L26+L31+L38</f>
        <v>683</v>
      </c>
      <c r="M14" s="5082">
        <f>M26+M31+M38</f>
        <v>683</v>
      </c>
      <c r="N14" s="7995"/>
      <c r="O14" s="7880"/>
      <c r="P14" s="7843"/>
      <c r="Q14" s="7849"/>
      <c r="R14" s="8087"/>
      <c r="S14" s="8088"/>
      <c r="T14" s="5048"/>
    </row>
    <row r="15" spans="1:25" ht="25.5" customHeight="1" thickBot="1">
      <c r="A15" s="7936"/>
      <c r="B15" s="7998"/>
      <c r="C15" s="5146"/>
      <c r="D15" s="7987"/>
      <c r="E15" s="7977"/>
      <c r="F15" s="7978"/>
      <c r="G15" s="6710"/>
      <c r="H15" s="7942"/>
      <c r="I15" s="7944"/>
      <c r="J15" s="5145" t="s">
        <v>23</v>
      </c>
      <c r="K15" s="5144">
        <f>SUM(K12:K14)</f>
        <v>26358.399999999998</v>
      </c>
      <c r="L15" s="5144">
        <f>SUM(L12:L14)</f>
        <v>28768.6</v>
      </c>
      <c r="M15" s="5144">
        <f>SUM(M12:M14)</f>
        <v>28740.1</v>
      </c>
      <c r="N15" s="7995"/>
      <c r="O15" s="7880"/>
      <c r="P15" s="7843"/>
      <c r="Q15" s="7849"/>
      <c r="R15" s="8089"/>
      <c r="S15" s="8090"/>
      <c r="T15" s="5040"/>
    </row>
    <row r="16" spans="1:25" ht="27.75" customHeight="1">
      <c r="A16" s="7934" t="s">
        <v>27</v>
      </c>
      <c r="B16" s="7937" t="s">
        <v>27</v>
      </c>
      <c r="C16" s="7946" t="s">
        <v>27</v>
      </c>
      <c r="D16" s="7958" t="s">
        <v>27</v>
      </c>
      <c r="E16" s="5032"/>
      <c r="F16" s="7966" t="s">
        <v>1789</v>
      </c>
      <c r="G16" s="6708" t="s">
        <v>161</v>
      </c>
      <c r="H16" s="7870" t="s">
        <v>34</v>
      </c>
      <c r="I16" s="4909" t="s">
        <v>1505</v>
      </c>
      <c r="J16" s="5126" t="s">
        <v>30</v>
      </c>
      <c r="K16" s="5126">
        <v>525.9</v>
      </c>
      <c r="L16" s="4906">
        <v>565.9</v>
      </c>
      <c r="M16" s="5127">
        <v>560.1</v>
      </c>
      <c r="N16" s="7900" t="s">
        <v>1699</v>
      </c>
      <c r="O16" s="7873" t="s">
        <v>407</v>
      </c>
      <c r="P16" s="7811" t="s">
        <v>1788</v>
      </c>
      <c r="Q16" s="7823" t="s">
        <v>1787</v>
      </c>
      <c r="R16" s="2128"/>
      <c r="S16" s="2036"/>
      <c r="T16" s="1733"/>
      <c r="Y16" s="5129"/>
    </row>
    <row r="17" spans="1:25" ht="25.5" customHeight="1" thickBot="1">
      <c r="A17" s="7936"/>
      <c r="B17" s="7939"/>
      <c r="C17" s="7947"/>
      <c r="D17" s="7959"/>
      <c r="E17" s="5031"/>
      <c r="F17" s="7949"/>
      <c r="G17" s="6709"/>
      <c r="H17" s="7871"/>
      <c r="I17" s="4915"/>
      <c r="J17" s="4914" t="s">
        <v>23</v>
      </c>
      <c r="K17" s="5074">
        <f>SUM(K16)</f>
        <v>525.9</v>
      </c>
      <c r="L17" s="5074">
        <f>SUM(L16)</f>
        <v>565.9</v>
      </c>
      <c r="M17" s="5074">
        <f>SUM(M16)</f>
        <v>560.1</v>
      </c>
      <c r="N17" s="7901"/>
      <c r="O17" s="7875"/>
      <c r="P17" s="7813"/>
      <c r="Q17" s="7825"/>
      <c r="R17" s="2128"/>
      <c r="S17" s="2036"/>
      <c r="Y17" s="5129"/>
    </row>
    <row r="18" spans="1:25" ht="24" customHeight="1">
      <c r="A18" s="7934" t="s">
        <v>27</v>
      </c>
      <c r="B18" s="7937" t="s">
        <v>27</v>
      </c>
      <c r="C18" s="7946" t="s">
        <v>27</v>
      </c>
      <c r="D18" s="7841" t="s">
        <v>29</v>
      </c>
      <c r="E18" s="5125"/>
      <c r="F18" s="7964" t="s">
        <v>1786</v>
      </c>
      <c r="G18" s="6709"/>
      <c r="H18" s="7871"/>
      <c r="I18" s="4980" t="s">
        <v>1377</v>
      </c>
      <c r="J18" s="5139" t="s">
        <v>1767</v>
      </c>
      <c r="K18" s="4919">
        <v>7393.8</v>
      </c>
      <c r="L18" s="5062">
        <v>7343.3</v>
      </c>
      <c r="M18" s="5143">
        <v>7342.4</v>
      </c>
      <c r="N18" s="7907" t="s">
        <v>1699</v>
      </c>
      <c r="O18" s="7874" t="s">
        <v>407</v>
      </c>
      <c r="P18" s="7843" t="s">
        <v>1785</v>
      </c>
      <c r="Q18" s="8069" t="s">
        <v>1784</v>
      </c>
      <c r="R18" s="2128"/>
      <c r="S18" s="2036"/>
      <c r="Y18" s="5129"/>
    </row>
    <row r="19" spans="1:25" ht="26.25" customHeight="1" thickBot="1">
      <c r="A19" s="7936"/>
      <c r="B19" s="7939"/>
      <c r="C19" s="7947"/>
      <c r="D19" s="7842"/>
      <c r="E19" s="5137"/>
      <c r="F19" s="7967"/>
      <c r="G19" s="6709"/>
      <c r="H19" s="7871"/>
      <c r="I19" s="4962" t="s">
        <v>1505</v>
      </c>
      <c r="J19" s="4914" t="s">
        <v>23</v>
      </c>
      <c r="K19" s="5074">
        <f>K18</f>
        <v>7393.8</v>
      </c>
      <c r="L19" s="5074">
        <f>L18</f>
        <v>7343.3</v>
      </c>
      <c r="M19" s="5140">
        <f>M18</f>
        <v>7342.4</v>
      </c>
      <c r="N19" s="7901"/>
      <c r="O19" s="7875"/>
      <c r="P19" s="7844"/>
      <c r="Q19" s="8070"/>
      <c r="R19" s="2128"/>
      <c r="S19" s="2036"/>
      <c r="Y19" s="5129"/>
    </row>
    <row r="20" spans="1:25" ht="18.75" customHeight="1">
      <c r="A20" s="7934" t="s">
        <v>27</v>
      </c>
      <c r="B20" s="7937" t="s">
        <v>27</v>
      </c>
      <c r="C20" s="7946" t="s">
        <v>27</v>
      </c>
      <c r="D20" s="7841" t="s">
        <v>94</v>
      </c>
      <c r="E20" s="5032"/>
      <c r="F20" s="7964" t="s">
        <v>1783</v>
      </c>
      <c r="G20" s="6708" t="s">
        <v>161</v>
      </c>
      <c r="H20" s="7871"/>
      <c r="I20" s="4980" t="s">
        <v>1377</v>
      </c>
      <c r="J20" s="5139" t="s">
        <v>1767</v>
      </c>
      <c r="K20" s="5142">
        <v>49</v>
      </c>
      <c r="L20" s="4906">
        <v>53.8</v>
      </c>
      <c r="M20" s="5138">
        <v>53.7</v>
      </c>
      <c r="N20" s="5022" t="s">
        <v>1782</v>
      </c>
      <c r="O20" s="5021" t="s">
        <v>407</v>
      </c>
      <c r="P20" s="5020" t="s">
        <v>1505</v>
      </c>
      <c r="Q20" s="7823" t="s">
        <v>1505</v>
      </c>
      <c r="R20" s="2128"/>
      <c r="S20" s="2036"/>
      <c r="Y20" s="8053"/>
    </row>
    <row r="21" spans="1:25" ht="15.75" customHeight="1" thickBot="1">
      <c r="A21" s="7936"/>
      <c r="B21" s="7939"/>
      <c r="C21" s="7947"/>
      <c r="D21" s="7842"/>
      <c r="E21" s="5031"/>
      <c r="F21" s="7965"/>
      <c r="G21" s="6709"/>
      <c r="H21" s="7872"/>
      <c r="I21" s="4962"/>
      <c r="J21" s="4914" t="s">
        <v>23</v>
      </c>
      <c r="K21" s="5074">
        <f>SUM(K20)</f>
        <v>49</v>
      </c>
      <c r="L21" s="5074">
        <f>SUM(L20)</f>
        <v>53.8</v>
      </c>
      <c r="M21" s="5140">
        <f>SUM(M20)</f>
        <v>53.7</v>
      </c>
      <c r="N21" s="5141"/>
      <c r="O21" s="5116"/>
      <c r="P21" s="5115"/>
      <c r="Q21" s="7825"/>
      <c r="R21" s="2128"/>
      <c r="S21" s="2036"/>
      <c r="Y21" s="8053"/>
    </row>
    <row r="22" spans="1:25" ht="19.5" customHeight="1">
      <c r="A22" s="7934" t="s">
        <v>27</v>
      </c>
      <c r="B22" s="7937" t="s">
        <v>27</v>
      </c>
      <c r="C22" s="7946" t="s">
        <v>27</v>
      </c>
      <c r="D22" s="7841" t="s">
        <v>92</v>
      </c>
      <c r="E22" s="5125"/>
      <c r="F22" s="7964" t="s">
        <v>1781</v>
      </c>
      <c r="G22" s="6709"/>
      <c r="H22" s="7870" t="s">
        <v>34</v>
      </c>
      <c r="I22" s="4980" t="s">
        <v>1377</v>
      </c>
      <c r="J22" s="5139" t="s">
        <v>1767</v>
      </c>
      <c r="K22" s="4907">
        <v>16995.099999999999</v>
      </c>
      <c r="L22" s="4906">
        <v>18424.099999999999</v>
      </c>
      <c r="M22" s="5138">
        <v>18423.599999999999</v>
      </c>
      <c r="N22" s="7900" t="s">
        <v>1699</v>
      </c>
      <c r="O22" s="7873" t="s">
        <v>407</v>
      </c>
      <c r="P22" s="7876" t="s">
        <v>1780</v>
      </c>
      <c r="Q22" s="8069" t="s">
        <v>1779</v>
      </c>
      <c r="R22" s="4916"/>
      <c r="S22" s="2036"/>
      <c r="Y22" s="5129"/>
    </row>
    <row r="23" spans="1:25" ht="15.75" customHeight="1" thickBot="1">
      <c r="A23" s="7936"/>
      <c r="B23" s="7939"/>
      <c r="C23" s="7947"/>
      <c r="D23" s="7842"/>
      <c r="E23" s="5137"/>
      <c r="F23" s="7965"/>
      <c r="G23" s="6709"/>
      <c r="H23" s="7871"/>
      <c r="I23" s="4962" t="s">
        <v>1505</v>
      </c>
      <c r="J23" s="4914" t="s">
        <v>23</v>
      </c>
      <c r="K23" s="5074">
        <f>K22</f>
        <v>16995.099999999999</v>
      </c>
      <c r="L23" s="5074">
        <f>L22</f>
        <v>18424.099999999999</v>
      </c>
      <c r="M23" s="5140">
        <f>M22</f>
        <v>18423.599999999999</v>
      </c>
      <c r="N23" s="7901"/>
      <c r="O23" s="7875"/>
      <c r="P23" s="7844"/>
      <c r="Q23" s="8070"/>
      <c r="R23" s="2128"/>
      <c r="S23" s="2036"/>
      <c r="Y23" s="5129"/>
    </row>
    <row r="24" spans="1:25" ht="21.75" customHeight="1">
      <c r="A24" s="7934" t="s">
        <v>27</v>
      </c>
      <c r="B24" s="7937" t="s">
        <v>27</v>
      </c>
      <c r="C24" s="7946" t="s">
        <v>27</v>
      </c>
      <c r="D24" s="7841" t="s">
        <v>87</v>
      </c>
      <c r="E24" s="5125"/>
      <c r="F24" s="7904" t="s">
        <v>1778</v>
      </c>
      <c r="G24" s="6708" t="s">
        <v>161</v>
      </c>
      <c r="H24" s="7871"/>
      <c r="I24" s="4980" t="s">
        <v>1505</v>
      </c>
      <c r="J24" s="5139" t="s">
        <v>1767</v>
      </c>
      <c r="K24" s="4906">
        <v>0</v>
      </c>
      <c r="L24" s="4906">
        <v>0</v>
      </c>
      <c r="M24" s="5138">
        <v>0</v>
      </c>
      <c r="N24" s="7900" t="s">
        <v>1699</v>
      </c>
      <c r="O24" s="7873" t="s">
        <v>407</v>
      </c>
      <c r="P24" s="7876" t="s">
        <v>33</v>
      </c>
      <c r="Q24" s="8069" t="s">
        <v>33</v>
      </c>
      <c r="R24" s="2128"/>
      <c r="S24" s="2036"/>
      <c r="Y24" s="5129"/>
    </row>
    <row r="25" spans="1:25" ht="26.25" customHeight="1" thickBot="1">
      <c r="A25" s="7936"/>
      <c r="B25" s="7939"/>
      <c r="C25" s="7947"/>
      <c r="D25" s="7842"/>
      <c r="E25" s="5137"/>
      <c r="F25" s="7905"/>
      <c r="G25" s="6709"/>
      <c r="H25" s="7871"/>
      <c r="I25" s="4962"/>
      <c r="J25" s="4914" t="s">
        <v>23</v>
      </c>
      <c r="K25" s="5074">
        <f>SUM(K24)</f>
        <v>0</v>
      </c>
      <c r="L25" s="5074">
        <f>SUM(L24)</f>
        <v>0</v>
      </c>
      <c r="M25" s="5074">
        <f>SUM(M24)</f>
        <v>0</v>
      </c>
      <c r="N25" s="7901"/>
      <c r="O25" s="7875"/>
      <c r="P25" s="7844"/>
      <c r="Q25" s="8070"/>
      <c r="R25" s="2128"/>
      <c r="S25" s="2036"/>
      <c r="Y25" s="5129"/>
    </row>
    <row r="26" spans="1:25" ht="25.5" customHeight="1" thickBot="1">
      <c r="A26" s="7934" t="s">
        <v>27</v>
      </c>
      <c r="B26" s="7937" t="s">
        <v>27</v>
      </c>
      <c r="C26" s="7946" t="s">
        <v>27</v>
      </c>
      <c r="D26" s="7841" t="s">
        <v>82</v>
      </c>
      <c r="E26" s="5032"/>
      <c r="F26" s="7904" t="s">
        <v>1777</v>
      </c>
      <c r="G26" s="6709"/>
      <c r="H26" s="7871"/>
      <c r="I26" s="4909" t="s">
        <v>1505</v>
      </c>
      <c r="J26" s="5136" t="s">
        <v>135</v>
      </c>
      <c r="K26" s="4906">
        <v>0.1</v>
      </c>
      <c r="L26" s="4906">
        <v>0.1</v>
      </c>
      <c r="M26" s="5127">
        <v>0.1</v>
      </c>
      <c r="N26" s="7900" t="s">
        <v>1699</v>
      </c>
      <c r="O26" s="7873" t="s">
        <v>407</v>
      </c>
      <c r="P26" s="7876" t="s">
        <v>1377</v>
      </c>
      <c r="Q26" s="8069" t="s">
        <v>1377</v>
      </c>
      <c r="R26" s="2128"/>
      <c r="S26" s="2036"/>
      <c r="Y26" s="5129"/>
    </row>
    <row r="27" spans="1:25" ht="25.5" customHeight="1" thickBot="1">
      <c r="A27" s="7936"/>
      <c r="B27" s="7939"/>
      <c r="C27" s="7947"/>
      <c r="D27" s="7842"/>
      <c r="E27" s="5031"/>
      <c r="F27" s="7954"/>
      <c r="G27" s="6709"/>
      <c r="H27" s="7871"/>
      <c r="I27" s="4915"/>
      <c r="J27" s="4914" t="s">
        <v>23</v>
      </c>
      <c r="K27" s="5074">
        <f>SUM(K26)</f>
        <v>0.1</v>
      </c>
      <c r="L27" s="5074">
        <f>SUM(L26)</f>
        <v>0.1</v>
      </c>
      <c r="M27" s="5074">
        <f>SUM(M26)</f>
        <v>0.1</v>
      </c>
      <c r="N27" s="7901"/>
      <c r="O27" s="7875"/>
      <c r="P27" s="7844"/>
      <c r="Q27" s="8070"/>
      <c r="R27" s="2128"/>
      <c r="S27" s="2036"/>
      <c r="Y27" s="5129"/>
    </row>
    <row r="28" spans="1:25" ht="26.25" customHeight="1">
      <c r="A28" s="7934" t="s">
        <v>27</v>
      </c>
      <c r="B28" s="7937" t="s">
        <v>27</v>
      </c>
      <c r="C28" s="7946" t="s">
        <v>27</v>
      </c>
      <c r="D28" s="7841" t="s">
        <v>79</v>
      </c>
      <c r="E28" s="5032"/>
      <c r="F28" s="7904" t="s">
        <v>1776</v>
      </c>
      <c r="G28" s="6708" t="s">
        <v>161</v>
      </c>
      <c r="H28" s="7871"/>
      <c r="I28" s="4909" t="s">
        <v>1505</v>
      </c>
      <c r="J28" s="5128" t="s">
        <v>30</v>
      </c>
      <c r="K28" s="4906">
        <v>0.4</v>
      </c>
      <c r="L28" s="4906">
        <v>0.4</v>
      </c>
      <c r="M28" s="4906">
        <v>0.4</v>
      </c>
      <c r="N28" s="7900" t="s">
        <v>1699</v>
      </c>
      <c r="O28" s="7873" t="s">
        <v>407</v>
      </c>
      <c r="P28" s="7876" t="s">
        <v>1377</v>
      </c>
      <c r="Q28" s="7849" t="s">
        <v>1377</v>
      </c>
      <c r="R28" s="2128"/>
      <c r="S28" s="2036"/>
      <c r="Y28" s="5129"/>
    </row>
    <row r="29" spans="1:25" ht="21.75" customHeight="1" thickBot="1">
      <c r="A29" s="7936"/>
      <c r="B29" s="7939"/>
      <c r="C29" s="7947"/>
      <c r="D29" s="7842"/>
      <c r="E29" s="5031"/>
      <c r="F29" s="7905"/>
      <c r="G29" s="6709"/>
      <c r="H29" s="7872"/>
      <c r="I29" s="4915"/>
      <c r="J29" s="4893" t="s">
        <v>23</v>
      </c>
      <c r="K29" s="5098">
        <f>SUM(K28)</f>
        <v>0.4</v>
      </c>
      <c r="L29" s="5098">
        <f>SUM(L28)</f>
        <v>0.4</v>
      </c>
      <c r="M29" s="5098">
        <f>SUM(M28)</f>
        <v>0.4</v>
      </c>
      <c r="N29" s="7901"/>
      <c r="O29" s="7875"/>
      <c r="P29" s="7844"/>
      <c r="Q29" s="7849"/>
      <c r="R29" s="2128"/>
      <c r="S29" s="2036"/>
      <c r="Y29" s="5129"/>
    </row>
    <row r="30" spans="1:25" ht="26.25" customHeight="1">
      <c r="A30" s="7934" t="s">
        <v>27</v>
      </c>
      <c r="B30" s="7937" t="s">
        <v>27</v>
      </c>
      <c r="C30" s="7946" t="s">
        <v>27</v>
      </c>
      <c r="D30" s="7841" t="s">
        <v>74</v>
      </c>
      <c r="E30" s="5117"/>
      <c r="F30" s="7904" t="s">
        <v>1775</v>
      </c>
      <c r="G30" s="6709"/>
      <c r="H30" s="7870" t="s">
        <v>34</v>
      </c>
      <c r="I30" s="5135" t="s">
        <v>1505</v>
      </c>
      <c r="J30" s="5124" t="s">
        <v>30</v>
      </c>
      <c r="K30" s="5134">
        <v>51.3</v>
      </c>
      <c r="L30" s="4906">
        <v>106.3</v>
      </c>
      <c r="M30" s="4906">
        <v>106.3</v>
      </c>
      <c r="N30" s="7955" t="s">
        <v>1699</v>
      </c>
      <c r="O30" s="7873" t="s">
        <v>407</v>
      </c>
      <c r="P30" s="7876" t="s">
        <v>1774</v>
      </c>
      <c r="Q30" s="8069" t="s">
        <v>1773</v>
      </c>
      <c r="R30" s="4895"/>
      <c r="S30" s="2127"/>
      <c r="T30" s="1733"/>
      <c r="Y30" s="5129"/>
    </row>
    <row r="31" spans="1:25" ht="17.25" customHeight="1" thickBot="1">
      <c r="A31" s="7935"/>
      <c r="B31" s="7938"/>
      <c r="C31" s="7979"/>
      <c r="D31" s="7950"/>
      <c r="E31" s="5117"/>
      <c r="F31" s="7954"/>
      <c r="G31" s="6709"/>
      <c r="H31" s="7871"/>
      <c r="I31" s="5123"/>
      <c r="J31" s="5122" t="s">
        <v>135</v>
      </c>
      <c r="K31" s="5133">
        <v>38.9</v>
      </c>
      <c r="L31" s="5132">
        <v>634</v>
      </c>
      <c r="M31" s="5131">
        <v>634</v>
      </c>
      <c r="N31" s="7956"/>
      <c r="O31" s="7874"/>
      <c r="P31" s="7843"/>
      <c r="Q31" s="7849"/>
      <c r="R31" s="4895"/>
      <c r="S31" s="2127"/>
      <c r="T31" s="1733"/>
      <c r="Y31" s="5129"/>
    </row>
    <row r="32" spans="1:25" ht="18.75" customHeight="1" thickBot="1">
      <c r="A32" s="7936"/>
      <c r="B32" s="7939"/>
      <c r="C32" s="7947"/>
      <c r="D32" s="7842"/>
      <c r="E32" s="5117"/>
      <c r="F32" s="7905"/>
      <c r="G32" s="6709"/>
      <c r="H32" s="7871"/>
      <c r="I32" s="4915"/>
      <c r="J32" s="5130" t="s">
        <v>23</v>
      </c>
      <c r="K32" s="5017">
        <f>SUM(K30,K31)</f>
        <v>90.199999999999989</v>
      </c>
      <c r="L32" s="5017">
        <f>SUM(L30,L31)</f>
        <v>740.3</v>
      </c>
      <c r="M32" s="5025">
        <f>SUM(M30,M31)</f>
        <v>740.3</v>
      </c>
      <c r="N32" s="7957"/>
      <c r="O32" s="7875"/>
      <c r="P32" s="7844"/>
      <c r="Q32" s="8070"/>
      <c r="R32" s="2128"/>
      <c r="S32" s="2036"/>
      <c r="Y32" s="5129"/>
    </row>
    <row r="33" spans="1:25" ht="26.25" customHeight="1">
      <c r="A33" s="7934" t="s">
        <v>27</v>
      </c>
      <c r="B33" s="7937" t="s">
        <v>27</v>
      </c>
      <c r="C33" s="7946" t="s">
        <v>27</v>
      </c>
      <c r="D33" s="7841" t="s">
        <v>71</v>
      </c>
      <c r="E33" s="5032"/>
      <c r="F33" s="7904" t="s">
        <v>1772</v>
      </c>
      <c r="G33" s="6708" t="s">
        <v>161</v>
      </c>
      <c r="H33" s="7871"/>
      <c r="I33" s="4909" t="s">
        <v>1505</v>
      </c>
      <c r="J33" s="5128" t="s">
        <v>30</v>
      </c>
      <c r="K33" s="1877">
        <v>1299.5999999999999</v>
      </c>
      <c r="L33" s="4906">
        <v>1591.8</v>
      </c>
      <c r="M33" s="5127">
        <v>1570.6</v>
      </c>
      <c r="N33" s="7900" t="s">
        <v>1699</v>
      </c>
      <c r="O33" s="7873" t="s">
        <v>407</v>
      </c>
      <c r="P33" s="7876" t="s">
        <v>1771</v>
      </c>
      <c r="Q33" s="8069" t="s">
        <v>1770</v>
      </c>
      <c r="R33" s="4895"/>
      <c r="S33" s="2036"/>
      <c r="T33" s="1733"/>
      <c r="Y33" s="8053"/>
    </row>
    <row r="34" spans="1:25" ht="21.75" customHeight="1" thickBot="1">
      <c r="A34" s="7936"/>
      <c r="B34" s="7939"/>
      <c r="C34" s="7947"/>
      <c r="D34" s="7842"/>
      <c r="E34" s="5031"/>
      <c r="F34" s="7905"/>
      <c r="G34" s="6709"/>
      <c r="H34" s="7871"/>
      <c r="I34" s="4915"/>
      <c r="J34" s="4914" t="s">
        <v>23</v>
      </c>
      <c r="K34" s="5074">
        <f>K33</f>
        <v>1299.5999999999999</v>
      </c>
      <c r="L34" s="5074">
        <f>L33</f>
        <v>1591.8</v>
      </c>
      <c r="M34" s="5074">
        <f>M33</f>
        <v>1570.6</v>
      </c>
      <c r="N34" s="7901"/>
      <c r="O34" s="7875"/>
      <c r="P34" s="7844"/>
      <c r="Q34" s="8070"/>
      <c r="R34" s="2128"/>
      <c r="S34" s="2036"/>
      <c r="Y34" s="8053"/>
    </row>
    <row r="35" spans="1:25" ht="24.75" customHeight="1">
      <c r="A35" s="7934" t="s">
        <v>27</v>
      </c>
      <c r="B35" s="7937" t="s">
        <v>27</v>
      </c>
      <c r="C35" s="7946" t="s">
        <v>27</v>
      </c>
      <c r="D35" s="7841" t="s">
        <v>63</v>
      </c>
      <c r="E35" s="5117"/>
      <c r="F35" s="7904" t="s">
        <v>1769</v>
      </c>
      <c r="G35" s="6709"/>
      <c r="H35" s="7871"/>
      <c r="I35" s="4909" t="s">
        <v>1505</v>
      </c>
      <c r="J35" s="5126" t="s">
        <v>1767</v>
      </c>
      <c r="K35" s="4906">
        <v>0</v>
      </c>
      <c r="L35" s="4906">
        <v>0</v>
      </c>
      <c r="M35" s="4906">
        <v>0</v>
      </c>
      <c r="N35" s="7900" t="s">
        <v>1699</v>
      </c>
      <c r="O35" s="5021" t="s">
        <v>407</v>
      </c>
      <c r="P35" s="5020" t="s">
        <v>33</v>
      </c>
      <c r="Q35" s="8069" t="s">
        <v>33</v>
      </c>
      <c r="R35" s="2128"/>
      <c r="S35" s="2036"/>
    </row>
    <row r="36" spans="1:25" ht="15.75" customHeight="1" thickBot="1">
      <c r="A36" s="7936"/>
      <c r="B36" s="7939"/>
      <c r="C36" s="7947"/>
      <c r="D36" s="7842"/>
      <c r="E36" s="5117"/>
      <c r="F36" s="7905"/>
      <c r="G36" s="6709"/>
      <c r="H36" s="7871"/>
      <c r="I36" s="4915"/>
      <c r="J36" s="4914" t="s">
        <v>23</v>
      </c>
      <c r="K36" s="5074">
        <f>SUM(K35)</f>
        <v>0</v>
      </c>
      <c r="L36" s="5074">
        <f>SUM(L35)</f>
        <v>0</v>
      </c>
      <c r="M36" s="5074">
        <f>SUM(M35)</f>
        <v>0</v>
      </c>
      <c r="N36" s="7901"/>
      <c r="O36" s="5116"/>
      <c r="P36" s="5115"/>
      <c r="Q36" s="8070"/>
      <c r="R36" s="2128"/>
      <c r="S36" s="2036"/>
    </row>
    <row r="37" spans="1:25" ht="21" customHeight="1">
      <c r="A37" s="7934" t="s">
        <v>27</v>
      </c>
      <c r="B37" s="7937" t="s">
        <v>27</v>
      </c>
      <c r="C37" s="7946" t="s">
        <v>27</v>
      </c>
      <c r="D37" s="7841" t="s">
        <v>57</v>
      </c>
      <c r="E37" s="5125"/>
      <c r="F37" s="7904" t="s">
        <v>1768</v>
      </c>
      <c r="G37" s="6708" t="s">
        <v>161</v>
      </c>
      <c r="H37" s="7871"/>
      <c r="I37" s="5123" t="s">
        <v>1505</v>
      </c>
      <c r="J37" s="5124" t="s">
        <v>1767</v>
      </c>
      <c r="K37" s="4906">
        <v>0</v>
      </c>
      <c r="L37" s="4906">
        <v>0</v>
      </c>
      <c r="M37" s="4906">
        <v>0</v>
      </c>
      <c r="N37" s="7877" t="s">
        <v>1699</v>
      </c>
      <c r="O37" s="5021" t="s">
        <v>407</v>
      </c>
      <c r="P37" s="5020" t="s">
        <v>1766</v>
      </c>
      <c r="Q37" s="7823" t="s">
        <v>1765</v>
      </c>
      <c r="R37" s="2128"/>
      <c r="S37" s="2036"/>
    </row>
    <row r="38" spans="1:25" ht="13.5" customHeight="1" thickBot="1">
      <c r="A38" s="7935"/>
      <c r="B38" s="7938"/>
      <c r="C38" s="7979"/>
      <c r="D38" s="7950"/>
      <c r="E38" s="5117"/>
      <c r="F38" s="7954"/>
      <c r="G38" s="6709"/>
      <c r="H38" s="7871"/>
      <c r="I38" s="5123"/>
      <c r="J38" s="5122" t="s">
        <v>135</v>
      </c>
      <c r="K38" s="5121">
        <v>4.3</v>
      </c>
      <c r="L38" s="5120">
        <v>48.9</v>
      </c>
      <c r="M38" s="5120">
        <v>48.9</v>
      </c>
      <c r="N38" s="7878"/>
      <c r="O38" s="5119"/>
      <c r="P38" s="5118"/>
      <c r="Q38" s="7824"/>
      <c r="R38" s="4895"/>
      <c r="S38" s="2036"/>
    </row>
    <row r="39" spans="1:25" ht="17.25" customHeight="1" thickBot="1">
      <c r="A39" s="7935"/>
      <c r="B39" s="7938"/>
      <c r="C39" s="7979"/>
      <c r="D39" s="7950"/>
      <c r="E39" s="5117"/>
      <c r="F39" s="7954"/>
      <c r="G39" s="6709"/>
      <c r="H39" s="7872"/>
      <c r="I39" s="4894" t="s">
        <v>1377</v>
      </c>
      <c r="J39" s="4893" t="s">
        <v>23</v>
      </c>
      <c r="K39" s="5017">
        <f>SUM(K37,K38)</f>
        <v>4.3</v>
      </c>
      <c r="L39" s="5017">
        <f>SUM(L37,L38)</f>
        <v>48.9</v>
      </c>
      <c r="M39" s="5017">
        <f>SUM(M37,M38)</f>
        <v>48.9</v>
      </c>
      <c r="N39" s="7879"/>
      <c r="O39" s="5116"/>
      <c r="P39" s="5115"/>
      <c r="Q39" s="7825"/>
      <c r="R39" s="5114"/>
      <c r="S39" s="5113"/>
    </row>
    <row r="40" spans="1:25" ht="27" customHeight="1">
      <c r="A40" s="7931" t="s">
        <v>27</v>
      </c>
      <c r="B40" s="6656" t="s">
        <v>27</v>
      </c>
      <c r="C40" s="7945" t="s">
        <v>29</v>
      </c>
      <c r="D40" s="7973" t="s">
        <v>1764</v>
      </c>
      <c r="E40" s="7973"/>
      <c r="F40" s="7974"/>
      <c r="G40" s="6708" t="s">
        <v>139</v>
      </c>
      <c r="H40" s="8037" t="s">
        <v>34</v>
      </c>
      <c r="I40" s="7943" t="s">
        <v>1691</v>
      </c>
      <c r="J40" s="4938" t="s">
        <v>110</v>
      </c>
      <c r="K40" s="4937">
        <f>K44+K48+K52+K56+K59</f>
        <v>6684.8</v>
      </c>
      <c r="L40" s="4937">
        <f>L44+L48+L52+L56+L59</f>
        <v>9364.7000000000007</v>
      </c>
      <c r="M40" s="4937">
        <f>M44+M48+M52+M56+M59</f>
        <v>9240.1</v>
      </c>
      <c r="N40" s="7900"/>
      <c r="O40" s="7873"/>
      <c r="P40" s="7876"/>
      <c r="Q40" s="7823"/>
      <c r="R40" s="8085" t="s">
        <v>1763</v>
      </c>
      <c r="S40" s="8086"/>
      <c r="T40" s="4923"/>
    </row>
    <row r="41" spans="1:25" ht="21" customHeight="1">
      <c r="A41" s="7932"/>
      <c r="B41" s="6657"/>
      <c r="C41" s="7868"/>
      <c r="D41" s="7975"/>
      <c r="E41" s="7975"/>
      <c r="F41" s="7976"/>
      <c r="G41" s="6709"/>
      <c r="H41" s="7941"/>
      <c r="I41" s="7944"/>
      <c r="J41" s="5065" t="s">
        <v>135</v>
      </c>
      <c r="K41" s="5092">
        <f>SUM(K49,K45,K53)</f>
        <v>0</v>
      </c>
      <c r="L41" s="5092">
        <f>SUM(L49,L45,L53)</f>
        <v>154.79999999999998</v>
      </c>
      <c r="M41" s="5092">
        <f>SUM(M49,M45,M53)</f>
        <v>154.89999999999998</v>
      </c>
      <c r="N41" s="7907"/>
      <c r="O41" s="7874"/>
      <c r="P41" s="7843"/>
      <c r="Q41" s="8099"/>
      <c r="R41" s="8087"/>
      <c r="S41" s="8088"/>
      <c r="T41" s="4923"/>
    </row>
    <row r="42" spans="1:25" ht="23.25" customHeight="1" thickBot="1">
      <c r="A42" s="7932"/>
      <c r="B42" s="6657"/>
      <c r="C42" s="7868"/>
      <c r="D42" s="7975"/>
      <c r="E42" s="7975"/>
      <c r="F42" s="7976"/>
      <c r="G42" s="6709"/>
      <c r="H42" s="7941"/>
      <c r="I42" s="7944"/>
      <c r="J42" s="5112" t="s">
        <v>134</v>
      </c>
      <c r="K42" s="5082">
        <f>K46+K50+K54+K57+K60</f>
        <v>1106.9000000000001</v>
      </c>
      <c r="L42" s="5082">
        <f>L46+L50+L54+L57+L60</f>
        <v>1106.9000000000001</v>
      </c>
      <c r="M42" s="5082">
        <f>M46+M50+M54+M57+M60</f>
        <v>1106.9000000000001</v>
      </c>
      <c r="N42" s="7907"/>
      <c r="O42" s="7874"/>
      <c r="P42" s="7843"/>
      <c r="Q42" s="8099"/>
      <c r="R42" s="8087"/>
      <c r="S42" s="8088"/>
      <c r="T42" s="4923"/>
    </row>
    <row r="43" spans="1:25" ht="23.25" customHeight="1" thickBot="1">
      <c r="A43" s="7933"/>
      <c r="B43" s="6658"/>
      <c r="C43" s="7869"/>
      <c r="D43" s="7977"/>
      <c r="E43" s="7977"/>
      <c r="F43" s="7978"/>
      <c r="G43" s="6710"/>
      <c r="H43" s="7942"/>
      <c r="I43" s="8034"/>
      <c r="J43" s="5111" t="s">
        <v>23</v>
      </c>
      <c r="K43" s="4928">
        <f>SUM(K40:K42)</f>
        <v>7791.7000000000007</v>
      </c>
      <c r="L43" s="4928">
        <f>SUM(L40:L42)</f>
        <v>10626.4</v>
      </c>
      <c r="M43" s="4928">
        <f>SUM(M40:M42)</f>
        <v>10501.9</v>
      </c>
      <c r="N43" s="7901"/>
      <c r="O43" s="7875"/>
      <c r="P43" s="7844"/>
      <c r="Q43" s="8100"/>
      <c r="R43" s="8091"/>
      <c r="S43" s="8092"/>
      <c r="T43" s="4995"/>
    </row>
    <row r="44" spans="1:25" ht="22.5" customHeight="1">
      <c r="A44" s="7935" t="s">
        <v>27</v>
      </c>
      <c r="B44" s="7938" t="s">
        <v>27</v>
      </c>
      <c r="C44" s="7868" t="s">
        <v>29</v>
      </c>
      <c r="D44" s="7950" t="s">
        <v>27</v>
      </c>
      <c r="E44" s="5030"/>
      <c r="F44" s="7948" t="s">
        <v>1762</v>
      </c>
      <c r="G44" s="6709" t="s">
        <v>139</v>
      </c>
      <c r="H44" s="7870" t="s">
        <v>34</v>
      </c>
      <c r="I44" s="5105">
        <v>9</v>
      </c>
      <c r="J44" s="4992" t="s">
        <v>110</v>
      </c>
      <c r="K44" s="5071">
        <v>1874.8</v>
      </c>
      <c r="L44" s="5071">
        <v>2801.8</v>
      </c>
      <c r="M44" s="4906">
        <v>2791.6</v>
      </c>
      <c r="N44" s="7878" t="s">
        <v>1699</v>
      </c>
      <c r="O44" s="7874" t="s">
        <v>407</v>
      </c>
      <c r="P44" s="7843" t="s">
        <v>1761</v>
      </c>
      <c r="Q44" s="7849" t="s">
        <v>1760</v>
      </c>
      <c r="R44" s="5110"/>
      <c r="S44" s="5109"/>
    </row>
    <row r="45" spans="1:25" ht="22.5" customHeight="1">
      <c r="A45" s="7935"/>
      <c r="B45" s="7938"/>
      <c r="C45" s="7868"/>
      <c r="D45" s="7950"/>
      <c r="E45" s="5030"/>
      <c r="F45" s="7948"/>
      <c r="G45" s="6709"/>
      <c r="H45" s="7871"/>
      <c r="I45" s="5105"/>
      <c r="J45" s="5108" t="s">
        <v>135</v>
      </c>
      <c r="K45" s="5107">
        <v>0</v>
      </c>
      <c r="L45" s="5107">
        <v>151.69999999999999</v>
      </c>
      <c r="M45" s="5107">
        <v>151.69999999999999</v>
      </c>
      <c r="N45" s="7878"/>
      <c r="O45" s="7874"/>
      <c r="P45" s="7843"/>
      <c r="Q45" s="7849"/>
      <c r="R45" s="2128"/>
      <c r="S45" s="2036"/>
    </row>
    <row r="46" spans="1:25" ht="19.5" customHeight="1" thickBot="1">
      <c r="A46" s="7935"/>
      <c r="B46" s="7938"/>
      <c r="C46" s="7868"/>
      <c r="D46" s="7950"/>
      <c r="E46" s="5030"/>
      <c r="F46" s="7948"/>
      <c r="G46" s="6709"/>
      <c r="H46" s="7871"/>
      <c r="I46" s="4894"/>
      <c r="J46" s="4989" t="s">
        <v>134</v>
      </c>
      <c r="K46" s="5062">
        <v>221.8</v>
      </c>
      <c r="L46" s="5062">
        <v>221.8</v>
      </c>
      <c r="M46" s="5062">
        <v>221.8</v>
      </c>
      <c r="N46" s="7878"/>
      <c r="O46" s="7874"/>
      <c r="P46" s="7843"/>
      <c r="Q46" s="7849"/>
      <c r="R46" s="2128"/>
      <c r="S46" s="2036"/>
    </row>
    <row r="47" spans="1:25" ht="20.25" customHeight="1" thickBot="1">
      <c r="A47" s="7936"/>
      <c r="B47" s="7939"/>
      <c r="C47" s="7869"/>
      <c r="D47" s="7842"/>
      <c r="E47" s="5031"/>
      <c r="F47" s="7949"/>
      <c r="G47" s="6710"/>
      <c r="H47" s="7871"/>
      <c r="I47" s="4915"/>
      <c r="J47" s="4914" t="s">
        <v>23</v>
      </c>
      <c r="K47" s="5074">
        <f>SUM(K44:K46)</f>
        <v>2096.6</v>
      </c>
      <c r="L47" s="5074">
        <f>SUM(L44:L46)</f>
        <v>3175.3</v>
      </c>
      <c r="M47" s="5074">
        <f>SUM(M44:M46)</f>
        <v>3165.1</v>
      </c>
      <c r="N47" s="7879"/>
      <c r="O47" s="7875"/>
      <c r="P47" s="7844"/>
      <c r="Q47" s="8070"/>
      <c r="R47" s="2128"/>
      <c r="S47" s="2036"/>
    </row>
    <row r="48" spans="1:25" ht="20.25" customHeight="1">
      <c r="A48" s="7934" t="s">
        <v>27</v>
      </c>
      <c r="B48" s="7937" t="s">
        <v>27</v>
      </c>
      <c r="C48" s="7868" t="s">
        <v>29</v>
      </c>
      <c r="D48" s="7841" t="s">
        <v>29</v>
      </c>
      <c r="E48" s="5032"/>
      <c r="F48" s="7970" t="s">
        <v>1759</v>
      </c>
      <c r="G48" s="6708" t="s">
        <v>139</v>
      </c>
      <c r="H48" s="7871"/>
      <c r="I48" s="5076">
        <v>9</v>
      </c>
      <c r="J48" s="4992" t="s">
        <v>110</v>
      </c>
      <c r="K48" s="4906">
        <v>2000</v>
      </c>
      <c r="L48" s="4906">
        <v>928</v>
      </c>
      <c r="M48" s="4906">
        <v>916.1</v>
      </c>
      <c r="N48" s="7877" t="s">
        <v>1699</v>
      </c>
      <c r="O48" s="7873" t="s">
        <v>407</v>
      </c>
      <c r="P48" s="7876" t="s">
        <v>1758</v>
      </c>
      <c r="Q48" s="8069" t="s">
        <v>1757</v>
      </c>
      <c r="R48" s="4895"/>
      <c r="S48" s="2036"/>
    </row>
    <row r="49" spans="1:28" ht="20.25" customHeight="1">
      <c r="A49" s="7935"/>
      <c r="B49" s="7938"/>
      <c r="C49" s="7868"/>
      <c r="D49" s="7950"/>
      <c r="E49" s="5030"/>
      <c r="F49" s="7971"/>
      <c r="G49" s="6709"/>
      <c r="H49" s="7871"/>
      <c r="I49" s="5105"/>
      <c r="J49" s="5037" t="s">
        <v>135</v>
      </c>
      <c r="K49" s="5071">
        <v>0</v>
      </c>
      <c r="L49" s="5071">
        <v>0</v>
      </c>
      <c r="M49" s="5071">
        <v>0</v>
      </c>
      <c r="N49" s="7878"/>
      <c r="O49" s="7874"/>
      <c r="P49" s="7843"/>
      <c r="Q49" s="7849"/>
      <c r="R49" s="2128"/>
      <c r="S49" s="2036"/>
    </row>
    <row r="50" spans="1:28" ht="17.25" customHeight="1">
      <c r="A50" s="7935"/>
      <c r="B50" s="7938"/>
      <c r="C50" s="7868"/>
      <c r="D50" s="7950"/>
      <c r="E50" s="5030"/>
      <c r="F50" s="7971"/>
      <c r="G50" s="6709"/>
      <c r="H50" s="7871"/>
      <c r="I50" s="4894"/>
      <c r="J50" s="5037" t="s">
        <v>134</v>
      </c>
      <c r="K50" s="5062">
        <v>173.6</v>
      </c>
      <c r="L50" s="5062">
        <v>173.6</v>
      </c>
      <c r="M50" s="5062">
        <v>173.6</v>
      </c>
      <c r="N50" s="7878"/>
      <c r="O50" s="7874"/>
      <c r="P50" s="7843"/>
      <c r="Q50" s="7849"/>
      <c r="R50" s="2128"/>
      <c r="S50" s="2036"/>
    </row>
    <row r="51" spans="1:28" ht="19.5" customHeight="1" thickBot="1">
      <c r="A51" s="7936"/>
      <c r="B51" s="7939"/>
      <c r="C51" s="7869"/>
      <c r="D51" s="7842"/>
      <c r="E51" s="5031"/>
      <c r="F51" s="7972"/>
      <c r="G51" s="6710"/>
      <c r="H51" s="7872"/>
      <c r="I51" s="4915"/>
      <c r="J51" s="4914" t="s">
        <v>23</v>
      </c>
      <c r="K51" s="5074">
        <f>SUM(K48:K50)</f>
        <v>2173.6</v>
      </c>
      <c r="L51" s="5074">
        <f>SUM(L48:L50)</f>
        <v>1101.5999999999999</v>
      </c>
      <c r="M51" s="5074">
        <f>SUM(M48:M50)</f>
        <v>1089.7</v>
      </c>
      <c r="N51" s="7879"/>
      <c r="O51" s="7875"/>
      <c r="P51" s="7844"/>
      <c r="Q51" s="8070"/>
      <c r="R51" s="2128"/>
      <c r="S51" s="2036"/>
    </row>
    <row r="52" spans="1:28" ht="15.75" customHeight="1">
      <c r="A52" s="7934" t="s">
        <v>27</v>
      </c>
      <c r="B52" s="7937" t="s">
        <v>27</v>
      </c>
      <c r="C52" s="7868" t="s">
        <v>29</v>
      </c>
      <c r="D52" s="7841" t="s">
        <v>94</v>
      </c>
      <c r="E52" s="5032"/>
      <c r="F52" s="7970" t="s">
        <v>1756</v>
      </c>
      <c r="G52" s="6708" t="s">
        <v>139</v>
      </c>
      <c r="H52" s="7870" t="s">
        <v>34</v>
      </c>
      <c r="I52" s="4909" t="s">
        <v>1505</v>
      </c>
      <c r="J52" s="4992" t="s">
        <v>110</v>
      </c>
      <c r="K52" s="5106">
        <v>1500</v>
      </c>
      <c r="L52" s="5106">
        <v>3362</v>
      </c>
      <c r="M52" s="5106">
        <v>3347.3</v>
      </c>
      <c r="N52" s="7877" t="s">
        <v>1699</v>
      </c>
      <c r="O52" s="7880" t="s">
        <v>407</v>
      </c>
      <c r="P52" s="7876" t="s">
        <v>1755</v>
      </c>
      <c r="Q52" s="7849" t="s">
        <v>1754</v>
      </c>
      <c r="R52" s="4916"/>
      <c r="S52" s="2036"/>
    </row>
    <row r="53" spans="1:28" ht="19.5" customHeight="1">
      <c r="A53" s="7935"/>
      <c r="B53" s="7938"/>
      <c r="C53" s="7868"/>
      <c r="D53" s="7950"/>
      <c r="E53" s="5030"/>
      <c r="F53" s="7971"/>
      <c r="G53" s="6709"/>
      <c r="H53" s="7871"/>
      <c r="I53" s="4894"/>
      <c r="J53" s="5037" t="s">
        <v>135</v>
      </c>
      <c r="K53" s="5062">
        <v>0</v>
      </c>
      <c r="L53" s="5062">
        <v>3.1</v>
      </c>
      <c r="M53" s="5062">
        <v>3.2</v>
      </c>
      <c r="N53" s="7878"/>
      <c r="O53" s="7880"/>
      <c r="P53" s="7843"/>
      <c r="Q53" s="7849"/>
      <c r="R53" s="4895"/>
      <c r="S53" s="2036"/>
    </row>
    <row r="54" spans="1:28" ht="21.75" customHeight="1" thickBot="1">
      <c r="A54" s="7935"/>
      <c r="B54" s="7938"/>
      <c r="C54" s="7868"/>
      <c r="D54" s="7950"/>
      <c r="E54" s="5030"/>
      <c r="F54" s="7971"/>
      <c r="G54" s="6709"/>
      <c r="H54" s="7871"/>
      <c r="I54" s="4894"/>
      <c r="J54" s="4989" t="s">
        <v>134</v>
      </c>
      <c r="K54" s="5062">
        <v>531.6</v>
      </c>
      <c r="L54" s="5062">
        <v>531.6</v>
      </c>
      <c r="M54" s="5062">
        <v>531.6</v>
      </c>
      <c r="N54" s="7878"/>
      <c r="O54" s="7880"/>
      <c r="P54" s="7843"/>
      <c r="Q54" s="7849"/>
      <c r="R54" s="2128"/>
      <c r="S54" s="2036"/>
    </row>
    <row r="55" spans="1:28" ht="21.75" customHeight="1" thickBot="1">
      <c r="A55" s="7936"/>
      <c r="B55" s="7939"/>
      <c r="C55" s="7869"/>
      <c r="D55" s="7842"/>
      <c r="E55" s="5031"/>
      <c r="F55" s="7972"/>
      <c r="G55" s="6710"/>
      <c r="H55" s="7871"/>
      <c r="I55" s="4915"/>
      <c r="J55" s="4914" t="s">
        <v>23</v>
      </c>
      <c r="K55" s="5074">
        <f>SUM(K52:K54)</f>
        <v>2031.6</v>
      </c>
      <c r="L55" s="5074">
        <f>SUM(L52:L54)</f>
        <v>3896.7</v>
      </c>
      <c r="M55" s="5074">
        <f>SUM(M52:M54)</f>
        <v>3882.1</v>
      </c>
      <c r="N55" s="7879"/>
      <c r="O55" s="7881"/>
      <c r="P55" s="7844"/>
      <c r="Q55" s="7849"/>
      <c r="R55" s="2128"/>
      <c r="S55" s="2036"/>
    </row>
    <row r="56" spans="1:28" ht="15.75" customHeight="1">
      <c r="A56" s="7934" t="s">
        <v>27</v>
      </c>
      <c r="B56" s="7937" t="s">
        <v>27</v>
      </c>
      <c r="C56" s="7945" t="s">
        <v>29</v>
      </c>
      <c r="D56" s="7841" t="s">
        <v>92</v>
      </c>
      <c r="E56" s="5032"/>
      <c r="F56" s="7966" t="s">
        <v>1753</v>
      </c>
      <c r="G56" s="6708" t="s">
        <v>139</v>
      </c>
      <c r="H56" s="7871"/>
      <c r="I56" s="5076">
        <v>9</v>
      </c>
      <c r="J56" s="4908" t="s">
        <v>110</v>
      </c>
      <c r="K56" s="4906">
        <v>410</v>
      </c>
      <c r="L56" s="4906">
        <v>610</v>
      </c>
      <c r="M56" s="4906">
        <v>609.79999999999995</v>
      </c>
      <c r="N56" s="7877" t="s">
        <v>1699</v>
      </c>
      <c r="O56" s="7906" t="s">
        <v>407</v>
      </c>
      <c r="P56" s="7876" t="s">
        <v>1752</v>
      </c>
      <c r="Q56" s="8069" t="s">
        <v>1751</v>
      </c>
      <c r="R56" s="2128"/>
      <c r="S56" s="2036"/>
    </row>
    <row r="57" spans="1:28" ht="17.25" customHeight="1">
      <c r="A57" s="7935"/>
      <c r="B57" s="7938"/>
      <c r="C57" s="7868"/>
      <c r="D57" s="7950"/>
      <c r="E57" s="5030"/>
      <c r="F57" s="7948"/>
      <c r="G57" s="6709"/>
      <c r="H57" s="7871"/>
      <c r="I57" s="4894"/>
      <c r="J57" s="5037" t="s">
        <v>134</v>
      </c>
      <c r="K57" s="5062">
        <v>52</v>
      </c>
      <c r="L57" s="5062">
        <v>52</v>
      </c>
      <c r="M57" s="5062">
        <v>52</v>
      </c>
      <c r="N57" s="7878"/>
      <c r="O57" s="7880"/>
      <c r="P57" s="7843"/>
      <c r="Q57" s="7849"/>
      <c r="R57" s="2128"/>
      <c r="S57" s="2036"/>
    </row>
    <row r="58" spans="1:28" ht="21" customHeight="1" thickBot="1">
      <c r="A58" s="7936"/>
      <c r="B58" s="7939"/>
      <c r="C58" s="7869"/>
      <c r="D58" s="7842"/>
      <c r="E58" s="5031"/>
      <c r="F58" s="7949"/>
      <c r="G58" s="6710"/>
      <c r="H58" s="7871"/>
      <c r="I58" s="4915"/>
      <c r="J58" s="4914" t="s">
        <v>23</v>
      </c>
      <c r="K58" s="5074">
        <f>SUM(K56:K57)</f>
        <v>462</v>
      </c>
      <c r="L58" s="5074">
        <f>SUM(L56:L57)</f>
        <v>662</v>
      </c>
      <c r="M58" s="5074">
        <f>SUM(M56:M57)</f>
        <v>661.8</v>
      </c>
      <c r="N58" s="7879"/>
      <c r="O58" s="7881"/>
      <c r="P58" s="7844"/>
      <c r="Q58" s="8070"/>
      <c r="R58" s="2128"/>
      <c r="S58" s="2036"/>
    </row>
    <row r="59" spans="1:28" ht="20.25" customHeight="1">
      <c r="A59" s="7934" t="s">
        <v>27</v>
      </c>
      <c r="B59" s="7937" t="s">
        <v>27</v>
      </c>
      <c r="C59" s="7868" t="s">
        <v>29</v>
      </c>
      <c r="D59" s="7841" t="s">
        <v>87</v>
      </c>
      <c r="E59" s="5032"/>
      <c r="F59" s="7970" t="s">
        <v>1750</v>
      </c>
      <c r="G59" s="6708" t="s">
        <v>139</v>
      </c>
      <c r="H59" s="7871"/>
      <c r="I59" s="5105">
        <v>1</v>
      </c>
      <c r="J59" s="4992" t="s">
        <v>110</v>
      </c>
      <c r="K59" s="5071">
        <v>900</v>
      </c>
      <c r="L59" s="5071">
        <v>1662.9</v>
      </c>
      <c r="M59" s="4906">
        <v>1575.3</v>
      </c>
      <c r="N59" s="5104" t="s">
        <v>1749</v>
      </c>
      <c r="O59" s="5103" t="s">
        <v>1748</v>
      </c>
      <c r="P59" s="5102" t="s">
        <v>1747</v>
      </c>
      <c r="Q59" s="8082" t="s">
        <v>1746</v>
      </c>
      <c r="R59" s="7951"/>
      <c r="S59" s="8066"/>
      <c r="T59" s="1985"/>
      <c r="U59" s="8065"/>
      <c r="AB59" s="1733"/>
    </row>
    <row r="60" spans="1:28" ht="17.25" customHeight="1">
      <c r="A60" s="7935"/>
      <c r="B60" s="7938"/>
      <c r="C60" s="7868"/>
      <c r="D60" s="7950"/>
      <c r="E60" s="5030"/>
      <c r="F60" s="7971"/>
      <c r="G60" s="6709"/>
      <c r="H60" s="7871"/>
      <c r="I60" s="4894" t="s">
        <v>614</v>
      </c>
      <c r="J60" s="5037" t="s">
        <v>134</v>
      </c>
      <c r="K60" s="5062">
        <v>127.9</v>
      </c>
      <c r="L60" s="5062">
        <v>127.9</v>
      </c>
      <c r="M60" s="5062">
        <v>127.9</v>
      </c>
      <c r="N60" s="2309"/>
      <c r="O60" s="5101"/>
      <c r="P60" s="5100"/>
      <c r="Q60" s="8083"/>
      <c r="R60" s="7952"/>
      <c r="S60" s="8067"/>
      <c r="T60" s="5095"/>
      <c r="U60" s="8065"/>
      <c r="W60" s="5099"/>
    </row>
    <row r="61" spans="1:28" ht="30" customHeight="1" thickBot="1">
      <c r="A61" s="7936"/>
      <c r="B61" s="7939"/>
      <c r="C61" s="7869"/>
      <c r="D61" s="7842"/>
      <c r="E61" s="5031"/>
      <c r="F61" s="7972"/>
      <c r="G61" s="6710"/>
      <c r="H61" s="7872"/>
      <c r="I61" s="4915"/>
      <c r="J61" s="4893" t="s">
        <v>23</v>
      </c>
      <c r="K61" s="5098">
        <f>SUM(K59:K60)</f>
        <v>1027.9000000000001</v>
      </c>
      <c r="L61" s="5098">
        <f>SUM(L59:L60)</f>
        <v>1790.8000000000002</v>
      </c>
      <c r="M61" s="5098">
        <f>SUM(M59:M60)</f>
        <v>1703.2</v>
      </c>
      <c r="N61" s="2298"/>
      <c r="O61" s="5097"/>
      <c r="P61" s="5096"/>
      <c r="Q61" s="8084"/>
      <c r="R61" s="7953"/>
      <c r="S61" s="8068"/>
      <c r="T61" s="5095"/>
      <c r="U61" s="8065"/>
    </row>
    <row r="62" spans="1:28" ht="26.45" customHeight="1">
      <c r="A62" s="7931" t="s">
        <v>27</v>
      </c>
      <c r="B62" s="6656" t="s">
        <v>27</v>
      </c>
      <c r="C62" s="7868" t="s">
        <v>79</v>
      </c>
      <c r="D62" s="7973" t="s">
        <v>1745</v>
      </c>
      <c r="E62" s="7973"/>
      <c r="F62" s="7974"/>
      <c r="G62" s="6708" t="s">
        <v>1732</v>
      </c>
      <c r="H62" s="8037" t="s">
        <v>34</v>
      </c>
      <c r="I62" s="8035" t="s">
        <v>449</v>
      </c>
      <c r="J62" s="4938" t="s">
        <v>110</v>
      </c>
      <c r="K62" s="4937">
        <f>K67+K70+K73</f>
        <v>360</v>
      </c>
      <c r="L62" s="4937">
        <f>L67+L70+L73</f>
        <v>786</v>
      </c>
      <c r="M62" s="4937">
        <f>M67+M70+M73</f>
        <v>778</v>
      </c>
      <c r="N62" s="5094"/>
      <c r="O62" s="5093"/>
      <c r="P62" s="4921"/>
      <c r="Q62" s="4920"/>
      <c r="R62" s="2128"/>
      <c r="S62" s="4932"/>
      <c r="T62" s="4923"/>
    </row>
    <row r="63" spans="1:28" ht="28.5" customHeight="1">
      <c r="A63" s="7932"/>
      <c r="B63" s="6657"/>
      <c r="C63" s="7868"/>
      <c r="D63" s="7975"/>
      <c r="E63" s="7975"/>
      <c r="F63" s="7976"/>
      <c r="G63" s="6709"/>
      <c r="H63" s="7941"/>
      <c r="I63" s="8036"/>
      <c r="J63" s="5065" t="s">
        <v>135</v>
      </c>
      <c r="K63" s="5092">
        <f>K71</f>
        <v>421.8</v>
      </c>
      <c r="L63" s="5092">
        <f>L71</f>
        <v>323</v>
      </c>
      <c r="M63" s="5092">
        <f>M71</f>
        <v>289.7</v>
      </c>
      <c r="N63" s="5091" t="s">
        <v>1744</v>
      </c>
      <c r="O63" s="5088" t="s">
        <v>65</v>
      </c>
      <c r="P63" s="5090" t="s">
        <v>1743</v>
      </c>
      <c r="Q63" s="5086" t="s">
        <v>1742</v>
      </c>
      <c r="R63" s="7818" t="s">
        <v>1741</v>
      </c>
      <c r="S63" s="7819"/>
      <c r="T63" s="5048"/>
    </row>
    <row r="64" spans="1:28" ht="28.5" customHeight="1">
      <c r="A64" s="7932"/>
      <c r="B64" s="6657"/>
      <c r="C64" s="7868"/>
      <c r="D64" s="7975"/>
      <c r="E64" s="7975"/>
      <c r="F64" s="7976"/>
      <c r="G64" s="6709"/>
      <c r="H64" s="7941"/>
      <c r="I64" s="8036"/>
      <c r="J64" s="5065" t="s">
        <v>30</v>
      </c>
      <c r="K64" s="5064">
        <f>K74</f>
        <v>0</v>
      </c>
      <c r="L64" s="5064">
        <f>L74</f>
        <v>40</v>
      </c>
      <c r="M64" s="5064">
        <f>M74</f>
        <v>12.6</v>
      </c>
      <c r="N64" s="5089"/>
      <c r="O64" s="5088"/>
      <c r="P64" s="5087"/>
      <c r="Q64" s="5086"/>
      <c r="R64" s="5085"/>
      <c r="S64" s="5084"/>
      <c r="T64" s="5048"/>
    </row>
    <row r="65" spans="1:20" ht="13.15" customHeight="1" thickBot="1">
      <c r="A65" s="7932"/>
      <c r="B65" s="6657"/>
      <c r="C65" s="7868"/>
      <c r="D65" s="7975"/>
      <c r="E65" s="7975"/>
      <c r="F65" s="7976"/>
      <c r="G65" s="6709"/>
      <c r="H65" s="7941"/>
      <c r="I65" s="8036"/>
      <c r="J65" s="5083" t="s">
        <v>134</v>
      </c>
      <c r="K65" s="5082">
        <f>SUM(K68,K75)</f>
        <v>6.6</v>
      </c>
      <c r="L65" s="5082">
        <f>SUM(L68,L75)</f>
        <v>6.6</v>
      </c>
      <c r="M65" s="5082">
        <f>SUM(M68,M75)</f>
        <v>6.6</v>
      </c>
      <c r="N65" s="7888" t="s">
        <v>1740</v>
      </c>
      <c r="O65" s="7921" t="s">
        <v>37</v>
      </c>
      <c r="P65" s="7923" t="s">
        <v>1104</v>
      </c>
      <c r="Q65" s="7848" t="s">
        <v>1104</v>
      </c>
      <c r="R65" s="8071"/>
      <c r="S65" s="8072"/>
      <c r="T65" s="4923"/>
    </row>
    <row r="66" spans="1:20" ht="15.75" customHeight="1" thickBot="1">
      <c r="A66" s="7933"/>
      <c r="B66" s="6658"/>
      <c r="C66" s="7869"/>
      <c r="D66" s="7977"/>
      <c r="E66" s="7977"/>
      <c r="F66" s="7978"/>
      <c r="G66" s="6710"/>
      <c r="H66" s="7942"/>
      <c r="I66" s="8036"/>
      <c r="J66" s="5081" t="s">
        <v>23</v>
      </c>
      <c r="K66" s="5080">
        <f>SUM(K62:K65)</f>
        <v>788.4</v>
      </c>
      <c r="L66" s="5080">
        <f>SUM(L62:L65)</f>
        <v>1155.5999999999999</v>
      </c>
      <c r="M66" s="5080">
        <f>SUM(M62:M65)</f>
        <v>1086.8999999999999</v>
      </c>
      <c r="N66" s="7889"/>
      <c r="O66" s="7922"/>
      <c r="P66" s="7844"/>
      <c r="Q66" s="7849"/>
      <c r="R66" s="8073"/>
      <c r="S66" s="8074"/>
      <c r="T66" s="5040"/>
    </row>
    <row r="67" spans="1:20" ht="20.25" customHeight="1">
      <c r="A67" s="7934" t="s">
        <v>27</v>
      </c>
      <c r="B67" s="7937" t="s">
        <v>27</v>
      </c>
      <c r="C67" s="7868" t="s">
        <v>79</v>
      </c>
      <c r="D67" s="7841" t="s">
        <v>27</v>
      </c>
      <c r="E67" s="5032"/>
      <c r="F67" s="7970" t="s">
        <v>1739</v>
      </c>
      <c r="G67" s="6708" t="s">
        <v>1732</v>
      </c>
      <c r="H67" s="7870" t="s">
        <v>34</v>
      </c>
      <c r="I67" s="5076">
        <v>9</v>
      </c>
      <c r="J67" s="4992" t="s">
        <v>110</v>
      </c>
      <c r="K67" s="4906">
        <v>10</v>
      </c>
      <c r="L67" s="4906">
        <v>7</v>
      </c>
      <c r="M67" s="4906">
        <v>6.7</v>
      </c>
      <c r="N67" s="7862" t="s">
        <v>1738</v>
      </c>
      <c r="O67" s="7820" t="s">
        <v>37</v>
      </c>
      <c r="P67" s="7811" t="s">
        <v>1048</v>
      </c>
      <c r="Q67" s="5079" t="s">
        <v>1048</v>
      </c>
      <c r="R67" s="7814" t="s">
        <v>1737</v>
      </c>
      <c r="S67" s="7815"/>
    </row>
    <row r="68" spans="1:20" ht="20.25" customHeight="1">
      <c r="A68" s="7935"/>
      <c r="B68" s="7938"/>
      <c r="C68" s="7868"/>
      <c r="D68" s="7950"/>
      <c r="E68" s="5030"/>
      <c r="F68" s="7971"/>
      <c r="G68" s="6709"/>
      <c r="H68" s="7871"/>
      <c r="I68" s="4894"/>
      <c r="J68" s="5037" t="s">
        <v>134</v>
      </c>
      <c r="K68" s="5062">
        <v>0</v>
      </c>
      <c r="L68" s="5062">
        <v>0</v>
      </c>
      <c r="M68" s="5062">
        <v>0</v>
      </c>
      <c r="N68" s="7863"/>
      <c r="O68" s="7821"/>
      <c r="P68" s="7812"/>
      <c r="Q68" s="5078"/>
      <c r="R68" s="7816"/>
      <c r="S68" s="7817"/>
    </row>
    <row r="69" spans="1:20" ht="21.75" customHeight="1" thickBot="1">
      <c r="A69" s="7936"/>
      <c r="B69" s="7939"/>
      <c r="C69" s="7869"/>
      <c r="D69" s="7842"/>
      <c r="E69" s="5031"/>
      <c r="F69" s="7972"/>
      <c r="G69" s="6710"/>
      <c r="H69" s="7871"/>
      <c r="I69" s="4915"/>
      <c r="J69" s="4914" t="s">
        <v>23</v>
      </c>
      <c r="K69" s="5074">
        <f>SUM(K67:K68)</f>
        <v>10</v>
      </c>
      <c r="L69" s="5074">
        <f>SUM(L67:L68)</f>
        <v>7</v>
      </c>
      <c r="M69" s="5074">
        <f>SUM(M67:M68)</f>
        <v>6.7</v>
      </c>
      <c r="N69" s="7864"/>
      <c r="O69" s="7822"/>
      <c r="P69" s="7813"/>
      <c r="Q69" s="5077"/>
      <c r="R69" s="7818"/>
      <c r="S69" s="7819"/>
    </row>
    <row r="70" spans="1:20" ht="21" customHeight="1">
      <c r="A70" s="7934" t="s">
        <v>27</v>
      </c>
      <c r="B70" s="7937" t="s">
        <v>27</v>
      </c>
      <c r="C70" s="7868" t="s">
        <v>79</v>
      </c>
      <c r="D70" s="7841" t="s">
        <v>29</v>
      </c>
      <c r="E70" s="5032"/>
      <c r="F70" s="7970" t="s">
        <v>1736</v>
      </c>
      <c r="G70" s="6708" t="s">
        <v>1732</v>
      </c>
      <c r="H70" s="7871"/>
      <c r="I70" s="5076">
        <v>9</v>
      </c>
      <c r="J70" s="4992" t="s">
        <v>110</v>
      </c>
      <c r="K70" s="4906">
        <v>100</v>
      </c>
      <c r="L70" s="4906">
        <v>104</v>
      </c>
      <c r="M70" s="5072">
        <v>101</v>
      </c>
      <c r="N70" s="7862" t="s">
        <v>1699</v>
      </c>
      <c r="O70" s="7820" t="s">
        <v>407</v>
      </c>
      <c r="P70" s="7811" t="s">
        <v>1735</v>
      </c>
      <c r="Q70" s="7823" t="s">
        <v>1734</v>
      </c>
      <c r="R70" s="7118"/>
      <c r="S70" s="7119"/>
    </row>
    <row r="71" spans="1:20" ht="17.25" customHeight="1">
      <c r="A71" s="7935"/>
      <c r="B71" s="7938"/>
      <c r="C71" s="7868"/>
      <c r="D71" s="7950"/>
      <c r="E71" s="5030"/>
      <c r="F71" s="7971"/>
      <c r="G71" s="6709"/>
      <c r="H71" s="7871"/>
      <c r="I71" s="4894"/>
      <c r="J71" s="5037" t="s">
        <v>135</v>
      </c>
      <c r="K71" s="5062">
        <v>421.8</v>
      </c>
      <c r="L71" s="5062">
        <v>323</v>
      </c>
      <c r="M71" s="5075">
        <v>289.7</v>
      </c>
      <c r="N71" s="7863"/>
      <c r="O71" s="7821"/>
      <c r="P71" s="7812"/>
      <c r="Q71" s="7824"/>
      <c r="R71" s="7124"/>
      <c r="S71" s="7125"/>
    </row>
    <row r="72" spans="1:20" ht="21" customHeight="1" thickBot="1">
      <c r="A72" s="7936"/>
      <c r="B72" s="7939"/>
      <c r="C72" s="7869"/>
      <c r="D72" s="7842"/>
      <c r="E72" s="5031"/>
      <c r="F72" s="7972"/>
      <c r="G72" s="6710"/>
      <c r="H72" s="7871"/>
      <c r="I72" s="4915"/>
      <c r="J72" s="4914" t="s">
        <v>23</v>
      </c>
      <c r="K72" s="5074">
        <f>SUM(K70:K71)</f>
        <v>521.79999999999995</v>
      </c>
      <c r="L72" s="5074">
        <f>SUM(L70:L71)</f>
        <v>427</v>
      </c>
      <c r="M72" s="5074">
        <f>SUM(M70:M71)</f>
        <v>390.7</v>
      </c>
      <c r="N72" s="7864"/>
      <c r="O72" s="7822"/>
      <c r="P72" s="7813"/>
      <c r="Q72" s="7825"/>
      <c r="R72" s="7129"/>
      <c r="S72" s="7130"/>
    </row>
    <row r="73" spans="1:20" ht="21" customHeight="1">
      <c r="A73" s="7934" t="s">
        <v>27</v>
      </c>
      <c r="B73" s="7937" t="s">
        <v>27</v>
      </c>
      <c r="C73" s="7868" t="s">
        <v>79</v>
      </c>
      <c r="D73" s="7841" t="s">
        <v>94</v>
      </c>
      <c r="E73" s="5032"/>
      <c r="F73" s="7966" t="s">
        <v>1733</v>
      </c>
      <c r="G73" s="6708" t="s">
        <v>1732</v>
      </c>
      <c r="H73" s="7871"/>
      <c r="I73" s="4894" t="s">
        <v>1505</v>
      </c>
      <c r="J73" s="4908" t="s">
        <v>110</v>
      </c>
      <c r="K73" s="4908">
        <v>250</v>
      </c>
      <c r="L73" s="5073">
        <v>675</v>
      </c>
      <c r="M73" s="4906">
        <v>670.3</v>
      </c>
      <c r="N73" s="7925" t="s">
        <v>1731</v>
      </c>
      <c r="O73" s="7924" t="s">
        <v>37</v>
      </c>
      <c r="P73" s="7843" t="s">
        <v>1430</v>
      </c>
      <c r="Q73" s="8069" t="s">
        <v>1430</v>
      </c>
      <c r="R73" s="8107"/>
      <c r="S73" s="8108"/>
      <c r="T73" s="5070"/>
    </row>
    <row r="74" spans="1:20" ht="21" customHeight="1">
      <c r="A74" s="7935"/>
      <c r="B74" s="7938"/>
      <c r="C74" s="7868"/>
      <c r="D74" s="7950"/>
      <c r="E74" s="5030"/>
      <c r="F74" s="7948"/>
      <c r="G74" s="6709"/>
      <c r="H74" s="7871"/>
      <c r="I74" s="4894"/>
      <c r="J74" s="4992" t="s">
        <v>30</v>
      </c>
      <c r="K74" s="5071">
        <v>0</v>
      </c>
      <c r="L74" s="5072">
        <v>40</v>
      </c>
      <c r="M74" s="5071">
        <v>12.6</v>
      </c>
      <c r="N74" s="7925"/>
      <c r="O74" s="7924"/>
      <c r="P74" s="7843"/>
      <c r="Q74" s="7849"/>
      <c r="R74" s="8109"/>
      <c r="S74" s="8110"/>
      <c r="T74" s="5070"/>
    </row>
    <row r="75" spans="1:20" ht="21" customHeight="1" thickBot="1">
      <c r="A75" s="7935"/>
      <c r="B75" s="7938"/>
      <c r="C75" s="7868"/>
      <c r="D75" s="7950"/>
      <c r="E75" s="5030"/>
      <c r="F75" s="7948"/>
      <c r="G75" s="6709"/>
      <c r="H75" s="7871"/>
      <c r="I75" s="4894"/>
      <c r="J75" s="5037" t="s">
        <v>134</v>
      </c>
      <c r="K75" s="5069">
        <v>6.6</v>
      </c>
      <c r="L75" s="5069">
        <v>6.6</v>
      </c>
      <c r="M75" s="5069">
        <v>6.6</v>
      </c>
      <c r="N75" s="7925"/>
      <c r="O75" s="7924"/>
      <c r="P75" s="7843"/>
      <c r="Q75" s="7849"/>
      <c r="R75" s="8109"/>
      <c r="S75" s="8110"/>
    </row>
    <row r="76" spans="1:20" ht="14.25" customHeight="1" thickBot="1">
      <c r="A76" s="7936"/>
      <c r="B76" s="7939"/>
      <c r="C76" s="7869"/>
      <c r="D76" s="7842"/>
      <c r="E76" s="5031"/>
      <c r="F76" s="7949"/>
      <c r="G76" s="6710"/>
      <c r="H76" s="7872"/>
      <c r="I76" s="4915"/>
      <c r="J76" s="5068" t="s">
        <v>23</v>
      </c>
      <c r="K76" s="5067">
        <f>SUM(K73+K75+K74)</f>
        <v>256.60000000000002</v>
      </c>
      <c r="L76" s="5067">
        <f>SUM(L73+L75+L74)</f>
        <v>721.6</v>
      </c>
      <c r="M76" s="5067">
        <f>SUM(M73+M75+M74)</f>
        <v>689.5</v>
      </c>
      <c r="N76" s="7926"/>
      <c r="O76" s="7922"/>
      <c r="P76" s="7844"/>
      <c r="Q76" s="8070"/>
      <c r="R76" s="8111"/>
      <c r="S76" s="8112"/>
    </row>
    <row r="77" spans="1:20" ht="17.25" customHeight="1">
      <c r="A77" s="7931" t="s">
        <v>27</v>
      </c>
      <c r="B77" s="6656" t="s">
        <v>27</v>
      </c>
      <c r="C77" s="7945" t="s">
        <v>74</v>
      </c>
      <c r="D77" s="7985" t="s">
        <v>1727</v>
      </c>
      <c r="E77" s="7973"/>
      <c r="F77" s="7974"/>
      <c r="G77" s="6708" t="s">
        <v>1730</v>
      </c>
      <c r="H77" s="7870" t="s">
        <v>34</v>
      </c>
      <c r="I77" s="8050" t="s">
        <v>1505</v>
      </c>
      <c r="J77" s="4938" t="s">
        <v>110</v>
      </c>
      <c r="K77" s="4937">
        <f t="shared" ref="K77:M80" si="0">K82</f>
        <v>80</v>
      </c>
      <c r="L77" s="4937">
        <f t="shared" si="0"/>
        <v>0</v>
      </c>
      <c r="M77" s="4937">
        <f t="shared" si="0"/>
        <v>0</v>
      </c>
      <c r="N77" s="7850" t="s">
        <v>1729</v>
      </c>
      <c r="O77" s="7855" t="s">
        <v>407</v>
      </c>
      <c r="P77" s="7857">
        <v>200</v>
      </c>
      <c r="Q77" s="7909">
        <v>3820</v>
      </c>
      <c r="R77" s="7118"/>
      <c r="S77" s="7119"/>
    </row>
    <row r="78" spans="1:20" ht="19.5" customHeight="1">
      <c r="A78" s="7932"/>
      <c r="B78" s="6657"/>
      <c r="C78" s="7868"/>
      <c r="D78" s="7986"/>
      <c r="E78" s="7975"/>
      <c r="F78" s="7976"/>
      <c r="G78" s="6709"/>
      <c r="H78" s="7871"/>
      <c r="I78" s="8051"/>
      <c r="J78" s="5066" t="s">
        <v>30</v>
      </c>
      <c r="K78" s="5064">
        <f t="shared" si="0"/>
        <v>0</v>
      </c>
      <c r="L78" s="5064">
        <f t="shared" si="0"/>
        <v>0</v>
      </c>
      <c r="M78" s="5064">
        <f t="shared" si="0"/>
        <v>0</v>
      </c>
      <c r="N78" s="7851"/>
      <c r="O78" s="7856"/>
      <c r="P78" s="7858"/>
      <c r="Q78" s="7910"/>
      <c r="R78" s="7129"/>
      <c r="S78" s="7130"/>
    </row>
    <row r="79" spans="1:20" ht="19.5" customHeight="1">
      <c r="A79" s="7932"/>
      <c r="B79" s="6657"/>
      <c r="C79" s="7868"/>
      <c r="D79" s="7986"/>
      <c r="E79" s="7975"/>
      <c r="F79" s="7976"/>
      <c r="G79" s="6709"/>
      <c r="H79" s="7871"/>
      <c r="I79" s="8051"/>
      <c r="J79" s="5066" t="s">
        <v>135</v>
      </c>
      <c r="K79" s="5064">
        <f t="shared" si="0"/>
        <v>87.6</v>
      </c>
      <c r="L79" s="5064">
        <f t="shared" si="0"/>
        <v>37</v>
      </c>
      <c r="M79" s="5064">
        <f t="shared" si="0"/>
        <v>37</v>
      </c>
      <c r="N79" s="7852" t="s">
        <v>1728</v>
      </c>
      <c r="O79" s="7859" t="s">
        <v>37</v>
      </c>
      <c r="P79" s="7832"/>
      <c r="Q79" s="7882"/>
      <c r="R79" s="7118"/>
      <c r="S79" s="7119"/>
    </row>
    <row r="80" spans="1:20" ht="16.5" customHeight="1">
      <c r="A80" s="7932"/>
      <c r="B80" s="6657"/>
      <c r="C80" s="7868"/>
      <c r="D80" s="7986"/>
      <c r="E80" s="7975"/>
      <c r="F80" s="7976"/>
      <c r="G80" s="6709"/>
      <c r="H80" s="7871"/>
      <c r="I80" s="8051"/>
      <c r="J80" s="5065" t="s">
        <v>134</v>
      </c>
      <c r="K80" s="5064">
        <f t="shared" si="0"/>
        <v>0</v>
      </c>
      <c r="L80" s="5064">
        <f t="shared" si="0"/>
        <v>0</v>
      </c>
      <c r="M80" s="5064">
        <f t="shared" si="0"/>
        <v>0</v>
      </c>
      <c r="N80" s="7853"/>
      <c r="O80" s="7860"/>
      <c r="P80" s="7833"/>
      <c r="Q80" s="7883"/>
      <c r="R80" s="7124"/>
      <c r="S80" s="7125"/>
    </row>
    <row r="81" spans="1:20" ht="12.75" customHeight="1" thickBot="1">
      <c r="A81" s="7933"/>
      <c r="B81" s="6658"/>
      <c r="C81" s="7869"/>
      <c r="D81" s="7987"/>
      <c r="E81" s="7977"/>
      <c r="F81" s="7978"/>
      <c r="G81" s="6709"/>
      <c r="H81" s="7871"/>
      <c r="I81" s="8051"/>
      <c r="J81" s="5063" t="s">
        <v>23</v>
      </c>
      <c r="K81" s="5041">
        <f>SUM(K77:K80)</f>
        <v>167.6</v>
      </c>
      <c r="L81" s="5041">
        <f>SUM(L77:L80)</f>
        <v>37</v>
      </c>
      <c r="M81" s="5041">
        <f>SUM(M77:M80)</f>
        <v>37</v>
      </c>
      <c r="N81" s="7854"/>
      <c r="O81" s="7861"/>
      <c r="P81" s="7834"/>
      <c r="Q81" s="7884"/>
      <c r="R81" s="7129"/>
      <c r="S81" s="7130"/>
    </row>
    <row r="82" spans="1:20" ht="24" customHeight="1">
      <c r="A82" s="7931" t="s">
        <v>27</v>
      </c>
      <c r="B82" s="6656" t="s">
        <v>27</v>
      </c>
      <c r="C82" s="7945" t="s">
        <v>74</v>
      </c>
      <c r="D82" s="7841" t="s">
        <v>27</v>
      </c>
      <c r="E82" s="5032"/>
      <c r="F82" s="7988" t="s">
        <v>1727</v>
      </c>
      <c r="G82" s="6709"/>
      <c r="H82" s="7871"/>
      <c r="I82" s="8051"/>
      <c r="J82" s="4908" t="s">
        <v>110</v>
      </c>
      <c r="K82" s="1878">
        <v>80</v>
      </c>
      <c r="L82" s="4906">
        <v>0</v>
      </c>
      <c r="M82" s="4906">
        <v>0</v>
      </c>
      <c r="N82" s="5057"/>
      <c r="O82" s="5061"/>
      <c r="P82" s="5056"/>
      <c r="Q82" s="7827"/>
      <c r="R82" s="8101"/>
      <c r="S82" s="8102"/>
    </row>
    <row r="83" spans="1:20" ht="18.75" customHeight="1">
      <c r="A83" s="7932"/>
      <c r="B83" s="6657"/>
      <c r="C83" s="7868"/>
      <c r="D83" s="7950"/>
      <c r="E83" s="5030"/>
      <c r="F83" s="7989"/>
      <c r="G83" s="6709"/>
      <c r="H83" s="7871"/>
      <c r="I83" s="8051"/>
      <c r="J83" s="4992" t="s">
        <v>30</v>
      </c>
      <c r="K83" s="1875">
        <v>0</v>
      </c>
      <c r="L83" s="5062">
        <v>0</v>
      </c>
      <c r="M83" s="5062">
        <v>0</v>
      </c>
      <c r="N83" s="2309"/>
      <c r="O83" s="5061"/>
      <c r="P83" s="5056"/>
      <c r="Q83" s="7827"/>
      <c r="R83" s="8103"/>
      <c r="S83" s="8104"/>
    </row>
    <row r="84" spans="1:20" ht="21" customHeight="1">
      <c r="A84" s="7932"/>
      <c r="B84" s="6657"/>
      <c r="C84" s="7868"/>
      <c r="D84" s="7950"/>
      <c r="E84" s="5030"/>
      <c r="F84" s="7989"/>
      <c r="G84" s="6709"/>
      <c r="H84" s="7871"/>
      <c r="I84" s="8051"/>
      <c r="J84" s="4992" t="s">
        <v>135</v>
      </c>
      <c r="K84" s="1875">
        <v>87.6</v>
      </c>
      <c r="L84" s="5062">
        <v>37</v>
      </c>
      <c r="M84" s="5062">
        <v>37</v>
      </c>
      <c r="N84" s="2309"/>
      <c r="O84" s="5061"/>
      <c r="P84" s="5056"/>
      <c r="Q84" s="7827"/>
      <c r="R84" s="8103"/>
      <c r="S84" s="8104"/>
    </row>
    <row r="85" spans="1:20" ht="15" customHeight="1" thickBot="1">
      <c r="A85" s="7932"/>
      <c r="B85" s="6657"/>
      <c r="C85" s="7868"/>
      <c r="D85" s="7950"/>
      <c r="E85" s="5030"/>
      <c r="F85" s="7989"/>
      <c r="G85" s="6709"/>
      <c r="H85" s="7871"/>
      <c r="I85" s="8051"/>
      <c r="J85" s="5037" t="s">
        <v>134</v>
      </c>
      <c r="K85" s="1875">
        <v>0</v>
      </c>
      <c r="L85" s="5062">
        <v>0</v>
      </c>
      <c r="M85" s="4900">
        <v>0</v>
      </c>
      <c r="N85" s="2309"/>
      <c r="O85" s="5061"/>
      <c r="P85" s="5056"/>
      <c r="Q85" s="7827"/>
      <c r="R85" s="8103"/>
      <c r="S85" s="8104"/>
    </row>
    <row r="86" spans="1:20" ht="15" customHeight="1" thickBot="1">
      <c r="A86" s="7933"/>
      <c r="B86" s="6658"/>
      <c r="C86" s="7869"/>
      <c r="D86" s="7842"/>
      <c r="E86" s="5031"/>
      <c r="F86" s="7990"/>
      <c r="G86" s="6710"/>
      <c r="H86" s="7872"/>
      <c r="I86" s="8052"/>
      <c r="J86" s="5060" t="s">
        <v>23</v>
      </c>
      <c r="K86" s="5059">
        <f>SUM(K82:K85)</f>
        <v>167.6</v>
      </c>
      <c r="L86" s="5059">
        <f>SUM(L82:L85)</f>
        <v>37</v>
      </c>
      <c r="M86" s="5058">
        <f>SUM(M82:M85)</f>
        <v>37</v>
      </c>
      <c r="N86" s="5057"/>
      <c r="O86" s="4974"/>
      <c r="P86" s="5056"/>
      <c r="Q86" s="7828"/>
      <c r="R86" s="8105"/>
      <c r="S86" s="8106"/>
    </row>
    <row r="87" spans="1:20" ht="48" customHeight="1" thickBot="1">
      <c r="A87" s="8038" t="s">
        <v>27</v>
      </c>
      <c r="B87" s="7982" t="s">
        <v>27</v>
      </c>
      <c r="C87" s="5055" t="s">
        <v>71</v>
      </c>
      <c r="D87" s="7973" t="s">
        <v>1726</v>
      </c>
      <c r="E87" s="7973"/>
      <c r="F87" s="7974"/>
      <c r="G87" s="6708" t="s">
        <v>1707</v>
      </c>
      <c r="H87" s="8054" t="s">
        <v>34</v>
      </c>
      <c r="I87" s="4909" t="s">
        <v>614</v>
      </c>
      <c r="J87" s="5054" t="s">
        <v>110</v>
      </c>
      <c r="K87" s="5053">
        <f>K92+K98+K107+K104</f>
        <v>190</v>
      </c>
      <c r="L87" s="5053">
        <f>L92+L98+L107+L104</f>
        <v>133.5</v>
      </c>
      <c r="M87" s="5053">
        <f>M92+M98+M107+M104</f>
        <v>133.4</v>
      </c>
      <c r="N87" s="5051" t="s">
        <v>1725</v>
      </c>
      <c r="O87" s="1958" t="s">
        <v>65</v>
      </c>
      <c r="P87" s="4948">
        <v>92</v>
      </c>
      <c r="Q87" s="4947">
        <v>99</v>
      </c>
      <c r="R87" s="8075"/>
      <c r="S87" s="8076"/>
      <c r="T87" s="4923"/>
    </row>
    <row r="88" spans="1:20" ht="36.75" thickBot="1">
      <c r="A88" s="8039"/>
      <c r="B88" s="7983"/>
      <c r="C88" s="5043"/>
      <c r="D88" s="7975"/>
      <c r="E88" s="7975"/>
      <c r="F88" s="7976"/>
      <c r="G88" s="6709"/>
      <c r="H88" s="7941"/>
      <c r="I88" s="4894" t="s">
        <v>1505</v>
      </c>
      <c r="J88" s="5052" t="s">
        <v>135</v>
      </c>
      <c r="K88" s="4941">
        <f>K93+K96</f>
        <v>235.6</v>
      </c>
      <c r="L88" s="4941">
        <f>L93+L96</f>
        <v>414.09999999999997</v>
      </c>
      <c r="M88" s="4941">
        <f>M93+M96</f>
        <v>414</v>
      </c>
      <c r="N88" s="5051" t="s">
        <v>1724</v>
      </c>
      <c r="O88" s="1958" t="s">
        <v>65</v>
      </c>
      <c r="P88" s="4948">
        <v>84</v>
      </c>
      <c r="Q88" s="4947">
        <v>79</v>
      </c>
      <c r="R88" s="5050"/>
      <c r="S88" s="5049"/>
      <c r="T88" s="5048"/>
    </row>
    <row r="89" spans="1:20" ht="17.25" customHeight="1">
      <c r="A89" s="8039"/>
      <c r="B89" s="7983"/>
      <c r="C89" s="5043"/>
      <c r="D89" s="7975"/>
      <c r="E89" s="7975"/>
      <c r="F89" s="7976"/>
      <c r="G89" s="6709"/>
      <c r="H89" s="7941"/>
      <c r="I89" s="4909" t="s">
        <v>1377</v>
      </c>
      <c r="J89" s="8056" t="s">
        <v>134</v>
      </c>
      <c r="K89" s="8058">
        <f>K94</f>
        <v>0</v>
      </c>
      <c r="L89" s="8058">
        <f>L94</f>
        <v>0</v>
      </c>
      <c r="M89" s="8058">
        <f>M94</f>
        <v>0</v>
      </c>
      <c r="N89" s="5047" t="s">
        <v>1723</v>
      </c>
      <c r="O89" s="5046" t="s">
        <v>1701</v>
      </c>
      <c r="P89" s="5045"/>
      <c r="Q89" s="5044"/>
      <c r="R89" s="8077" t="s">
        <v>1722</v>
      </c>
      <c r="S89" s="8078"/>
      <c r="T89" s="8079"/>
    </row>
    <row r="90" spans="1:20" ht="21" customHeight="1">
      <c r="A90" s="8039"/>
      <c r="B90" s="7983"/>
      <c r="C90" s="5043"/>
      <c r="D90" s="7975"/>
      <c r="E90" s="7975"/>
      <c r="F90" s="7976"/>
      <c r="G90" s="6709"/>
      <c r="H90" s="7941"/>
      <c r="I90" s="4894"/>
      <c r="J90" s="8057"/>
      <c r="K90" s="8059"/>
      <c r="L90" s="8059"/>
      <c r="M90" s="8059"/>
      <c r="N90" s="8060" t="s">
        <v>1721</v>
      </c>
      <c r="O90" s="8062" t="s">
        <v>1701</v>
      </c>
      <c r="P90" s="8063"/>
      <c r="Q90" s="8098"/>
      <c r="R90" s="8080" t="s">
        <v>1720</v>
      </c>
      <c r="S90" s="8081"/>
      <c r="T90" s="8079"/>
    </row>
    <row r="91" spans="1:20" ht="15" customHeight="1" thickBot="1">
      <c r="A91" s="8040"/>
      <c r="B91" s="7984"/>
      <c r="C91" s="5042"/>
      <c r="D91" s="7977"/>
      <c r="E91" s="7977"/>
      <c r="F91" s="7978"/>
      <c r="G91" s="6710"/>
      <c r="H91" s="8055"/>
      <c r="I91" s="4915"/>
      <c r="J91" s="4929" t="s">
        <v>23</v>
      </c>
      <c r="K91" s="5041">
        <f>SUM(K87:K90)</f>
        <v>425.6</v>
      </c>
      <c r="L91" s="5041">
        <f>SUM(L87:L90)</f>
        <v>547.59999999999991</v>
      </c>
      <c r="M91" s="5041">
        <f>SUM(M87:M90)</f>
        <v>547.4</v>
      </c>
      <c r="N91" s="8061"/>
      <c r="O91" s="7903"/>
      <c r="P91" s="8064"/>
      <c r="Q91" s="8001"/>
      <c r="R91" s="8077"/>
      <c r="S91" s="8078"/>
      <c r="T91" s="5040"/>
    </row>
    <row r="92" spans="1:20" ht="20.25" customHeight="1">
      <c r="A92" s="7935" t="s">
        <v>27</v>
      </c>
      <c r="B92" s="7938" t="s">
        <v>27</v>
      </c>
      <c r="C92" s="7868" t="s">
        <v>71</v>
      </c>
      <c r="D92" s="7950" t="s">
        <v>27</v>
      </c>
      <c r="E92" s="5030"/>
      <c r="F92" s="7948" t="s">
        <v>1719</v>
      </c>
      <c r="G92" s="6709" t="s">
        <v>1707</v>
      </c>
      <c r="H92" s="7941" t="s">
        <v>34</v>
      </c>
      <c r="I92" s="4894" t="s">
        <v>614</v>
      </c>
      <c r="J92" s="4992" t="s">
        <v>110</v>
      </c>
      <c r="K92" s="5039">
        <v>90</v>
      </c>
      <c r="L92" s="5039">
        <v>103.5</v>
      </c>
      <c r="M92" s="4900">
        <v>103.4</v>
      </c>
      <c r="N92" s="5038" t="s">
        <v>1699</v>
      </c>
      <c r="O92" s="5010" t="s">
        <v>407</v>
      </c>
      <c r="P92" s="5009" t="s">
        <v>1718</v>
      </c>
      <c r="Q92" s="5019" t="s">
        <v>1715</v>
      </c>
      <c r="R92" s="2145"/>
      <c r="S92" s="2068"/>
    </row>
    <row r="93" spans="1:20" ht="20.25" customHeight="1">
      <c r="A93" s="7935"/>
      <c r="B93" s="7938"/>
      <c r="C93" s="7868"/>
      <c r="D93" s="7950"/>
      <c r="E93" s="5030"/>
      <c r="F93" s="7948"/>
      <c r="G93" s="6709"/>
      <c r="H93" s="7941"/>
      <c r="I93" s="4894" t="s">
        <v>1505</v>
      </c>
      <c r="J93" s="5037" t="s">
        <v>135</v>
      </c>
      <c r="K93" s="5036">
        <v>0</v>
      </c>
      <c r="L93" s="5036">
        <v>155.19999999999999</v>
      </c>
      <c r="M93" s="5036">
        <v>155.19999999999999</v>
      </c>
      <c r="N93" s="5034"/>
      <c r="O93" s="5033"/>
      <c r="P93" s="4911"/>
      <c r="Q93" s="4910"/>
      <c r="R93" s="2128"/>
      <c r="S93" s="2036"/>
    </row>
    <row r="94" spans="1:20" ht="16.5" customHeight="1" thickBot="1">
      <c r="A94" s="7935"/>
      <c r="B94" s="7938"/>
      <c r="C94" s="7868"/>
      <c r="D94" s="7950"/>
      <c r="E94" s="5030"/>
      <c r="F94" s="7948"/>
      <c r="G94" s="6709"/>
      <c r="H94" s="7941"/>
      <c r="I94" s="4894"/>
      <c r="J94" s="4989" t="s">
        <v>134</v>
      </c>
      <c r="K94" s="5035">
        <v>0</v>
      </c>
      <c r="L94" s="5035">
        <v>0</v>
      </c>
      <c r="M94" s="5035">
        <v>0</v>
      </c>
      <c r="N94" s="5034"/>
      <c r="O94" s="5033"/>
      <c r="P94" s="4911"/>
      <c r="Q94" s="4910"/>
      <c r="R94" s="2128"/>
      <c r="S94" s="2036"/>
    </row>
    <row r="95" spans="1:20" ht="20.25" customHeight="1" thickBot="1">
      <c r="A95" s="7936"/>
      <c r="B95" s="7939"/>
      <c r="C95" s="7869"/>
      <c r="D95" s="7842"/>
      <c r="E95" s="5031"/>
      <c r="F95" s="7949"/>
      <c r="G95" s="6710"/>
      <c r="H95" s="7941"/>
      <c r="I95" s="4915"/>
      <c r="J95" s="4914" t="s">
        <v>23</v>
      </c>
      <c r="K95" s="5018">
        <f>SUM(K92:K94)</f>
        <v>90</v>
      </c>
      <c r="L95" s="5018">
        <f>SUM(L92:L94)</f>
        <v>258.7</v>
      </c>
      <c r="M95" s="5017">
        <f>SUM(M92:M94)</f>
        <v>258.60000000000002</v>
      </c>
      <c r="N95" s="5034"/>
      <c r="O95" s="5033"/>
      <c r="P95" s="4911"/>
      <c r="Q95" s="5015"/>
      <c r="R95" s="2128"/>
      <c r="S95" s="2036"/>
    </row>
    <row r="96" spans="1:20" ht="18.75" customHeight="1" thickBot="1">
      <c r="A96" s="7934" t="s">
        <v>27</v>
      </c>
      <c r="B96" s="7937" t="s">
        <v>27</v>
      </c>
      <c r="C96" s="7868" t="s">
        <v>71</v>
      </c>
      <c r="D96" s="7841" t="s">
        <v>29</v>
      </c>
      <c r="E96" s="5032"/>
      <c r="F96" s="7966" t="s">
        <v>1717</v>
      </c>
      <c r="G96" s="6708" t="s">
        <v>1707</v>
      </c>
      <c r="H96" s="7941"/>
      <c r="I96" s="4909" t="s">
        <v>1505</v>
      </c>
      <c r="J96" s="4992" t="s">
        <v>135</v>
      </c>
      <c r="K96" s="4907">
        <v>235.6</v>
      </c>
      <c r="L96" s="4907">
        <v>258.89999999999998</v>
      </c>
      <c r="M96" s="4907">
        <v>258.8</v>
      </c>
      <c r="N96" s="5022" t="s">
        <v>1699</v>
      </c>
      <c r="O96" s="5021" t="s">
        <v>407</v>
      </c>
      <c r="P96" s="5020" t="s">
        <v>1716</v>
      </c>
      <c r="Q96" s="5019" t="s">
        <v>1715</v>
      </c>
      <c r="R96" s="2128"/>
      <c r="S96" s="2036"/>
    </row>
    <row r="97" spans="1:20" ht="15.75" customHeight="1" thickBot="1">
      <c r="A97" s="7936"/>
      <c r="B97" s="7939"/>
      <c r="C97" s="7869"/>
      <c r="D97" s="7842"/>
      <c r="E97" s="5031"/>
      <c r="F97" s="7949"/>
      <c r="G97" s="6710"/>
      <c r="H97" s="7941"/>
      <c r="I97" s="4915"/>
      <c r="J97" s="4914" t="s">
        <v>23</v>
      </c>
      <c r="K97" s="4913">
        <f>SUM(K96)</f>
        <v>235.6</v>
      </c>
      <c r="L97" s="4913">
        <f>SUM(L96)</f>
        <v>258.89999999999998</v>
      </c>
      <c r="M97" s="5017">
        <f>SUM(M96)</f>
        <v>258.8</v>
      </c>
      <c r="N97" s="5016"/>
      <c r="O97" s="5003"/>
      <c r="P97" s="5002"/>
      <c r="Q97" s="5015"/>
      <c r="R97" s="2128"/>
      <c r="S97" s="2036"/>
    </row>
    <row r="98" spans="1:20" ht="21.75" customHeight="1" thickBot="1">
      <c r="A98" s="7934" t="s">
        <v>27</v>
      </c>
      <c r="B98" s="7937" t="s">
        <v>27</v>
      </c>
      <c r="C98" s="7868" t="s">
        <v>71</v>
      </c>
      <c r="D98" s="7841" t="s">
        <v>94</v>
      </c>
      <c r="E98" s="5030"/>
      <c r="F98" s="7904" t="s">
        <v>1714</v>
      </c>
      <c r="G98" s="6708" t="s">
        <v>1707</v>
      </c>
      <c r="H98" s="7941"/>
      <c r="I98" s="4909" t="s">
        <v>1505</v>
      </c>
      <c r="J98" s="4992" t="s">
        <v>110</v>
      </c>
      <c r="K98" s="4992">
        <v>100</v>
      </c>
      <c r="L98" s="5029">
        <v>0</v>
      </c>
      <c r="M98" s="5029">
        <v>0</v>
      </c>
      <c r="N98" s="7919" t="s">
        <v>1713</v>
      </c>
      <c r="O98" s="7902" t="s">
        <v>1701</v>
      </c>
      <c r="P98" s="7917">
        <v>2</v>
      </c>
      <c r="Q98" s="8000">
        <v>0</v>
      </c>
      <c r="R98" s="4916"/>
      <c r="S98" s="2036"/>
    </row>
    <row r="99" spans="1:20" ht="24.75" customHeight="1" thickBot="1">
      <c r="A99" s="7936"/>
      <c r="B99" s="7939"/>
      <c r="C99" s="7869"/>
      <c r="D99" s="7842"/>
      <c r="E99" s="5030"/>
      <c r="F99" s="7954"/>
      <c r="G99" s="6710"/>
      <c r="H99" s="7941"/>
      <c r="I99" s="4915"/>
      <c r="J99" s="4914" t="s">
        <v>23</v>
      </c>
      <c r="K99" s="5025">
        <f>SUM(K98)</f>
        <v>100</v>
      </c>
      <c r="L99" s="5017">
        <f>SUM(L98)</f>
        <v>0</v>
      </c>
      <c r="M99" s="5017">
        <f>SUM(M98)</f>
        <v>0</v>
      </c>
      <c r="N99" s="7920"/>
      <c r="O99" s="7903"/>
      <c r="P99" s="7918"/>
      <c r="Q99" s="8001"/>
      <c r="R99" s="2128"/>
      <c r="S99" s="2036"/>
    </row>
    <row r="100" spans="1:20" ht="19.5" customHeight="1" thickBot="1">
      <c r="A100" s="8011" t="s">
        <v>27</v>
      </c>
      <c r="B100" s="8013" t="s">
        <v>27</v>
      </c>
      <c r="C100" s="6660" t="s">
        <v>71</v>
      </c>
      <c r="D100" s="6516" t="s">
        <v>92</v>
      </c>
      <c r="E100" s="1795"/>
      <c r="F100" s="7980" t="s">
        <v>1712</v>
      </c>
      <c r="G100" s="6708" t="s">
        <v>1707</v>
      </c>
      <c r="H100" s="7885" t="s">
        <v>34</v>
      </c>
      <c r="I100" s="5014" t="s">
        <v>1377</v>
      </c>
      <c r="J100" s="5013" t="s">
        <v>159</v>
      </c>
      <c r="K100" s="5029">
        <v>0</v>
      </c>
      <c r="L100" s="5029">
        <v>0</v>
      </c>
      <c r="M100" s="5029">
        <v>0</v>
      </c>
      <c r="N100" s="7862" t="s">
        <v>1710</v>
      </c>
      <c r="O100" s="5028" t="s">
        <v>787</v>
      </c>
      <c r="P100" s="4921"/>
      <c r="Q100" s="4920"/>
      <c r="R100" s="2128"/>
      <c r="S100" s="2036"/>
    </row>
    <row r="101" spans="1:20" ht="19.5" customHeight="1" thickBot="1">
      <c r="A101" s="8012"/>
      <c r="B101" s="8014"/>
      <c r="C101" s="6661"/>
      <c r="D101" s="6518"/>
      <c r="E101" s="1795"/>
      <c r="F101" s="7981"/>
      <c r="G101" s="6710"/>
      <c r="H101" s="7886"/>
      <c r="I101" s="5008"/>
      <c r="J101" s="5007" t="s">
        <v>23</v>
      </c>
      <c r="K101" s="5017">
        <f>SUM(K100)</f>
        <v>0</v>
      </c>
      <c r="L101" s="5017">
        <f>SUM(L100)</f>
        <v>0</v>
      </c>
      <c r="M101" s="5017">
        <f>SUM(M100)</f>
        <v>0</v>
      </c>
      <c r="N101" s="7908"/>
      <c r="O101" s="5027"/>
      <c r="P101" s="4890"/>
      <c r="Q101" s="4889"/>
      <c r="R101" s="2128"/>
      <c r="S101" s="2036"/>
    </row>
    <row r="102" spans="1:20" ht="18.75" customHeight="1">
      <c r="A102" s="8011" t="s">
        <v>27</v>
      </c>
      <c r="B102" s="8013" t="s">
        <v>27</v>
      </c>
      <c r="C102" s="6660" t="s">
        <v>71</v>
      </c>
      <c r="D102" s="6516" t="s">
        <v>87</v>
      </c>
      <c r="E102" s="1834"/>
      <c r="F102" s="7968" t="s">
        <v>1711</v>
      </c>
      <c r="G102" s="6708" t="s">
        <v>1707</v>
      </c>
      <c r="H102" s="7886"/>
      <c r="I102" s="5026" t="s">
        <v>1377</v>
      </c>
      <c r="J102" s="5013" t="s">
        <v>159</v>
      </c>
      <c r="K102" s="4906">
        <v>0</v>
      </c>
      <c r="L102" s="4906">
        <v>0</v>
      </c>
      <c r="M102" s="4906">
        <v>0</v>
      </c>
      <c r="N102" s="7862" t="s">
        <v>1710</v>
      </c>
      <c r="O102" s="5021" t="s">
        <v>787</v>
      </c>
      <c r="P102" s="5020"/>
      <c r="Q102" s="8069"/>
      <c r="R102" s="2128"/>
      <c r="S102" s="2036"/>
    </row>
    <row r="103" spans="1:20" ht="17.25" customHeight="1" thickBot="1">
      <c r="A103" s="8012"/>
      <c r="B103" s="8014"/>
      <c r="C103" s="6661"/>
      <c r="D103" s="6518"/>
      <c r="E103" s="1791"/>
      <c r="F103" s="7969"/>
      <c r="G103" s="6710"/>
      <c r="H103" s="7886"/>
      <c r="I103" s="5026"/>
      <c r="J103" s="5007" t="s">
        <v>23</v>
      </c>
      <c r="K103" s="5025">
        <f>SUM(K102)</f>
        <v>0</v>
      </c>
      <c r="L103" s="5025">
        <f>SUM(L102)</f>
        <v>0</v>
      </c>
      <c r="M103" s="5025">
        <f>SUM(M102)</f>
        <v>0</v>
      </c>
      <c r="N103" s="7908"/>
      <c r="O103" s="5024"/>
      <c r="P103" s="5023"/>
      <c r="Q103" s="8070"/>
      <c r="R103" s="2128"/>
      <c r="S103" s="2036"/>
    </row>
    <row r="104" spans="1:20" ht="15.75" customHeight="1" thickBot="1">
      <c r="A104" s="8011" t="s">
        <v>27</v>
      </c>
      <c r="B104" s="8013" t="s">
        <v>27</v>
      </c>
      <c r="C104" s="6660" t="s">
        <v>71</v>
      </c>
      <c r="D104" s="6516" t="s">
        <v>82</v>
      </c>
      <c r="E104" s="1834"/>
      <c r="F104" s="7968" t="s">
        <v>1709</v>
      </c>
      <c r="G104" s="6708" t="s">
        <v>1707</v>
      </c>
      <c r="H104" s="7886"/>
      <c r="I104" s="5014" t="s">
        <v>1377</v>
      </c>
      <c r="J104" s="5013" t="s">
        <v>110</v>
      </c>
      <c r="K104" s="1921">
        <v>0</v>
      </c>
      <c r="L104" s="4900">
        <v>30</v>
      </c>
      <c r="M104" s="4900">
        <v>30</v>
      </c>
      <c r="N104" s="5022"/>
      <c r="O104" s="5021"/>
      <c r="P104" s="5020"/>
      <c r="Q104" s="5019"/>
      <c r="R104" s="2128"/>
      <c r="S104" s="2036"/>
    </row>
    <row r="105" spans="1:20" ht="18" customHeight="1" thickBot="1">
      <c r="A105" s="8012"/>
      <c r="B105" s="8014"/>
      <c r="C105" s="6661"/>
      <c r="D105" s="6518"/>
      <c r="E105" s="1791"/>
      <c r="F105" s="7969"/>
      <c r="G105" s="6710"/>
      <c r="H105" s="7886"/>
      <c r="I105" s="5008"/>
      <c r="J105" s="5007" t="s">
        <v>23</v>
      </c>
      <c r="K105" s="5017">
        <f>SUM(K104)</f>
        <v>0</v>
      </c>
      <c r="L105" s="5018">
        <f>SUM(L104)</f>
        <v>30</v>
      </c>
      <c r="M105" s="5017">
        <f>SUM(M104)</f>
        <v>30</v>
      </c>
      <c r="N105" s="5016"/>
      <c r="O105" s="5003"/>
      <c r="P105" s="5002"/>
      <c r="Q105" s="5015"/>
      <c r="R105" s="2128"/>
      <c r="S105" s="2036"/>
    </row>
    <row r="106" spans="1:20" ht="16.5" customHeight="1" thickBot="1">
      <c r="A106" s="8011" t="s">
        <v>27</v>
      </c>
      <c r="B106" s="8013" t="s">
        <v>27</v>
      </c>
      <c r="C106" s="6660" t="s">
        <v>71</v>
      </c>
      <c r="D106" s="6516" t="s">
        <v>79</v>
      </c>
      <c r="E106" s="1834"/>
      <c r="F106" s="7968" t="s">
        <v>1708</v>
      </c>
      <c r="G106" s="6708" t="s">
        <v>1707</v>
      </c>
      <c r="H106" s="7886"/>
      <c r="I106" s="5014" t="s">
        <v>1505</v>
      </c>
      <c r="J106" s="5013" t="s">
        <v>110</v>
      </c>
      <c r="K106" s="4968">
        <v>0</v>
      </c>
      <c r="L106" s="5012">
        <v>0</v>
      </c>
      <c r="M106" s="5012">
        <v>0</v>
      </c>
      <c r="N106" s="5011"/>
      <c r="O106" s="5010"/>
      <c r="P106" s="5009"/>
      <c r="Q106" s="4920"/>
      <c r="R106" s="4916"/>
      <c r="S106" s="2036"/>
    </row>
    <row r="107" spans="1:20" ht="17.25" customHeight="1" thickBot="1">
      <c r="A107" s="8012"/>
      <c r="B107" s="8014"/>
      <c r="C107" s="6661"/>
      <c r="D107" s="6518"/>
      <c r="E107" s="1791"/>
      <c r="F107" s="7969"/>
      <c r="G107" s="6710"/>
      <c r="H107" s="7887"/>
      <c r="I107" s="5008"/>
      <c r="J107" s="5007" t="s">
        <v>23</v>
      </c>
      <c r="K107" s="5006">
        <f>SUM(K106)</f>
        <v>0</v>
      </c>
      <c r="L107" s="5006">
        <f>SUM(L106)</f>
        <v>0</v>
      </c>
      <c r="M107" s="5005">
        <f>SUM(M106)</f>
        <v>0</v>
      </c>
      <c r="N107" s="5004"/>
      <c r="O107" s="5003"/>
      <c r="P107" s="5002"/>
      <c r="Q107" s="4889"/>
      <c r="R107" s="2128"/>
      <c r="S107" s="2036"/>
    </row>
    <row r="108" spans="1:20" ht="18" customHeight="1">
      <c r="A108" s="8044" t="s">
        <v>27</v>
      </c>
      <c r="B108" s="8047" t="s">
        <v>27</v>
      </c>
      <c r="C108" s="1846" t="s">
        <v>57</v>
      </c>
      <c r="D108" s="7973" t="s">
        <v>1706</v>
      </c>
      <c r="E108" s="7973"/>
      <c r="F108" s="7974"/>
      <c r="G108" s="6708" t="s">
        <v>1697</v>
      </c>
      <c r="H108" s="8041" t="s">
        <v>34</v>
      </c>
      <c r="I108" s="5001" t="s">
        <v>1691</v>
      </c>
      <c r="J108" s="1845" t="s">
        <v>110</v>
      </c>
      <c r="K108" s="1890">
        <f>K113+K117+K121</f>
        <v>1083.2</v>
      </c>
      <c r="L108" s="1890">
        <f>L113+L117+L121</f>
        <v>1232</v>
      </c>
      <c r="M108" s="1890">
        <f>M113+M117+M121</f>
        <v>1229.8</v>
      </c>
      <c r="N108" s="7914" t="s">
        <v>1705</v>
      </c>
      <c r="O108" s="8095" t="s">
        <v>65</v>
      </c>
      <c r="P108" s="7911">
        <v>40</v>
      </c>
      <c r="Q108" s="7911">
        <v>40</v>
      </c>
      <c r="R108" s="7835" t="s">
        <v>1704</v>
      </c>
      <c r="S108" s="7836"/>
      <c r="T108" s="4923"/>
    </row>
    <row r="109" spans="1:20" ht="20.25" customHeight="1">
      <c r="A109" s="8045"/>
      <c r="B109" s="8048"/>
      <c r="C109" s="1841"/>
      <c r="D109" s="7975"/>
      <c r="E109" s="7975"/>
      <c r="F109" s="7976"/>
      <c r="G109" s="6709"/>
      <c r="H109" s="8042"/>
      <c r="I109" s="5000"/>
      <c r="J109" s="1815" t="s">
        <v>135</v>
      </c>
      <c r="K109" s="1817">
        <f>K119</f>
        <v>99.5</v>
      </c>
      <c r="L109" s="1817">
        <f>L119</f>
        <v>96.3</v>
      </c>
      <c r="M109" s="1817">
        <f>M119</f>
        <v>96.3</v>
      </c>
      <c r="N109" s="7915"/>
      <c r="O109" s="8096"/>
      <c r="P109" s="7912"/>
      <c r="Q109" s="7912"/>
      <c r="R109" s="7835"/>
      <c r="S109" s="7836"/>
      <c r="T109" s="4923"/>
    </row>
    <row r="110" spans="1:20" ht="18.75" customHeight="1">
      <c r="A110" s="8045"/>
      <c r="B110" s="8048"/>
      <c r="C110" s="1841"/>
      <c r="D110" s="7975"/>
      <c r="E110" s="7975"/>
      <c r="F110" s="7976"/>
      <c r="G110" s="6709"/>
      <c r="H110" s="8042"/>
      <c r="I110" s="5000"/>
      <c r="J110" s="1820" t="s">
        <v>30</v>
      </c>
      <c r="K110" s="1817">
        <f>K114</f>
        <v>935.4</v>
      </c>
      <c r="L110" s="1817">
        <f>L114</f>
        <v>3113.9</v>
      </c>
      <c r="M110" s="1817">
        <f>M114</f>
        <v>3092.8</v>
      </c>
      <c r="N110" s="7915"/>
      <c r="O110" s="8096"/>
      <c r="P110" s="7912"/>
      <c r="Q110" s="7912"/>
      <c r="R110" s="7835"/>
      <c r="S110" s="7836"/>
      <c r="T110" s="4923"/>
    </row>
    <row r="111" spans="1:20" ht="18.75" customHeight="1">
      <c r="A111" s="8045"/>
      <c r="B111" s="8048"/>
      <c r="C111" s="1841"/>
      <c r="D111" s="7975"/>
      <c r="E111" s="7975"/>
      <c r="F111" s="7976"/>
      <c r="G111" s="6709"/>
      <c r="H111" s="8042"/>
      <c r="I111" s="5000"/>
      <c r="J111" s="1815" t="s">
        <v>134</v>
      </c>
      <c r="K111" s="1817">
        <f>K115+K118</f>
        <v>4.2</v>
      </c>
      <c r="L111" s="1817">
        <f>L115+L118</f>
        <v>4.2</v>
      </c>
      <c r="M111" s="1817">
        <f>M115+M118</f>
        <v>4.2</v>
      </c>
      <c r="N111" s="7915"/>
      <c r="O111" s="8096"/>
      <c r="P111" s="7912"/>
      <c r="Q111" s="7912"/>
      <c r="R111" s="7835"/>
      <c r="S111" s="7836"/>
      <c r="T111" s="4923"/>
    </row>
    <row r="112" spans="1:20" ht="15.75" customHeight="1" thickBot="1">
      <c r="A112" s="8046"/>
      <c r="B112" s="8049"/>
      <c r="C112" s="4999"/>
      <c r="D112" s="7977"/>
      <c r="E112" s="7977"/>
      <c r="F112" s="7978"/>
      <c r="G112" s="6710"/>
      <c r="H112" s="8043"/>
      <c r="I112" s="4998"/>
      <c r="J112" s="4997" t="s">
        <v>23</v>
      </c>
      <c r="K112" s="4996">
        <f>SUM(K108:K111)</f>
        <v>2122.2999999999997</v>
      </c>
      <c r="L112" s="4996">
        <f>SUM(L108:L111)</f>
        <v>4446.3999999999996</v>
      </c>
      <c r="M112" s="4996">
        <f>SUM(M108:M111)</f>
        <v>4423.0999999999995</v>
      </c>
      <c r="N112" s="7916"/>
      <c r="O112" s="8097"/>
      <c r="P112" s="7913"/>
      <c r="Q112" s="7913"/>
      <c r="R112" s="7837"/>
      <c r="S112" s="7838"/>
      <c r="T112" s="4995"/>
    </row>
    <row r="113" spans="1:20" ht="32.25" customHeight="1">
      <c r="A113" s="8038" t="s">
        <v>27</v>
      </c>
      <c r="B113" s="7982" t="s">
        <v>27</v>
      </c>
      <c r="C113" s="4946" t="s">
        <v>57</v>
      </c>
      <c r="D113" s="7841" t="s">
        <v>27</v>
      </c>
      <c r="E113" s="4963"/>
      <c r="F113" s="7904" t="s">
        <v>1703</v>
      </c>
      <c r="G113" s="6708" t="s">
        <v>1697</v>
      </c>
      <c r="H113" s="7870" t="s">
        <v>34</v>
      </c>
      <c r="I113" s="4980" t="s">
        <v>1505</v>
      </c>
      <c r="J113" s="4908" t="s">
        <v>110</v>
      </c>
      <c r="K113" s="1878">
        <v>950</v>
      </c>
      <c r="L113" s="1878">
        <v>1125</v>
      </c>
      <c r="M113" s="1878">
        <v>1125</v>
      </c>
      <c r="N113" s="4994" t="s">
        <v>1702</v>
      </c>
      <c r="O113" s="7902" t="s">
        <v>1701</v>
      </c>
      <c r="P113" s="7928">
        <v>5</v>
      </c>
      <c r="Q113" s="7909">
        <v>4</v>
      </c>
      <c r="R113" s="4916"/>
      <c r="S113" s="2036"/>
      <c r="T113" s="4993"/>
    </row>
    <row r="114" spans="1:20" ht="16.5" customHeight="1">
      <c r="A114" s="8039"/>
      <c r="B114" s="7983"/>
      <c r="C114" s="4931"/>
      <c r="D114" s="7950"/>
      <c r="E114" s="4963"/>
      <c r="F114" s="7954"/>
      <c r="G114" s="6709"/>
      <c r="H114" s="7871"/>
      <c r="I114" s="4970"/>
      <c r="J114" s="4992" t="s">
        <v>30</v>
      </c>
      <c r="K114" s="1875">
        <v>935.4</v>
      </c>
      <c r="L114" s="1875">
        <v>3113.9</v>
      </c>
      <c r="M114" s="4991">
        <v>3092.8</v>
      </c>
      <c r="N114" s="4990"/>
      <c r="O114" s="7927"/>
      <c r="P114" s="7929"/>
      <c r="Q114" s="7909"/>
      <c r="R114" s="4987"/>
      <c r="S114" s="2036"/>
      <c r="T114" s="1733"/>
    </row>
    <row r="115" spans="1:20" ht="15.75" customHeight="1" thickBot="1">
      <c r="A115" s="8039"/>
      <c r="B115" s="7983"/>
      <c r="C115" s="4931"/>
      <c r="D115" s="7950"/>
      <c r="E115" s="4963"/>
      <c r="F115" s="7954"/>
      <c r="G115" s="6709"/>
      <c r="H115" s="7871"/>
      <c r="I115" s="4962"/>
      <c r="J115" s="4989" t="s">
        <v>134</v>
      </c>
      <c r="K115" s="4969">
        <v>3.1</v>
      </c>
      <c r="L115" s="4967">
        <v>3.1</v>
      </c>
      <c r="M115" s="4967">
        <v>3.1</v>
      </c>
      <c r="N115" s="4988"/>
      <c r="O115" s="7903"/>
      <c r="P115" s="7930"/>
      <c r="Q115" s="7910"/>
      <c r="R115" s="4987"/>
      <c r="S115" s="2036"/>
    </row>
    <row r="116" spans="1:20" ht="17.25" customHeight="1" thickBot="1">
      <c r="A116" s="8040"/>
      <c r="B116" s="7984"/>
      <c r="C116" s="4964"/>
      <c r="D116" s="7842"/>
      <c r="E116" s="4963"/>
      <c r="F116" s="7905"/>
      <c r="G116" s="6710"/>
      <c r="H116" s="7872"/>
      <c r="I116" s="4986"/>
      <c r="J116" s="4985" t="s">
        <v>23</v>
      </c>
      <c r="K116" s="4960">
        <f>SUM(K113:K115)</f>
        <v>1888.5</v>
      </c>
      <c r="L116" s="4960">
        <f>SUM(L113:L115)</f>
        <v>4242</v>
      </c>
      <c r="M116" s="4960">
        <f>SUM(M113:M115)</f>
        <v>4220.9000000000005</v>
      </c>
      <c r="N116" s="4984"/>
      <c r="O116" s="4983"/>
      <c r="P116" s="4982"/>
      <c r="Q116" s="4981"/>
      <c r="R116" s="2128"/>
      <c r="S116" s="2036"/>
    </row>
    <row r="117" spans="1:20" ht="21" customHeight="1">
      <c r="A117" s="8038" t="s">
        <v>27</v>
      </c>
      <c r="B117" s="7982" t="s">
        <v>27</v>
      </c>
      <c r="C117" s="4946" t="s">
        <v>57</v>
      </c>
      <c r="D117" s="7841" t="s">
        <v>29</v>
      </c>
      <c r="E117" s="4963"/>
      <c r="F117" s="7904" t="s">
        <v>1700</v>
      </c>
      <c r="G117" s="6708" t="s">
        <v>1697</v>
      </c>
      <c r="H117" s="7870" t="s">
        <v>34</v>
      </c>
      <c r="I117" s="4980" t="s">
        <v>1505</v>
      </c>
      <c r="J117" s="4979" t="s">
        <v>110</v>
      </c>
      <c r="K117" s="1878">
        <v>125.2</v>
      </c>
      <c r="L117" s="1878">
        <v>101</v>
      </c>
      <c r="M117" s="1878">
        <v>100.3</v>
      </c>
      <c r="N117" s="4966" t="s">
        <v>1699</v>
      </c>
      <c r="O117" s="4965" t="s">
        <v>407</v>
      </c>
      <c r="P117" s="4978">
        <v>160</v>
      </c>
      <c r="Q117" s="7826">
        <v>270</v>
      </c>
      <c r="R117" s="4895"/>
      <c r="S117" s="2036"/>
    </row>
    <row r="118" spans="1:20" ht="21" customHeight="1">
      <c r="A118" s="8039"/>
      <c r="B118" s="7983"/>
      <c r="C118" s="4931"/>
      <c r="D118" s="7950"/>
      <c r="E118" s="4963"/>
      <c r="F118" s="7954"/>
      <c r="G118" s="6709"/>
      <c r="H118" s="7871"/>
      <c r="I118" s="4970"/>
      <c r="J118" s="4901" t="s">
        <v>134</v>
      </c>
      <c r="K118" s="1875">
        <v>1.1000000000000001</v>
      </c>
      <c r="L118" s="1875">
        <v>1.1000000000000001</v>
      </c>
      <c r="M118" s="1875">
        <v>1.1000000000000001</v>
      </c>
      <c r="N118" s="4975"/>
      <c r="O118" s="4974"/>
      <c r="P118" s="4973"/>
      <c r="Q118" s="7827"/>
      <c r="R118" s="2128"/>
      <c r="S118" s="2036"/>
    </row>
    <row r="119" spans="1:20" ht="21.75" customHeight="1" thickBot="1">
      <c r="A119" s="8039"/>
      <c r="B119" s="7983"/>
      <c r="C119" s="4931"/>
      <c r="D119" s="7950"/>
      <c r="E119" s="4963"/>
      <c r="F119" s="7954"/>
      <c r="G119" s="6709"/>
      <c r="H119" s="7871"/>
      <c r="I119" s="4970"/>
      <c r="J119" s="4977" t="s">
        <v>135</v>
      </c>
      <c r="K119" s="4976">
        <v>99.5</v>
      </c>
      <c r="L119" s="4967">
        <v>96.3</v>
      </c>
      <c r="M119" s="4967">
        <v>96.3</v>
      </c>
      <c r="N119" s="4975"/>
      <c r="O119" s="4974"/>
      <c r="P119" s="4973"/>
      <c r="Q119" s="7827"/>
      <c r="R119" s="2128"/>
      <c r="S119" s="2036"/>
    </row>
    <row r="120" spans="1:20" ht="24" customHeight="1" thickBot="1">
      <c r="A120" s="8040"/>
      <c r="B120" s="7984"/>
      <c r="C120" s="4964"/>
      <c r="D120" s="7842"/>
      <c r="E120" s="4963"/>
      <c r="F120" s="7905"/>
      <c r="G120" s="6710"/>
      <c r="H120" s="7871"/>
      <c r="I120" s="4962"/>
      <c r="J120" s="4961" t="s">
        <v>23</v>
      </c>
      <c r="K120" s="4960">
        <f>SUM(K117:K119)</f>
        <v>225.8</v>
      </c>
      <c r="L120" s="4960">
        <f>SUM(L117:L119)</f>
        <v>198.39999999999998</v>
      </c>
      <c r="M120" s="4960">
        <f>SUM(M117:M119)</f>
        <v>197.7</v>
      </c>
      <c r="N120" s="4972"/>
      <c r="O120" s="4958"/>
      <c r="P120" s="4971"/>
      <c r="Q120" s="7828"/>
      <c r="R120" s="2128"/>
      <c r="S120" s="2036"/>
    </row>
    <row r="121" spans="1:20" ht="20.25" customHeight="1" thickBot="1">
      <c r="A121" s="8038" t="s">
        <v>27</v>
      </c>
      <c r="B121" s="7982" t="s">
        <v>27</v>
      </c>
      <c r="C121" s="4946" t="s">
        <v>57</v>
      </c>
      <c r="D121" s="7841" t="s">
        <v>94</v>
      </c>
      <c r="E121" s="4963"/>
      <c r="F121" s="7904" t="s">
        <v>1698</v>
      </c>
      <c r="G121" s="6708" t="s">
        <v>1697</v>
      </c>
      <c r="H121" s="7871"/>
      <c r="I121" s="4970" t="s">
        <v>1377</v>
      </c>
      <c r="J121" s="4908" t="s">
        <v>110</v>
      </c>
      <c r="K121" s="4969">
        <v>8</v>
      </c>
      <c r="L121" s="4968">
        <v>6</v>
      </c>
      <c r="M121" s="4967">
        <v>4.5</v>
      </c>
      <c r="N121" s="4966" t="s">
        <v>1696</v>
      </c>
      <c r="O121" s="4965" t="s">
        <v>37</v>
      </c>
      <c r="P121" s="8094">
        <v>3</v>
      </c>
      <c r="Q121" s="8093">
        <v>3</v>
      </c>
      <c r="R121" s="4916"/>
      <c r="S121" s="2036"/>
    </row>
    <row r="122" spans="1:20" ht="24" customHeight="1" thickBot="1">
      <c r="A122" s="8040"/>
      <c r="B122" s="7984"/>
      <c r="C122" s="4964"/>
      <c r="D122" s="7842"/>
      <c r="E122" s="4963"/>
      <c r="F122" s="7905"/>
      <c r="G122" s="6710"/>
      <c r="H122" s="7872"/>
      <c r="I122" s="4962" t="s">
        <v>1505</v>
      </c>
      <c r="J122" s="4961" t="s">
        <v>23</v>
      </c>
      <c r="K122" s="4960">
        <f>SUM(K121)</f>
        <v>8</v>
      </c>
      <c r="L122" s="4960">
        <f>SUM(L121)</f>
        <v>6</v>
      </c>
      <c r="M122" s="4960">
        <f>SUM(M121)</f>
        <v>4.5</v>
      </c>
      <c r="N122" s="4959"/>
      <c r="O122" s="4958"/>
      <c r="P122" s="7834"/>
      <c r="Q122" s="7828"/>
      <c r="R122" s="2151"/>
      <c r="S122" s="2029"/>
    </row>
    <row r="123" spans="1:20" ht="24" customHeight="1" thickBot="1">
      <c r="A123" s="4888" t="s">
        <v>27</v>
      </c>
      <c r="B123" s="4887" t="s">
        <v>27</v>
      </c>
      <c r="C123" s="8002" t="s">
        <v>28</v>
      </c>
      <c r="D123" s="8003"/>
      <c r="E123" s="8003"/>
      <c r="F123" s="8003"/>
      <c r="G123" s="8003"/>
      <c r="H123" s="8003"/>
      <c r="I123" s="8004"/>
      <c r="J123" s="4957" t="s">
        <v>23</v>
      </c>
      <c r="K123" s="4956">
        <f>SUM(K15,K43,K66,K81,K91,K112)</f>
        <v>37654</v>
      </c>
      <c r="L123" s="4956">
        <f>SUM(L15,L43,L66,L81,L91,L112)</f>
        <v>45581.599999999999</v>
      </c>
      <c r="M123" s="4956">
        <f>SUM(M15,M43,M66,M81,M91,M112)</f>
        <v>45336.4</v>
      </c>
      <c r="N123" s="7865"/>
      <c r="O123" s="7866"/>
      <c r="P123" s="7866"/>
      <c r="Q123" s="7867"/>
      <c r="R123" s="2024"/>
      <c r="S123" s="2023"/>
    </row>
    <row r="124" spans="1:20" ht="21" customHeight="1" thickBot="1">
      <c r="A124" s="4888" t="s">
        <v>27</v>
      </c>
      <c r="B124" s="4887" t="s">
        <v>29</v>
      </c>
      <c r="C124" s="6522" t="s">
        <v>1695</v>
      </c>
      <c r="D124" s="6523"/>
      <c r="E124" s="6523"/>
      <c r="F124" s="6523"/>
      <c r="G124" s="6523"/>
      <c r="H124" s="6523"/>
      <c r="I124" s="6523"/>
      <c r="J124" s="6523"/>
      <c r="K124" s="6523"/>
      <c r="L124" s="6523"/>
      <c r="M124" s="6523"/>
      <c r="N124" s="6523"/>
      <c r="O124" s="6523"/>
      <c r="P124" s="6523"/>
      <c r="Q124" s="7104"/>
      <c r="R124" s="6815"/>
      <c r="S124" s="6816"/>
    </row>
    <row r="125" spans="1:20" ht="39" thickBot="1">
      <c r="A125" s="4955"/>
      <c r="B125" s="4954"/>
      <c r="C125" s="4953"/>
      <c r="D125" s="4952"/>
      <c r="E125" s="4951"/>
      <c r="F125" s="4950"/>
      <c r="G125" s="4950"/>
      <c r="H125" s="4950"/>
      <c r="I125" s="4950"/>
      <c r="J125" s="4950"/>
      <c r="K125" s="4950"/>
      <c r="L125" s="4950"/>
      <c r="M125" s="4950"/>
      <c r="N125" s="4949" t="s">
        <v>1694</v>
      </c>
      <c r="O125" s="2313" t="s">
        <v>407</v>
      </c>
      <c r="P125" s="4948">
        <v>270</v>
      </c>
      <c r="Q125" s="4947">
        <v>250</v>
      </c>
      <c r="R125" s="7839" t="s">
        <v>1693</v>
      </c>
      <c r="S125" s="7840"/>
    </row>
    <row r="126" spans="1:20" ht="17.25" customHeight="1">
      <c r="A126" s="7934" t="s">
        <v>27</v>
      </c>
      <c r="B126" s="8032" t="s">
        <v>29</v>
      </c>
      <c r="C126" s="4946" t="s">
        <v>27</v>
      </c>
      <c r="D126" s="8026" t="s">
        <v>1692</v>
      </c>
      <c r="E126" s="8026"/>
      <c r="F126" s="8027"/>
      <c r="G126" s="6708" t="s">
        <v>107</v>
      </c>
      <c r="H126" s="7898" t="s">
        <v>34</v>
      </c>
      <c r="I126" s="4939" t="s">
        <v>1691</v>
      </c>
      <c r="J126" s="4938" t="s">
        <v>110</v>
      </c>
      <c r="K126" s="4937">
        <f>K130</f>
        <v>300</v>
      </c>
      <c r="L126" s="4937">
        <f>L130</f>
        <v>130</v>
      </c>
      <c r="M126" s="4937">
        <f>M130</f>
        <v>129.5</v>
      </c>
      <c r="N126" s="2063"/>
      <c r="O126" s="2227"/>
      <c r="P126" s="4945"/>
      <c r="Q126" s="4944"/>
      <c r="R126" s="2128"/>
      <c r="S126" s="4932"/>
      <c r="T126" s="4923"/>
    </row>
    <row r="127" spans="1:20" ht="23.25" customHeight="1" thickBot="1">
      <c r="A127" s="7935"/>
      <c r="B127" s="6657"/>
      <c r="C127" s="4931"/>
      <c r="D127" s="8028"/>
      <c r="E127" s="8028"/>
      <c r="F127" s="8029"/>
      <c r="G127" s="6709"/>
      <c r="H127" s="7899"/>
      <c r="I127" s="4943"/>
      <c r="J127" s="4942" t="s">
        <v>30</v>
      </c>
      <c r="K127" s="4941">
        <f>K131+K134</f>
        <v>262</v>
      </c>
      <c r="L127" s="4941">
        <f>L131+L134</f>
        <v>248</v>
      </c>
      <c r="M127" s="4941">
        <f>M131+M134</f>
        <v>246.70000000000002</v>
      </c>
      <c r="N127" s="4936"/>
      <c r="O127" s="4935"/>
      <c r="P127" s="4940"/>
      <c r="Q127" s="4896"/>
      <c r="R127" s="2128"/>
      <c r="S127" s="4932"/>
      <c r="T127" s="4923"/>
    </row>
    <row r="128" spans="1:20" ht="20.25" customHeight="1">
      <c r="A128" s="7935"/>
      <c r="B128" s="6657"/>
      <c r="C128" s="4931"/>
      <c r="D128" s="8028"/>
      <c r="E128" s="8028"/>
      <c r="F128" s="8029"/>
      <c r="G128" s="6709"/>
      <c r="H128" s="7899"/>
      <c r="I128" s="4939"/>
      <c r="J128" s="4938" t="s">
        <v>159</v>
      </c>
      <c r="K128" s="4937">
        <f>K133</f>
        <v>10</v>
      </c>
      <c r="L128" s="4937">
        <f>L133</f>
        <v>10</v>
      </c>
      <c r="M128" s="4937">
        <f>M133</f>
        <v>9.6999999999999993</v>
      </c>
      <c r="N128" s="4936"/>
      <c r="O128" s="4935"/>
      <c r="P128" s="4934"/>
      <c r="Q128" s="4933"/>
      <c r="R128" s="2128"/>
      <c r="S128" s="4932"/>
      <c r="T128" s="4923"/>
    </row>
    <row r="129" spans="1:20" ht="17.25" customHeight="1" thickBot="1">
      <c r="A129" s="7936"/>
      <c r="B129" s="8033"/>
      <c r="C129" s="4931"/>
      <c r="D129" s="8030"/>
      <c r="E129" s="8030"/>
      <c r="F129" s="8031"/>
      <c r="G129" s="6709"/>
      <c r="H129" s="7899"/>
      <c r="I129" s="4930"/>
      <c r="J129" s="4929" t="s">
        <v>23</v>
      </c>
      <c r="K129" s="4928">
        <f>SUM(K126:K128)</f>
        <v>572</v>
      </c>
      <c r="L129" s="4928">
        <f>SUM(L126:L128)</f>
        <v>388</v>
      </c>
      <c r="M129" s="4928">
        <f>SUM(M126:M128)</f>
        <v>385.90000000000003</v>
      </c>
      <c r="N129" s="2311"/>
      <c r="O129" s="4927"/>
      <c r="P129" s="4926"/>
      <c r="Q129" s="4925"/>
      <c r="R129" s="2128"/>
      <c r="S129" s="4924"/>
      <c r="T129" s="4923"/>
    </row>
    <row r="130" spans="1:20" ht="21" customHeight="1">
      <c r="A130" s="7934" t="s">
        <v>27</v>
      </c>
      <c r="B130" s="7937" t="s">
        <v>29</v>
      </c>
      <c r="C130" s="7946" t="s">
        <v>27</v>
      </c>
      <c r="D130" s="7841" t="s">
        <v>27</v>
      </c>
      <c r="E130" s="8024"/>
      <c r="F130" s="7966" t="s">
        <v>1690</v>
      </c>
      <c r="G130" s="6709"/>
      <c r="H130" s="7899"/>
      <c r="I130" s="4909" t="s">
        <v>1505</v>
      </c>
      <c r="J130" s="4908" t="s">
        <v>110</v>
      </c>
      <c r="K130" s="4907">
        <v>300</v>
      </c>
      <c r="L130" s="4907">
        <v>130</v>
      </c>
      <c r="M130" s="4907">
        <v>129.5</v>
      </c>
      <c r="N130" s="4922"/>
      <c r="O130" s="2162"/>
      <c r="P130" s="4921"/>
      <c r="Q130" s="4920"/>
      <c r="R130" s="4916"/>
      <c r="S130" s="2109"/>
    </row>
    <row r="131" spans="1:20" ht="18.75" customHeight="1">
      <c r="A131" s="7935"/>
      <c r="B131" s="7938"/>
      <c r="C131" s="7979"/>
      <c r="D131" s="7950"/>
      <c r="E131" s="8025"/>
      <c r="F131" s="7948"/>
      <c r="G131" s="6709"/>
      <c r="H131" s="7899"/>
      <c r="I131" s="4894"/>
      <c r="J131" s="4901" t="s">
        <v>30</v>
      </c>
      <c r="K131" s="4919">
        <v>262</v>
      </c>
      <c r="L131" s="4919">
        <v>221.8</v>
      </c>
      <c r="M131" s="4919">
        <v>221.8</v>
      </c>
      <c r="N131" s="2311" t="s">
        <v>1689</v>
      </c>
      <c r="O131" s="4918" t="s">
        <v>407</v>
      </c>
      <c r="P131" s="4917">
        <v>50</v>
      </c>
      <c r="Q131" s="4896">
        <v>44</v>
      </c>
      <c r="R131" s="4916"/>
      <c r="S131" s="2036"/>
    </row>
    <row r="132" spans="1:20" ht="20.25" customHeight="1" thickBot="1">
      <c r="A132" s="7936"/>
      <c r="B132" s="7939"/>
      <c r="C132" s="8006"/>
      <c r="D132" s="7842"/>
      <c r="E132" s="8025"/>
      <c r="F132" s="7949"/>
      <c r="G132" s="6709"/>
      <c r="H132" s="7899"/>
      <c r="I132" s="4915"/>
      <c r="J132" s="4914" t="s">
        <v>23</v>
      </c>
      <c r="K132" s="4913">
        <f>SUM(K130:K131)</f>
        <v>562</v>
      </c>
      <c r="L132" s="4913">
        <f>SUM(L130:L131)</f>
        <v>351.8</v>
      </c>
      <c r="M132" s="4913">
        <f>SUM(M130:M131)</f>
        <v>351.3</v>
      </c>
      <c r="N132" s="4912"/>
      <c r="O132" s="2090"/>
      <c r="P132" s="4911"/>
      <c r="Q132" s="4910"/>
      <c r="R132" s="2128"/>
      <c r="S132" s="2036"/>
    </row>
    <row r="133" spans="1:20" ht="27" customHeight="1">
      <c r="A133" s="7934" t="s">
        <v>27</v>
      </c>
      <c r="B133" s="7937" t="s">
        <v>29</v>
      </c>
      <c r="C133" s="7868" t="s">
        <v>27</v>
      </c>
      <c r="D133" s="7841" t="s">
        <v>29</v>
      </c>
      <c r="E133" s="8025"/>
      <c r="F133" s="7966" t="s">
        <v>1688</v>
      </c>
      <c r="G133" s="6709"/>
      <c r="H133" s="7899"/>
      <c r="I133" s="4909" t="s">
        <v>1377</v>
      </c>
      <c r="J133" s="4908" t="s">
        <v>159</v>
      </c>
      <c r="K133" s="4907">
        <v>10</v>
      </c>
      <c r="L133" s="4907">
        <v>10</v>
      </c>
      <c r="M133" s="4906">
        <v>9.6999999999999993</v>
      </c>
      <c r="N133" s="4905" t="s">
        <v>1687</v>
      </c>
      <c r="O133" s="4904" t="s">
        <v>407</v>
      </c>
      <c r="P133" s="4903">
        <v>270</v>
      </c>
      <c r="Q133" s="4902">
        <v>672</v>
      </c>
      <c r="R133" s="4895"/>
      <c r="S133" s="2036"/>
    </row>
    <row r="134" spans="1:20" ht="27" customHeight="1">
      <c r="A134" s="7935"/>
      <c r="B134" s="7938"/>
      <c r="C134" s="7868"/>
      <c r="D134" s="7950"/>
      <c r="E134" s="8025"/>
      <c r="F134" s="7948"/>
      <c r="G134" s="6709"/>
      <c r="H134" s="7899"/>
      <c r="I134" s="4894" t="s">
        <v>1505</v>
      </c>
      <c r="J134" s="4901" t="s">
        <v>30</v>
      </c>
      <c r="K134" s="4900">
        <v>0</v>
      </c>
      <c r="L134" s="4900">
        <v>26.2</v>
      </c>
      <c r="M134" s="4900">
        <v>24.9</v>
      </c>
      <c r="N134" s="4899"/>
      <c r="O134" s="4898"/>
      <c r="P134" s="4897"/>
      <c r="Q134" s="4896"/>
      <c r="R134" s="4895"/>
      <c r="S134" s="2036"/>
    </row>
    <row r="135" spans="1:20" ht="23.25" customHeight="1" thickBot="1">
      <c r="A135" s="7935"/>
      <c r="B135" s="7938"/>
      <c r="C135" s="8005"/>
      <c r="D135" s="7950"/>
      <c r="E135" s="8025"/>
      <c r="F135" s="7948"/>
      <c r="G135" s="6709"/>
      <c r="H135" s="7899"/>
      <c r="I135" s="4894"/>
      <c r="J135" s="4893" t="s">
        <v>23</v>
      </c>
      <c r="K135" s="4892">
        <f>SUM(K133+K134)</f>
        <v>10</v>
      </c>
      <c r="L135" s="4892">
        <f>SUM(L133+L134)</f>
        <v>36.200000000000003</v>
      </c>
      <c r="M135" s="4892">
        <f>SUM(M133+M134)</f>
        <v>34.599999999999994</v>
      </c>
      <c r="N135" s="4891"/>
      <c r="O135" s="2087"/>
      <c r="P135" s="4890"/>
      <c r="Q135" s="4889"/>
      <c r="R135" s="2151"/>
      <c r="S135" s="2029"/>
    </row>
    <row r="136" spans="1:20" ht="23.25" customHeight="1" thickBot="1">
      <c r="A136" s="4888" t="s">
        <v>27</v>
      </c>
      <c r="B136" s="4887" t="s">
        <v>29</v>
      </c>
      <c r="C136" s="6501" t="s">
        <v>28</v>
      </c>
      <c r="D136" s="6502"/>
      <c r="E136" s="6502"/>
      <c r="F136" s="6502"/>
      <c r="G136" s="6502"/>
      <c r="H136" s="6502"/>
      <c r="I136" s="6502"/>
      <c r="J136" s="4886" t="s">
        <v>23</v>
      </c>
      <c r="K136" s="4885">
        <f>K129</f>
        <v>572</v>
      </c>
      <c r="L136" s="4885">
        <f>L129</f>
        <v>388</v>
      </c>
      <c r="M136" s="4885">
        <f>M129</f>
        <v>385.90000000000003</v>
      </c>
      <c r="N136" s="7865"/>
      <c r="O136" s="7866"/>
      <c r="P136" s="7866"/>
      <c r="Q136" s="7867"/>
      <c r="R136" s="2024"/>
      <c r="S136" s="2023"/>
    </row>
    <row r="137" spans="1:20" ht="21" customHeight="1" thickBot="1">
      <c r="A137" s="4884" t="s">
        <v>27</v>
      </c>
      <c r="B137" s="7542" t="s">
        <v>607</v>
      </c>
      <c r="C137" s="7543"/>
      <c r="D137" s="7543"/>
      <c r="E137" s="7543"/>
      <c r="F137" s="7543"/>
      <c r="G137" s="7543"/>
      <c r="H137" s="7543"/>
      <c r="I137" s="7543"/>
      <c r="J137" s="7544"/>
      <c r="K137" s="3934">
        <f>SUM(K123,K136)</f>
        <v>38226</v>
      </c>
      <c r="L137" s="3934">
        <f>SUM(L123,L136)</f>
        <v>45969.599999999999</v>
      </c>
      <c r="M137" s="3934">
        <f>SUM(M123,M136)</f>
        <v>45722.3</v>
      </c>
      <c r="N137" s="7845"/>
      <c r="O137" s="7846"/>
      <c r="P137" s="7846"/>
      <c r="Q137" s="7847"/>
      <c r="R137" s="7896"/>
      <c r="S137" s="7897"/>
    </row>
    <row r="138" spans="1:20" ht="19.5" customHeight="1" thickBot="1">
      <c r="A138" s="8021" t="s">
        <v>24</v>
      </c>
      <c r="B138" s="8022"/>
      <c r="C138" s="8022"/>
      <c r="D138" s="8022"/>
      <c r="E138" s="8022"/>
      <c r="F138" s="8022"/>
      <c r="G138" s="8022"/>
      <c r="H138" s="8022"/>
      <c r="I138" s="8022"/>
      <c r="J138" s="8023"/>
      <c r="K138" s="1768">
        <f>SUM(K137)</f>
        <v>38226</v>
      </c>
      <c r="L138" s="1768">
        <f>SUM(L137)</f>
        <v>45969.599999999999</v>
      </c>
      <c r="M138" s="1768">
        <f>SUM(M137)</f>
        <v>45722.3</v>
      </c>
      <c r="N138" s="7829"/>
      <c r="O138" s="7830"/>
      <c r="P138" s="7830"/>
      <c r="Q138" s="7831"/>
      <c r="R138" s="7809"/>
      <c r="S138" s="7810"/>
    </row>
    <row r="139" spans="1:20">
      <c r="A139" s="2011" t="s">
        <v>494</v>
      </c>
      <c r="B139" s="2011"/>
      <c r="C139" s="2011"/>
      <c r="D139" s="2011"/>
      <c r="E139" s="2011"/>
      <c r="F139" s="2011"/>
      <c r="G139" s="2011"/>
      <c r="H139" s="2011"/>
      <c r="I139" s="2011"/>
      <c r="J139" s="2011"/>
      <c r="K139" s="2011"/>
      <c r="L139" s="1762"/>
      <c r="M139" s="1762"/>
      <c r="N139" s="1762"/>
      <c r="O139" s="2762"/>
      <c r="P139" s="2759"/>
      <c r="Q139" s="2759"/>
    </row>
    <row r="140" spans="1:20" ht="69.75" customHeight="1">
      <c r="A140" s="2007"/>
      <c r="B140" s="2007"/>
      <c r="C140" s="2007"/>
      <c r="D140" s="2007"/>
      <c r="E140" s="2007"/>
      <c r="F140" s="2007"/>
      <c r="G140" s="2007"/>
      <c r="H140" s="2007"/>
      <c r="I140" s="2007"/>
      <c r="J140" s="2007"/>
      <c r="K140" s="2007"/>
      <c r="L140" s="2762"/>
      <c r="M140" s="2762"/>
      <c r="N140" s="2762"/>
      <c r="O140" s="2762"/>
      <c r="P140" s="2759"/>
      <c r="Q140" s="2759"/>
    </row>
    <row r="141" spans="1:20" ht="26.25" customHeight="1" thickBot="1">
      <c r="A141" s="1982"/>
      <c r="B141" s="2728"/>
      <c r="C141" s="2728"/>
      <c r="D141" s="2728"/>
      <c r="E141" s="2728"/>
      <c r="F141" s="8007" t="s">
        <v>21</v>
      </c>
      <c r="G141" s="8007"/>
      <c r="H141" s="8007"/>
      <c r="I141" s="8007"/>
      <c r="J141" s="8007"/>
      <c r="K141" s="8007"/>
      <c r="L141" s="8007"/>
      <c r="M141" s="4883"/>
      <c r="N141" s="2756"/>
      <c r="O141" s="2756"/>
      <c r="P141" s="2734"/>
      <c r="Q141" s="2734"/>
    </row>
    <row r="142" spans="1:20" ht="71.25" customHeight="1" thickBot="1">
      <c r="A142" s="1982"/>
      <c r="B142" s="2728"/>
      <c r="C142" s="2728"/>
      <c r="D142" s="2728"/>
      <c r="E142" s="2728"/>
      <c r="F142" s="4882"/>
      <c r="G142" s="4881"/>
      <c r="H142" s="4881"/>
      <c r="I142" s="4881"/>
      <c r="J142" s="4880"/>
      <c r="K142" s="1754" t="s">
        <v>19</v>
      </c>
      <c r="L142" s="1753" t="s">
        <v>18</v>
      </c>
      <c r="M142" s="4879" t="s">
        <v>17</v>
      </c>
      <c r="N142" s="4878"/>
      <c r="O142" s="4878"/>
      <c r="P142" s="2734"/>
      <c r="Q142" s="2734"/>
      <c r="R142" s="4877"/>
    </row>
    <row r="143" spans="1:20" ht="13.5" thickBot="1">
      <c r="A143" s="1982"/>
      <c r="B143" s="2728"/>
      <c r="C143" s="2728"/>
      <c r="D143" s="2728"/>
      <c r="E143" s="2728"/>
      <c r="F143" s="8008" t="s">
        <v>16</v>
      </c>
      <c r="G143" s="8009"/>
      <c r="H143" s="8009"/>
      <c r="I143" s="8009"/>
      <c r="J143" s="8010"/>
      <c r="K143" s="4864">
        <f>K144+K145+K146+K147+K148+K149+K150+K151+K152+K153+K154</f>
        <v>13788.1</v>
      </c>
      <c r="L143" s="4864">
        <f>L144+L145+L146+L147+L148+L149+L150+L151+L152+L153+L154</f>
        <v>20108.400000000001</v>
      </c>
      <c r="M143" s="4863">
        <f>M144+M145+M146+M147+M148+M149+M150+M151+M152+M153+M154</f>
        <v>19902.599999999999</v>
      </c>
      <c r="N143" s="4857"/>
      <c r="O143" s="4857"/>
      <c r="P143" s="2734"/>
      <c r="Q143" s="2734"/>
      <c r="R143" s="4857"/>
    </row>
    <row r="144" spans="1:20">
      <c r="A144" s="1982"/>
      <c r="B144" s="2728"/>
      <c r="C144" s="2728"/>
      <c r="D144" s="2728"/>
      <c r="E144" s="2728"/>
      <c r="F144" s="7061" t="s">
        <v>14</v>
      </c>
      <c r="G144" s="7062"/>
      <c r="H144" s="7062"/>
      <c r="I144" s="7062"/>
      <c r="J144" s="7063"/>
      <c r="K144" s="4876">
        <f>K40+K62+K77+K87+K108+K126</f>
        <v>8698</v>
      </c>
      <c r="L144" s="4876">
        <f>L40+L62+L77+L87+L108+L126</f>
        <v>11646.2</v>
      </c>
      <c r="M144" s="4875">
        <f>M40+M62+M77+M87+M108+M126</f>
        <v>11510.8</v>
      </c>
      <c r="N144" s="4860"/>
      <c r="O144" s="4860"/>
      <c r="P144" s="2734"/>
      <c r="Q144" s="2734"/>
      <c r="R144" s="4860"/>
    </row>
    <row r="145" spans="1:18">
      <c r="A145" s="1982"/>
      <c r="B145" s="2728"/>
      <c r="C145" s="2728"/>
      <c r="D145" s="2728"/>
      <c r="E145" s="2728"/>
      <c r="F145" s="7061" t="s">
        <v>493</v>
      </c>
      <c r="G145" s="7062"/>
      <c r="H145" s="7062"/>
      <c r="I145" s="7062"/>
      <c r="J145" s="7063"/>
      <c r="K145" s="4871"/>
      <c r="L145" s="4871"/>
      <c r="M145" s="4870"/>
      <c r="N145" s="4860"/>
      <c r="O145" s="4860"/>
      <c r="P145" s="2734"/>
      <c r="Q145" s="2734"/>
      <c r="R145" s="4860"/>
    </row>
    <row r="146" spans="1:18">
      <c r="A146" s="1982"/>
      <c r="B146" s="2728"/>
      <c r="C146" s="2728"/>
      <c r="D146" s="2728"/>
      <c r="E146" s="2728"/>
      <c r="F146" s="7061" t="s">
        <v>12</v>
      </c>
      <c r="G146" s="7062"/>
      <c r="H146" s="7062"/>
      <c r="I146" s="7062"/>
      <c r="J146" s="7063"/>
      <c r="K146" s="4871">
        <f>K14+K41+K63+K88+K109+K79</f>
        <v>887.80000000000007</v>
      </c>
      <c r="L146" s="4871">
        <f>L14+L41+L63+L88+L109+L79</f>
        <v>1708.1999999999998</v>
      </c>
      <c r="M146" s="4870">
        <f>M14+M41+M63+M88+M109+M79</f>
        <v>1674.8999999999999</v>
      </c>
      <c r="N146" s="4860"/>
      <c r="O146" s="4860"/>
      <c r="P146" s="2734"/>
      <c r="Q146" s="2734"/>
      <c r="R146" s="4860"/>
    </row>
    <row r="147" spans="1:18" ht="13.15" customHeight="1">
      <c r="A147" s="1982"/>
      <c r="B147" s="2728"/>
      <c r="C147" s="2728"/>
      <c r="D147" s="2728"/>
      <c r="E147" s="2728"/>
      <c r="F147" s="7061" t="s">
        <v>11</v>
      </c>
      <c r="G147" s="7062"/>
      <c r="H147" s="7062"/>
      <c r="I147" s="7062"/>
      <c r="J147" s="7063"/>
      <c r="K147" s="4871"/>
      <c r="L147" s="4871"/>
      <c r="M147" s="4870"/>
      <c r="N147" s="4860"/>
      <c r="O147" s="4860"/>
      <c r="P147" s="2734"/>
      <c r="Q147" s="2734"/>
      <c r="R147" s="4860"/>
    </row>
    <row r="148" spans="1:18">
      <c r="A148" s="1982"/>
      <c r="B148" s="2728"/>
      <c r="C148" s="2728"/>
      <c r="D148" s="2728"/>
      <c r="E148" s="2728"/>
      <c r="F148" s="5684" t="s">
        <v>10</v>
      </c>
      <c r="G148" s="5685"/>
      <c r="H148" s="5685"/>
      <c r="I148" s="5685"/>
      <c r="J148" s="6319"/>
      <c r="K148" s="4874"/>
      <c r="L148" s="4874"/>
      <c r="M148" s="4873"/>
      <c r="N148" s="4872"/>
      <c r="O148" s="4872"/>
      <c r="P148" s="2734"/>
      <c r="Q148" s="2734"/>
      <c r="R148" s="4872"/>
    </row>
    <row r="149" spans="1:18">
      <c r="A149" s="1982"/>
      <c r="B149" s="2728"/>
      <c r="C149" s="2728"/>
      <c r="D149" s="2728"/>
      <c r="E149" s="2728"/>
      <c r="F149" s="2745" t="s">
        <v>9</v>
      </c>
      <c r="G149" s="2743"/>
      <c r="H149" s="2743"/>
      <c r="I149" s="2743"/>
      <c r="J149" s="2742"/>
      <c r="K149" s="4871"/>
      <c r="L149" s="4871"/>
      <c r="M149" s="4870"/>
      <c r="N149" s="4860"/>
      <c r="O149" s="4860"/>
      <c r="P149" s="2734"/>
      <c r="Q149" s="2734"/>
      <c r="R149" s="4860"/>
    </row>
    <row r="150" spans="1:18" ht="22.5" customHeight="1">
      <c r="A150" s="1982"/>
      <c r="B150" s="2728"/>
      <c r="C150" s="2728"/>
      <c r="D150" s="2728"/>
      <c r="E150" s="2728"/>
      <c r="F150" s="7061" t="s">
        <v>8</v>
      </c>
      <c r="G150" s="7062"/>
      <c r="H150" s="7062"/>
      <c r="I150" s="7062"/>
      <c r="J150" s="7063"/>
      <c r="K150" s="4871">
        <f>K12+K78+K110+K127</f>
        <v>3074.6</v>
      </c>
      <c r="L150" s="4871">
        <f>L12+L78+L110+L127</f>
        <v>5626.2999999999993</v>
      </c>
      <c r="M150" s="4870">
        <f>M12+M74+M78+M110+M127</f>
        <v>5589.4999999999991</v>
      </c>
      <c r="N150" s="4860"/>
      <c r="O150" s="4860"/>
      <c r="P150" s="4869"/>
      <c r="Q150" s="4869"/>
      <c r="R150" s="4860"/>
    </row>
    <row r="151" spans="1:18" ht="13.15" customHeight="1">
      <c r="A151" s="1982"/>
      <c r="B151" s="2728"/>
      <c r="C151" s="2728"/>
      <c r="D151" s="2728"/>
      <c r="E151" s="2728"/>
      <c r="F151" s="7061" t="s">
        <v>492</v>
      </c>
      <c r="G151" s="7062"/>
      <c r="H151" s="7062"/>
      <c r="I151" s="7062"/>
      <c r="J151" s="7063"/>
      <c r="K151" s="4868"/>
      <c r="L151" s="4868"/>
      <c r="M151" s="4867"/>
      <c r="N151" s="4860"/>
      <c r="O151" s="4860"/>
      <c r="P151" s="2734"/>
      <c r="Q151" s="2734"/>
      <c r="R151" s="4860"/>
    </row>
    <row r="152" spans="1:18" ht="13.15" customHeight="1">
      <c r="A152" s="1982"/>
      <c r="B152" s="2728"/>
      <c r="C152" s="2728"/>
      <c r="D152" s="2728"/>
      <c r="E152" s="2728"/>
      <c r="F152" s="7061" t="s">
        <v>6</v>
      </c>
      <c r="G152" s="7062"/>
      <c r="H152" s="7062"/>
      <c r="I152" s="7062"/>
      <c r="J152" s="7063"/>
      <c r="K152" s="4868"/>
      <c r="L152" s="4868"/>
      <c r="M152" s="4867"/>
      <c r="N152" s="4860"/>
      <c r="O152" s="4860"/>
      <c r="P152" s="2734"/>
      <c r="Q152" s="2734"/>
      <c r="R152" s="4860"/>
    </row>
    <row r="153" spans="1:18">
      <c r="A153" s="1982"/>
      <c r="B153" s="2728"/>
      <c r="C153" s="2728"/>
      <c r="D153" s="2728"/>
      <c r="E153" s="2728"/>
      <c r="F153" s="7061" t="s">
        <v>5</v>
      </c>
      <c r="G153" s="7062"/>
      <c r="H153" s="7062"/>
      <c r="I153" s="7062"/>
      <c r="J153" s="7063"/>
      <c r="K153" s="4868">
        <f>K128</f>
        <v>10</v>
      </c>
      <c r="L153" s="4868">
        <f>L128</f>
        <v>10</v>
      </c>
      <c r="M153" s="4867">
        <f>M128</f>
        <v>9.6999999999999993</v>
      </c>
      <c r="N153" s="4860"/>
      <c r="O153" s="4860"/>
      <c r="P153" s="2734"/>
      <c r="Q153" s="2734"/>
      <c r="R153" s="4860"/>
    </row>
    <row r="154" spans="1:18" ht="13.5" thickBot="1">
      <c r="B154" s="1730"/>
      <c r="C154" s="1730"/>
      <c r="D154" s="1730"/>
      <c r="E154" s="1730"/>
      <c r="F154" s="7064" t="s">
        <v>491</v>
      </c>
      <c r="G154" s="7065"/>
      <c r="H154" s="7065"/>
      <c r="I154" s="7065"/>
      <c r="J154" s="7066"/>
      <c r="K154" s="4866">
        <f>K42+K65+K80+K89+K111</f>
        <v>1117.7</v>
      </c>
      <c r="L154" s="4866">
        <f>L42+L65+L80+L89+L111</f>
        <v>1117.7</v>
      </c>
      <c r="M154" s="4865">
        <f>M42+M65+M80+M89+M111</f>
        <v>1117.7</v>
      </c>
      <c r="N154" s="4860"/>
      <c r="O154" s="4860"/>
      <c r="R154" s="4860"/>
    </row>
    <row r="155" spans="1:18" ht="13.5" thickBot="1">
      <c r="B155" s="1730"/>
      <c r="C155" s="1730"/>
      <c r="D155" s="1730"/>
      <c r="E155" s="1730"/>
      <c r="F155" s="7067" t="s">
        <v>2</v>
      </c>
      <c r="G155" s="7068"/>
      <c r="H155" s="7068"/>
      <c r="I155" s="7068"/>
      <c r="J155" s="7068"/>
      <c r="K155" s="4864">
        <f>K156</f>
        <v>24437.899999999998</v>
      </c>
      <c r="L155" s="4864">
        <f>L156</f>
        <v>25821.199999999997</v>
      </c>
      <c r="M155" s="4863">
        <f>M156</f>
        <v>25819.699999999997</v>
      </c>
      <c r="N155" s="4857"/>
      <c r="O155" s="4857"/>
      <c r="R155" s="4857"/>
    </row>
    <row r="156" spans="1:18" ht="27.75" customHeight="1" thickBot="1">
      <c r="B156" s="1730"/>
      <c r="C156" s="1730"/>
      <c r="D156" s="1730"/>
      <c r="E156" s="1730"/>
      <c r="F156" s="8015" t="s">
        <v>490</v>
      </c>
      <c r="G156" s="8016"/>
      <c r="H156" s="8016"/>
      <c r="I156" s="8016"/>
      <c r="J156" s="8017"/>
      <c r="K156" s="4862">
        <f>K13</f>
        <v>24437.899999999998</v>
      </c>
      <c r="L156" s="4862">
        <f>L13</f>
        <v>25821.199999999997</v>
      </c>
      <c r="M156" s="4861">
        <f>M13</f>
        <v>25819.699999999997</v>
      </c>
      <c r="N156" s="4860"/>
      <c r="O156" s="4860"/>
      <c r="R156" s="4860"/>
    </row>
    <row r="157" spans="1:18" ht="29.25" customHeight="1" thickBot="1">
      <c r="B157" s="1730"/>
      <c r="C157" s="1730"/>
      <c r="D157" s="1730"/>
      <c r="E157" s="1730"/>
      <c r="F157" s="8018" t="s">
        <v>0</v>
      </c>
      <c r="G157" s="8019"/>
      <c r="H157" s="8019"/>
      <c r="I157" s="8019"/>
      <c r="J157" s="8020"/>
      <c r="K157" s="4859">
        <f>K143+K155</f>
        <v>38226</v>
      </c>
      <c r="L157" s="4859">
        <f>L143+L155</f>
        <v>45929.599999999999</v>
      </c>
      <c r="M157" s="4858">
        <f>M143+M155</f>
        <v>45722.299999999996</v>
      </c>
      <c r="N157" s="4857"/>
      <c r="O157" s="4857"/>
      <c r="R157" s="4857"/>
    </row>
    <row r="158" spans="1:18">
      <c r="M158" s="1730"/>
    </row>
  </sheetData>
  <mergeCells count="419">
    <mergeCell ref="R12:S15"/>
    <mergeCell ref="R40:S43"/>
    <mergeCell ref="P16:P17"/>
    <mergeCell ref="Q121:Q122"/>
    <mergeCell ref="P121:P122"/>
    <mergeCell ref="O108:O112"/>
    <mergeCell ref="P108:P112"/>
    <mergeCell ref="Q102:Q103"/>
    <mergeCell ref="Q90:Q91"/>
    <mergeCell ref="Q82:Q86"/>
    <mergeCell ref="Q35:Q36"/>
    <mergeCell ref="Q40:Q43"/>
    <mergeCell ref="Q48:Q51"/>
    <mergeCell ref="Q44:Q47"/>
    <mergeCell ref="Q52:Q55"/>
    <mergeCell ref="Q56:Q58"/>
    <mergeCell ref="R82:S86"/>
    <mergeCell ref="R70:S72"/>
    <mergeCell ref="R73:S76"/>
    <mergeCell ref="R77:S78"/>
    <mergeCell ref="R79:S81"/>
    <mergeCell ref="Q37:Q39"/>
    <mergeCell ref="Q77:Q78"/>
    <mergeCell ref="Q73:Q76"/>
    <mergeCell ref="Q16:Q17"/>
    <mergeCell ref="G117:G120"/>
    <mergeCell ref="D106:D107"/>
    <mergeCell ref="C100:C101"/>
    <mergeCell ref="H77:H86"/>
    <mergeCell ref="G108:G112"/>
    <mergeCell ref="K89:K90"/>
    <mergeCell ref="M89:M90"/>
    <mergeCell ref="H117:H122"/>
    <mergeCell ref="H16:H21"/>
    <mergeCell ref="H22:H29"/>
    <mergeCell ref="Q18:Q19"/>
    <mergeCell ref="Q20:Q21"/>
    <mergeCell ref="Q24:Q25"/>
    <mergeCell ref="Q26:Q27"/>
    <mergeCell ref="O24:O25"/>
    <mergeCell ref="O26:O27"/>
    <mergeCell ref="O28:O29"/>
    <mergeCell ref="O30:O32"/>
    <mergeCell ref="N24:N25"/>
    <mergeCell ref="Q28:Q29"/>
    <mergeCell ref="Q30:Q32"/>
    <mergeCell ref="Q33:Q34"/>
    <mergeCell ref="A121:A122"/>
    <mergeCell ref="B121:B122"/>
    <mergeCell ref="A82:A86"/>
    <mergeCell ref="B82:B86"/>
    <mergeCell ref="I77:I86"/>
    <mergeCell ref="Y20:Y21"/>
    <mergeCell ref="Y33:Y34"/>
    <mergeCell ref="H87:H91"/>
    <mergeCell ref="J89:J90"/>
    <mergeCell ref="L89:L90"/>
    <mergeCell ref="N90:N91"/>
    <mergeCell ref="O90:O91"/>
    <mergeCell ref="P90:P91"/>
    <mergeCell ref="U59:U61"/>
    <mergeCell ref="S59:S61"/>
    <mergeCell ref="Q22:Q23"/>
    <mergeCell ref="R63:S63"/>
    <mergeCell ref="R65:S66"/>
    <mergeCell ref="R87:S87"/>
    <mergeCell ref="R89:S89"/>
    <mergeCell ref="T89:T90"/>
    <mergeCell ref="R90:S91"/>
    <mergeCell ref="A44:A47"/>
    <mergeCell ref="Q59:Q61"/>
    <mergeCell ref="C82:C86"/>
    <mergeCell ref="C96:C97"/>
    <mergeCell ref="D96:D97"/>
    <mergeCell ref="C98:C99"/>
    <mergeCell ref="A108:A112"/>
    <mergeCell ref="B108:B112"/>
    <mergeCell ref="A106:A107"/>
    <mergeCell ref="A104:A105"/>
    <mergeCell ref="B104:B105"/>
    <mergeCell ref="A87:A91"/>
    <mergeCell ref="D98:D99"/>
    <mergeCell ref="A102:A103"/>
    <mergeCell ref="B102:B103"/>
    <mergeCell ref="A113:A116"/>
    <mergeCell ref="B113:B116"/>
    <mergeCell ref="F113:F116"/>
    <mergeCell ref="A117:A120"/>
    <mergeCell ref="B117:B120"/>
    <mergeCell ref="F117:F120"/>
    <mergeCell ref="H108:H112"/>
    <mergeCell ref="D113:D116"/>
    <mergeCell ref="A98:A99"/>
    <mergeCell ref="B98:B99"/>
    <mergeCell ref="A52:A55"/>
    <mergeCell ref="G62:G66"/>
    <mergeCell ref="B59:B61"/>
    <mergeCell ref="C59:C61"/>
    <mergeCell ref="H62:H66"/>
    <mergeCell ref="A67:A69"/>
    <mergeCell ref="A59:A61"/>
    <mergeCell ref="B44:B47"/>
    <mergeCell ref="G48:G51"/>
    <mergeCell ref="F59:F61"/>
    <mergeCell ref="A62:A66"/>
    <mergeCell ref="G44:G47"/>
    <mergeCell ref="G67:G69"/>
    <mergeCell ref="H52:H61"/>
    <mergeCell ref="D56:D58"/>
    <mergeCell ref="F56:F58"/>
    <mergeCell ref="A56:A58"/>
    <mergeCell ref="B62:B66"/>
    <mergeCell ref="C62:C66"/>
    <mergeCell ref="D62:F66"/>
    <mergeCell ref="B67:B69"/>
    <mergeCell ref="F154:J154"/>
    <mergeCell ref="F155:J155"/>
    <mergeCell ref="F156:J156"/>
    <mergeCell ref="F157:J157"/>
    <mergeCell ref="G87:G91"/>
    <mergeCell ref="F106:F107"/>
    <mergeCell ref="G121:G122"/>
    <mergeCell ref="H92:H99"/>
    <mergeCell ref="F150:J150"/>
    <mergeCell ref="F151:J151"/>
    <mergeCell ref="A138:J138"/>
    <mergeCell ref="A130:A132"/>
    <mergeCell ref="B130:B132"/>
    <mergeCell ref="E130:E135"/>
    <mergeCell ref="B133:B135"/>
    <mergeCell ref="C136:I136"/>
    <mergeCell ref="G126:G135"/>
    <mergeCell ref="D126:F129"/>
    <mergeCell ref="B126:B129"/>
    <mergeCell ref="A126:A129"/>
    <mergeCell ref="A133:A135"/>
    <mergeCell ref="F145:J145"/>
    <mergeCell ref="F146:J146"/>
    <mergeCell ref="F147:J147"/>
    <mergeCell ref="C102:C103"/>
    <mergeCell ref="A92:A95"/>
    <mergeCell ref="B92:B95"/>
    <mergeCell ref="F152:J152"/>
    <mergeCell ref="F153:J153"/>
    <mergeCell ref="C123:I123"/>
    <mergeCell ref="H113:H116"/>
    <mergeCell ref="C133:C135"/>
    <mergeCell ref="D133:D135"/>
    <mergeCell ref="F133:F135"/>
    <mergeCell ref="C130:C132"/>
    <mergeCell ref="D130:D132"/>
    <mergeCell ref="F130:F132"/>
    <mergeCell ref="F148:J148"/>
    <mergeCell ref="F141:L141"/>
    <mergeCell ref="F143:J143"/>
    <mergeCell ref="F144:J144"/>
    <mergeCell ref="B137:J137"/>
    <mergeCell ref="A100:A101"/>
    <mergeCell ref="B100:B101"/>
    <mergeCell ref="A96:A97"/>
    <mergeCell ref="B96:B97"/>
    <mergeCell ref="B106:B107"/>
    <mergeCell ref="C106:C107"/>
    <mergeCell ref="A73:A76"/>
    <mergeCell ref="D82:D86"/>
    <mergeCell ref="Q98:Q99"/>
    <mergeCell ref="F52:F55"/>
    <mergeCell ref="D22:D23"/>
    <mergeCell ref="D24:D25"/>
    <mergeCell ref="D26:D27"/>
    <mergeCell ref="D28:D29"/>
    <mergeCell ref="F70:F72"/>
    <mergeCell ref="B70:B72"/>
    <mergeCell ref="A33:A34"/>
    <mergeCell ref="B30:B32"/>
    <mergeCell ref="A30:A32"/>
    <mergeCell ref="B28:B29"/>
    <mergeCell ref="A28:A29"/>
    <mergeCell ref="B24:B25"/>
    <mergeCell ref="A24:A25"/>
    <mergeCell ref="C92:C95"/>
    <mergeCell ref="D92:D95"/>
    <mergeCell ref="F22:F23"/>
    <mergeCell ref="F24:F25"/>
    <mergeCell ref="F26:F27"/>
    <mergeCell ref="B33:B34"/>
    <mergeCell ref="C70:C72"/>
    <mergeCell ref="P12:P15"/>
    <mergeCell ref="O4:P4"/>
    <mergeCell ref="D5:D7"/>
    <mergeCell ref="G5:G7"/>
    <mergeCell ref="P6:P7"/>
    <mergeCell ref="G12:G15"/>
    <mergeCell ref="A3:P3"/>
    <mergeCell ref="A5:A7"/>
    <mergeCell ref="B5:B7"/>
    <mergeCell ref="C5:C7"/>
    <mergeCell ref="E5:E7"/>
    <mergeCell ref="F5:F7"/>
    <mergeCell ref="H5:H7"/>
    <mergeCell ref="N12:N15"/>
    <mergeCell ref="B12:B15"/>
    <mergeCell ref="N5:Q5"/>
    <mergeCell ref="D12:F15"/>
    <mergeCell ref="A12:A15"/>
    <mergeCell ref="I5:I7"/>
    <mergeCell ref="J5:J7"/>
    <mergeCell ref="N6:N7"/>
    <mergeCell ref="O6:O7"/>
    <mergeCell ref="B73:B76"/>
    <mergeCell ref="F28:F29"/>
    <mergeCell ref="B20:B21"/>
    <mergeCell ref="O12:O15"/>
    <mergeCell ref="B22:B23"/>
    <mergeCell ref="F48:F51"/>
    <mergeCell ref="O22:O23"/>
    <mergeCell ref="N22:N23"/>
    <mergeCell ref="N52:N55"/>
    <mergeCell ref="N56:N58"/>
    <mergeCell ref="B56:B58"/>
    <mergeCell ref="C30:C32"/>
    <mergeCell ref="C22:C23"/>
    <mergeCell ref="F35:F36"/>
    <mergeCell ref="I40:I43"/>
    <mergeCell ref="I62:I66"/>
    <mergeCell ref="H40:H43"/>
    <mergeCell ref="N48:N51"/>
    <mergeCell ref="N44:N47"/>
    <mergeCell ref="D117:D120"/>
    <mergeCell ref="G56:G58"/>
    <mergeCell ref="G59:G61"/>
    <mergeCell ref="D102:D103"/>
    <mergeCell ref="F102:F103"/>
    <mergeCell ref="G106:G107"/>
    <mergeCell ref="G73:G76"/>
    <mergeCell ref="G102:G103"/>
    <mergeCell ref="G92:G95"/>
    <mergeCell ref="F67:F69"/>
    <mergeCell ref="G96:G97"/>
    <mergeCell ref="G98:G99"/>
    <mergeCell ref="G100:G101"/>
    <mergeCell ref="D108:F112"/>
    <mergeCell ref="D73:D76"/>
    <mergeCell ref="F73:F76"/>
    <mergeCell ref="D100:D101"/>
    <mergeCell ref="D67:D69"/>
    <mergeCell ref="F104:F105"/>
    <mergeCell ref="F92:F95"/>
    <mergeCell ref="F98:F99"/>
    <mergeCell ref="D104:D105"/>
    <mergeCell ref="D59:D61"/>
    <mergeCell ref="D70:D72"/>
    <mergeCell ref="A2:Q2"/>
    <mergeCell ref="Q6:Q7"/>
    <mergeCell ref="R5:R7"/>
    <mergeCell ref="S5:S7"/>
    <mergeCell ref="K5:M5"/>
    <mergeCell ref="K6:K7"/>
    <mergeCell ref="L6:L7"/>
    <mergeCell ref="M6:M7"/>
    <mergeCell ref="N28:N29"/>
    <mergeCell ref="D18:D19"/>
    <mergeCell ref="C20:C21"/>
    <mergeCell ref="F20:F21"/>
    <mergeCell ref="N18:N19"/>
    <mergeCell ref="N16:N17"/>
    <mergeCell ref="F16:F17"/>
    <mergeCell ref="F18:F19"/>
    <mergeCell ref="G16:G19"/>
    <mergeCell ref="N26:N27"/>
    <mergeCell ref="C24:C25"/>
    <mergeCell ref="C28:C29"/>
    <mergeCell ref="O16:O17"/>
    <mergeCell ref="B16:B17"/>
    <mergeCell ref="G28:G32"/>
    <mergeCell ref="G24:G27"/>
    <mergeCell ref="R59:R61"/>
    <mergeCell ref="Q12:Q15"/>
    <mergeCell ref="B26:B27"/>
    <mergeCell ref="A26:A27"/>
    <mergeCell ref="P52:P55"/>
    <mergeCell ref="P56:P58"/>
    <mergeCell ref="A20:A21"/>
    <mergeCell ref="A22:A23"/>
    <mergeCell ref="D20:D21"/>
    <mergeCell ref="C18:C19"/>
    <mergeCell ref="B18:B19"/>
    <mergeCell ref="F33:F34"/>
    <mergeCell ref="A18:A19"/>
    <mergeCell ref="F30:F32"/>
    <mergeCell ref="N30:N32"/>
    <mergeCell ref="D30:D32"/>
    <mergeCell ref="D33:D34"/>
    <mergeCell ref="N33:N34"/>
    <mergeCell ref="H30:H39"/>
    <mergeCell ref="G33:G36"/>
    <mergeCell ref="D16:D17"/>
    <mergeCell ref="C16:C17"/>
    <mergeCell ref="B37:B39"/>
    <mergeCell ref="C26:C27"/>
    <mergeCell ref="H12:H15"/>
    <mergeCell ref="I12:I15"/>
    <mergeCell ref="C40:C43"/>
    <mergeCell ref="C44:C47"/>
    <mergeCell ref="B52:B55"/>
    <mergeCell ref="A37:A39"/>
    <mergeCell ref="B35:B36"/>
    <mergeCell ref="A35:A36"/>
    <mergeCell ref="C33:C34"/>
    <mergeCell ref="C52:C55"/>
    <mergeCell ref="F44:F47"/>
    <mergeCell ref="C48:C51"/>
    <mergeCell ref="G20:G23"/>
    <mergeCell ref="D35:D36"/>
    <mergeCell ref="D37:D39"/>
    <mergeCell ref="C35:C36"/>
    <mergeCell ref="G40:G43"/>
    <mergeCell ref="G37:G39"/>
    <mergeCell ref="D52:D55"/>
    <mergeCell ref="F37:F39"/>
    <mergeCell ref="G52:G55"/>
    <mergeCell ref="D40:F43"/>
    <mergeCell ref="D44:D47"/>
    <mergeCell ref="D48:D51"/>
    <mergeCell ref="P113:P115"/>
    <mergeCell ref="A77:A81"/>
    <mergeCell ref="A70:A72"/>
    <mergeCell ref="B40:B43"/>
    <mergeCell ref="A40:A43"/>
    <mergeCell ref="A48:A51"/>
    <mergeCell ref="B48:B51"/>
    <mergeCell ref="P22:P23"/>
    <mergeCell ref="A16:A17"/>
    <mergeCell ref="C104:C105"/>
    <mergeCell ref="C67:C69"/>
    <mergeCell ref="G77:G86"/>
    <mergeCell ref="G70:G72"/>
    <mergeCell ref="G104:G105"/>
    <mergeCell ref="C37:C39"/>
    <mergeCell ref="B77:B81"/>
    <mergeCell ref="C77:C81"/>
    <mergeCell ref="C56:C58"/>
    <mergeCell ref="D87:F91"/>
    <mergeCell ref="F100:F101"/>
    <mergeCell ref="B87:B91"/>
    <mergeCell ref="D77:F81"/>
    <mergeCell ref="F82:F86"/>
    <mergeCell ref="F96:F97"/>
    <mergeCell ref="H67:H76"/>
    <mergeCell ref="Q79:Q81"/>
    <mergeCell ref="H100:H107"/>
    <mergeCell ref="N65:N66"/>
    <mergeCell ref="Q8:S8"/>
    <mergeCell ref="C10:S10"/>
    <mergeCell ref="R124:S124"/>
    <mergeCell ref="R137:S137"/>
    <mergeCell ref="P24:P25"/>
    <mergeCell ref="P26:P27"/>
    <mergeCell ref="H126:H135"/>
    <mergeCell ref="N35:N36"/>
    <mergeCell ref="P33:P34"/>
    <mergeCell ref="O33:O34"/>
    <mergeCell ref="O98:O99"/>
    <mergeCell ref="F121:F122"/>
    <mergeCell ref="G113:G116"/>
    <mergeCell ref="O56:O58"/>
    <mergeCell ref="O44:O47"/>
    <mergeCell ref="P40:P43"/>
    <mergeCell ref="O40:O43"/>
    <mergeCell ref="N40:N43"/>
    <mergeCell ref="N100:N101"/>
    <mergeCell ref="N102:N103"/>
    <mergeCell ref="D121:D122"/>
    <mergeCell ref="P18:P19"/>
    <mergeCell ref="N137:Q137"/>
    <mergeCell ref="Q65:Q66"/>
    <mergeCell ref="N77:N78"/>
    <mergeCell ref="N79:N81"/>
    <mergeCell ref="O77:O78"/>
    <mergeCell ref="P77:P78"/>
    <mergeCell ref="O79:O81"/>
    <mergeCell ref="N67:N69"/>
    <mergeCell ref="N70:N72"/>
    <mergeCell ref="N136:Q136"/>
    <mergeCell ref="N123:Q123"/>
    <mergeCell ref="C124:Q124"/>
    <mergeCell ref="C73:C76"/>
    <mergeCell ref="H44:H51"/>
    <mergeCell ref="O48:O51"/>
    <mergeCell ref="P28:P29"/>
    <mergeCell ref="P30:P32"/>
    <mergeCell ref="O18:O19"/>
    <mergeCell ref="N37:N39"/>
    <mergeCell ref="P44:P47"/>
    <mergeCell ref="P48:P51"/>
    <mergeCell ref="O52:O55"/>
    <mergeCell ref="R138:S138"/>
    <mergeCell ref="P67:P69"/>
    <mergeCell ref="R67:S69"/>
    <mergeCell ref="O67:O69"/>
    <mergeCell ref="P70:P72"/>
    <mergeCell ref="Q70:Q72"/>
    <mergeCell ref="O70:O72"/>
    <mergeCell ref="Q117:Q120"/>
    <mergeCell ref="N138:Q138"/>
    <mergeCell ref="P79:P81"/>
    <mergeCell ref="R108:S112"/>
    <mergeCell ref="R125:S125"/>
    <mergeCell ref="Q113:Q115"/>
    <mergeCell ref="Q108:Q112"/>
    <mergeCell ref="N108:N112"/>
    <mergeCell ref="P98:P99"/>
    <mergeCell ref="N98:N99"/>
    <mergeCell ref="O65:O66"/>
    <mergeCell ref="P65:P66"/>
    <mergeCell ref="P73:P76"/>
    <mergeCell ref="O73:O76"/>
    <mergeCell ref="N73:N76"/>
    <mergeCell ref="O113:O115"/>
  </mergeCells>
  <pageMargins left="0.70866141732283472" right="0.70866141732283472" top="0.74803149606299213" bottom="0.74803149606299213" header="0.31496062992125984" footer="0.31496062992125984"/>
  <pageSetup paperSize="9" scale="48" firstPageNumber="65" fitToHeight="0" orientation="landscape" useFirstPageNumber="1" r:id="rId1"/>
  <headerFooter>
    <oddHeader>&amp;C&amp;P</oddHead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T49"/>
  <sheetViews>
    <sheetView workbookViewId="0">
      <selection activeCell="V10" sqref="V10"/>
    </sheetView>
  </sheetViews>
  <sheetFormatPr defaultRowHeight="12.75"/>
  <cols>
    <col min="1" max="2" width="3.5703125" style="1728" customWidth="1"/>
    <col min="3" max="4" width="3.7109375" style="1728" customWidth="1"/>
    <col min="5" max="5" width="2.5703125" style="1728" customWidth="1"/>
    <col min="6" max="6" width="39.28515625" style="1728" customWidth="1"/>
    <col min="7" max="7" width="3.7109375" style="1728" customWidth="1"/>
    <col min="8" max="8" width="7.85546875" style="1976" customWidth="1"/>
    <col min="9" max="9" width="4.42578125" style="1728" customWidth="1"/>
    <col min="10" max="10" width="7.28515625" style="1728" customWidth="1"/>
    <col min="11" max="13" width="10" style="1728" customWidth="1"/>
    <col min="14" max="14" width="36.5703125" style="1728" customWidth="1"/>
    <col min="15" max="15" width="9.140625" style="1728"/>
    <col min="16" max="17" width="10" style="1728" customWidth="1"/>
    <col min="18" max="18" width="21" style="1728" customWidth="1"/>
    <col min="19" max="19" width="23.7109375" style="1728" customWidth="1"/>
    <col min="20" max="16384" width="9.140625" style="1728"/>
  </cols>
  <sheetData>
    <row r="1" spans="1:20" ht="70.5" customHeight="1">
      <c r="Q1" s="5308"/>
      <c r="R1" s="5827" t="s">
        <v>1909</v>
      </c>
      <c r="S1" s="5827"/>
      <c r="T1" s="1974"/>
    </row>
    <row r="2" spans="1:20" ht="15.75" customHeight="1">
      <c r="A2" s="8115" t="s">
        <v>937</v>
      </c>
      <c r="B2" s="8115"/>
      <c r="C2" s="8115"/>
      <c r="D2" s="8115"/>
      <c r="E2" s="8115"/>
      <c r="F2" s="8115"/>
      <c r="G2" s="8115"/>
      <c r="H2" s="8115"/>
      <c r="I2" s="8115"/>
      <c r="J2" s="8115"/>
      <c r="K2" s="8115"/>
      <c r="L2" s="8115"/>
      <c r="M2" s="8115"/>
      <c r="N2" s="8115"/>
      <c r="O2" s="8115"/>
      <c r="P2" s="8115"/>
      <c r="Q2" s="8115"/>
      <c r="R2" s="5827"/>
      <c r="S2" s="5827"/>
    </row>
    <row r="3" spans="1:20" ht="13.9" customHeight="1">
      <c r="A3" s="6564" t="s">
        <v>1824</v>
      </c>
      <c r="B3" s="6564"/>
      <c r="C3" s="6564"/>
      <c r="D3" s="6564"/>
      <c r="E3" s="6564"/>
      <c r="F3" s="6564"/>
      <c r="G3" s="6564"/>
      <c r="H3" s="6564"/>
      <c r="I3" s="6564"/>
      <c r="J3" s="6564"/>
      <c r="K3" s="6564"/>
      <c r="L3" s="6564"/>
      <c r="M3" s="6564"/>
      <c r="N3" s="6564"/>
      <c r="O3" s="6564"/>
      <c r="P3" s="6564"/>
      <c r="Q3" s="2821"/>
    </row>
    <row r="4" spans="1:20" ht="12" customHeight="1" thickBot="1">
      <c r="A4" s="1972"/>
      <c r="B4" s="1972"/>
      <c r="C4" s="1972"/>
      <c r="D4" s="1972"/>
      <c r="E4" s="1972"/>
      <c r="F4" s="1972"/>
      <c r="G4" s="1972"/>
      <c r="H4" s="2820"/>
      <c r="I4" s="1972"/>
      <c r="J4" s="1972"/>
      <c r="K4" s="1972"/>
      <c r="L4" s="1972"/>
      <c r="M4" s="1972"/>
      <c r="N4" s="5307"/>
      <c r="O4" s="1972"/>
      <c r="P4" s="5306" t="s">
        <v>150</v>
      </c>
      <c r="Q4" s="5306"/>
    </row>
    <row r="5" spans="1:20" ht="24.75" customHeight="1" thickBot="1">
      <c r="A5" s="6565" t="s">
        <v>192</v>
      </c>
      <c r="B5" s="6568" t="s">
        <v>191</v>
      </c>
      <c r="C5" s="6571" t="s">
        <v>187</v>
      </c>
      <c r="D5" s="6556" t="s">
        <v>189</v>
      </c>
      <c r="E5" s="8121" t="s">
        <v>190</v>
      </c>
      <c r="F5" s="8118" t="s">
        <v>188</v>
      </c>
      <c r="G5" s="6590" t="s">
        <v>187</v>
      </c>
      <c r="H5" s="6478" t="s">
        <v>186</v>
      </c>
      <c r="I5" s="8124" t="s">
        <v>185</v>
      </c>
      <c r="J5" s="6478" t="s">
        <v>184</v>
      </c>
      <c r="K5" s="7961" t="s">
        <v>183</v>
      </c>
      <c r="L5" s="7962"/>
      <c r="M5" s="7963"/>
      <c r="N5" s="6583" t="s">
        <v>182</v>
      </c>
      <c r="O5" s="6584"/>
      <c r="P5" s="6584"/>
      <c r="Q5" s="6585"/>
      <c r="R5" s="7088" t="s">
        <v>181</v>
      </c>
      <c r="S5" s="6801" t="s">
        <v>180</v>
      </c>
    </row>
    <row r="6" spans="1:20" ht="12.75" customHeight="1">
      <c r="A6" s="6566"/>
      <c r="B6" s="6569"/>
      <c r="C6" s="6572"/>
      <c r="D6" s="6557"/>
      <c r="E6" s="8122"/>
      <c r="F6" s="8119"/>
      <c r="G6" s="6591"/>
      <c r="H6" s="8117"/>
      <c r="I6" s="8125"/>
      <c r="J6" s="8117"/>
      <c r="K6" s="6478" t="s">
        <v>179</v>
      </c>
      <c r="L6" s="6478" t="s">
        <v>178</v>
      </c>
      <c r="M6" s="5610" t="s">
        <v>17</v>
      </c>
      <c r="N6" s="8132" t="s">
        <v>177</v>
      </c>
      <c r="O6" s="8133" t="s">
        <v>176</v>
      </c>
      <c r="P6" s="6739" t="s">
        <v>175</v>
      </c>
      <c r="Q6" s="6597" t="s">
        <v>174</v>
      </c>
      <c r="R6" s="7089"/>
      <c r="S6" s="6802"/>
    </row>
    <row r="7" spans="1:20" ht="150" customHeight="1" thickBot="1">
      <c r="A7" s="6567"/>
      <c r="B7" s="8116"/>
      <c r="C7" s="8120"/>
      <c r="D7" s="6557"/>
      <c r="E7" s="8123"/>
      <c r="F7" s="8119"/>
      <c r="G7" s="6591"/>
      <c r="H7" s="8117"/>
      <c r="I7" s="8126"/>
      <c r="J7" s="8117"/>
      <c r="K7" s="8117"/>
      <c r="L7" s="8117"/>
      <c r="M7" s="8131"/>
      <c r="N7" s="8132"/>
      <c r="O7" s="8133"/>
      <c r="P7" s="6739"/>
      <c r="Q7" s="6597"/>
      <c r="R7" s="7960"/>
      <c r="S7" s="6802"/>
    </row>
    <row r="8" spans="1:20" ht="16.5" thickBot="1">
      <c r="A8" s="1971" t="s">
        <v>27</v>
      </c>
      <c r="B8" s="5305" t="s">
        <v>1823</v>
      </c>
      <c r="C8" s="5304"/>
      <c r="D8" s="5304"/>
      <c r="E8" s="5302"/>
      <c r="F8" s="5304"/>
      <c r="G8" s="5304"/>
      <c r="H8" s="5303"/>
      <c r="I8" s="5302"/>
      <c r="J8" s="5301"/>
      <c r="K8" s="5301"/>
      <c r="L8" s="5301"/>
      <c r="M8" s="5301"/>
      <c r="N8" s="5169"/>
      <c r="O8" s="5168"/>
      <c r="P8" s="5167"/>
      <c r="Q8" s="5300"/>
      <c r="R8" s="5299"/>
      <c r="S8" s="5298"/>
      <c r="T8" s="2186"/>
    </row>
    <row r="9" spans="1:20" ht="33" customHeight="1">
      <c r="A9" s="8152"/>
      <c r="B9" s="5297"/>
      <c r="C9" s="5289"/>
      <c r="D9" s="5289"/>
      <c r="E9" s="5289"/>
      <c r="F9" s="5291"/>
      <c r="G9" s="5291"/>
      <c r="H9" s="5290"/>
      <c r="I9" s="5289"/>
      <c r="J9" s="5289"/>
      <c r="K9" s="5288"/>
      <c r="L9" s="5288"/>
      <c r="M9" s="5288"/>
      <c r="N9" s="5296" t="s">
        <v>1822</v>
      </c>
      <c r="O9" s="5295" t="s">
        <v>1821</v>
      </c>
      <c r="P9" s="5294">
        <v>78.5</v>
      </c>
      <c r="Q9" s="5293">
        <v>78.2</v>
      </c>
      <c r="R9" s="2332" t="s">
        <v>1820</v>
      </c>
      <c r="S9" s="2036"/>
      <c r="T9" s="2186"/>
    </row>
    <row r="10" spans="1:20" ht="83.25" customHeight="1" thickBot="1">
      <c r="A10" s="8153"/>
      <c r="B10" s="5292"/>
      <c r="C10" s="5289"/>
      <c r="D10" s="5289"/>
      <c r="E10" s="5289"/>
      <c r="F10" s="5291"/>
      <c r="G10" s="5291"/>
      <c r="H10" s="5290"/>
      <c r="I10" s="5289"/>
      <c r="J10" s="5289"/>
      <c r="K10" s="5288"/>
      <c r="L10" s="5288"/>
      <c r="M10" s="5288"/>
      <c r="N10" s="5285" t="s">
        <v>1819</v>
      </c>
      <c r="O10" s="5287" t="s">
        <v>65</v>
      </c>
      <c r="P10" s="5286">
        <v>102.7</v>
      </c>
      <c r="Q10" s="5286">
        <v>103.2</v>
      </c>
      <c r="R10" s="5285" t="s">
        <v>1818</v>
      </c>
      <c r="S10" s="2036"/>
      <c r="T10" s="2186"/>
    </row>
    <row r="11" spans="1:20" ht="13.5" customHeight="1" thickBot="1">
      <c r="A11" s="1964" t="s">
        <v>27</v>
      </c>
      <c r="B11" s="5155" t="s">
        <v>27</v>
      </c>
      <c r="C11" s="2082" t="s">
        <v>1817</v>
      </c>
      <c r="D11" s="2080"/>
      <c r="E11" s="5284"/>
      <c r="F11" s="5283"/>
      <c r="G11" s="5282"/>
      <c r="H11" s="5281"/>
      <c r="I11" s="5280"/>
      <c r="J11" s="5280"/>
      <c r="K11" s="5280"/>
      <c r="L11" s="5280"/>
      <c r="M11" s="5280"/>
      <c r="N11" s="5280"/>
      <c r="O11" s="5280"/>
      <c r="P11" s="5280"/>
      <c r="Q11" s="5279"/>
      <c r="R11" s="2037"/>
      <c r="S11" s="2036"/>
      <c r="T11" s="2186"/>
    </row>
    <row r="12" spans="1:20" ht="209.25" customHeight="1">
      <c r="A12" s="8154"/>
      <c r="B12" s="5153"/>
      <c r="C12" s="5273"/>
      <c r="D12" s="5271"/>
      <c r="E12" s="5271"/>
      <c r="F12" s="5271"/>
      <c r="G12" s="5271"/>
      <c r="H12" s="5272"/>
      <c r="I12" s="5271"/>
      <c r="J12" s="5271"/>
      <c r="K12" s="5271"/>
      <c r="L12" s="5271"/>
      <c r="M12" s="5271"/>
      <c r="N12" s="5278" t="s">
        <v>1816</v>
      </c>
      <c r="O12" s="5277" t="s">
        <v>1815</v>
      </c>
      <c r="P12" s="5276">
        <v>1.08</v>
      </c>
      <c r="Q12" s="5275">
        <v>0.99</v>
      </c>
      <c r="R12" s="5274" t="s">
        <v>1814</v>
      </c>
      <c r="S12" s="2036"/>
      <c r="T12" s="2186"/>
    </row>
    <row r="13" spans="1:20" ht="186" customHeight="1" thickBot="1">
      <c r="A13" s="8155"/>
      <c r="B13" s="5153"/>
      <c r="C13" s="5273"/>
      <c r="D13" s="5271"/>
      <c r="E13" s="5271"/>
      <c r="F13" s="5271"/>
      <c r="G13" s="5271"/>
      <c r="H13" s="5272"/>
      <c r="I13" s="5271"/>
      <c r="J13" s="5271"/>
      <c r="K13" s="5271"/>
      <c r="L13" s="5271"/>
      <c r="M13" s="5271"/>
      <c r="N13" s="5270" t="s">
        <v>1813</v>
      </c>
      <c r="O13" s="5269" t="s">
        <v>65</v>
      </c>
      <c r="P13" s="5268">
        <v>126.6</v>
      </c>
      <c r="Q13" s="5268">
        <v>108</v>
      </c>
      <c r="R13" s="5260" t="s">
        <v>1812</v>
      </c>
      <c r="S13" s="5260" t="s">
        <v>1811</v>
      </c>
      <c r="T13" s="2186"/>
    </row>
    <row r="14" spans="1:20" ht="97.5" customHeight="1" thickBot="1">
      <c r="A14" s="8156" t="s">
        <v>27</v>
      </c>
      <c r="B14" s="8158" t="s">
        <v>27</v>
      </c>
      <c r="C14" s="8159" t="s">
        <v>94</v>
      </c>
      <c r="D14" s="5267"/>
      <c r="E14" s="8143"/>
      <c r="F14" s="8161" t="s">
        <v>1810</v>
      </c>
      <c r="G14" s="8146" t="s">
        <v>1654</v>
      </c>
      <c r="H14" s="7898" t="s">
        <v>34</v>
      </c>
      <c r="I14" s="8140" t="s">
        <v>1505</v>
      </c>
      <c r="J14" s="1845" t="s">
        <v>30</v>
      </c>
      <c r="K14" s="5266">
        <f>K16</f>
        <v>7.9</v>
      </c>
      <c r="L14" s="5266">
        <f>L16</f>
        <v>7.9</v>
      </c>
      <c r="M14" s="5266">
        <f>M16</f>
        <v>7.9</v>
      </c>
      <c r="N14" s="5265" t="s">
        <v>1809</v>
      </c>
      <c r="O14" s="5264" t="s">
        <v>407</v>
      </c>
      <c r="P14" s="5263">
        <v>200</v>
      </c>
      <c r="Q14" s="5262">
        <v>214</v>
      </c>
      <c r="R14" s="5261" t="s">
        <v>1808</v>
      </c>
      <c r="S14" s="5260" t="s">
        <v>1807</v>
      </c>
      <c r="T14" s="2186"/>
    </row>
    <row r="15" spans="1:20" ht="18" customHeight="1" thickBot="1">
      <c r="A15" s="8157"/>
      <c r="B15" s="8157"/>
      <c r="C15" s="8160"/>
      <c r="D15" s="5259"/>
      <c r="E15" s="8144"/>
      <c r="F15" s="8162"/>
      <c r="G15" s="8147"/>
      <c r="H15" s="7899"/>
      <c r="I15" s="8141"/>
      <c r="J15" s="5063" t="s">
        <v>23</v>
      </c>
      <c r="K15" s="1807">
        <f>K14</f>
        <v>7.9</v>
      </c>
      <c r="L15" s="1807">
        <f>L14</f>
        <v>7.9</v>
      </c>
      <c r="M15" s="1807">
        <f>M14</f>
        <v>7.9</v>
      </c>
      <c r="N15" s="5258"/>
      <c r="O15" s="5243"/>
      <c r="P15" s="5254"/>
      <c r="Q15" s="5254"/>
      <c r="R15" s="2037"/>
      <c r="S15" s="2036"/>
      <c r="T15" s="2186"/>
    </row>
    <row r="16" spans="1:20" ht="24.75" customHeight="1" thickBot="1">
      <c r="A16" s="8156" t="s">
        <v>27</v>
      </c>
      <c r="B16" s="8158" t="s">
        <v>27</v>
      </c>
      <c r="C16" s="8159" t="s">
        <v>94</v>
      </c>
      <c r="D16" s="6516" t="s">
        <v>27</v>
      </c>
      <c r="E16" s="8144"/>
      <c r="F16" s="8137" t="s">
        <v>1806</v>
      </c>
      <c r="G16" s="8147"/>
      <c r="H16" s="7899"/>
      <c r="I16" s="8141"/>
      <c r="J16" s="5257" t="s">
        <v>30</v>
      </c>
      <c r="K16" s="5256">
        <v>7.9</v>
      </c>
      <c r="L16" s="5256">
        <v>7.9</v>
      </c>
      <c r="M16" s="5256">
        <v>7.9</v>
      </c>
      <c r="N16" s="5255"/>
      <c r="O16" s="5243"/>
      <c r="P16" s="5254"/>
      <c r="Q16" s="5254"/>
      <c r="R16" s="2037"/>
      <c r="S16" s="2036"/>
      <c r="T16" s="2186"/>
    </row>
    <row r="17" spans="1:20" ht="28.5" customHeight="1" thickBot="1">
      <c r="A17" s="8157"/>
      <c r="B17" s="8157"/>
      <c r="C17" s="8160"/>
      <c r="D17" s="8139"/>
      <c r="E17" s="8145"/>
      <c r="F17" s="8138"/>
      <c r="G17" s="8148"/>
      <c r="H17" s="7899"/>
      <c r="I17" s="8142"/>
      <c r="J17" s="4961" t="s">
        <v>23</v>
      </c>
      <c r="K17" s="4960">
        <f>SUM(K16)</f>
        <v>7.9</v>
      </c>
      <c r="L17" s="4960">
        <f>SUM(L16)</f>
        <v>7.9</v>
      </c>
      <c r="M17" s="4960">
        <f>SUM(M16)</f>
        <v>7.9</v>
      </c>
      <c r="N17" s="5253"/>
      <c r="O17" s="5252"/>
      <c r="P17" s="4973"/>
      <c r="Q17" s="5251"/>
      <c r="R17" s="2037"/>
      <c r="S17" s="2036"/>
      <c r="T17" s="2186"/>
    </row>
    <row r="18" spans="1:20" ht="28.15" customHeight="1">
      <c r="A18" s="8163" t="s">
        <v>27</v>
      </c>
      <c r="B18" s="8113" t="s">
        <v>27</v>
      </c>
      <c r="C18" s="7979" t="s">
        <v>92</v>
      </c>
      <c r="D18" s="5233"/>
      <c r="E18" s="5222"/>
      <c r="F18" s="8127" t="s">
        <v>1805</v>
      </c>
      <c r="G18" s="8149" t="s">
        <v>1804</v>
      </c>
      <c r="H18" s="7898" t="s">
        <v>34</v>
      </c>
      <c r="I18" s="5221" t="s">
        <v>1505</v>
      </c>
      <c r="J18" s="4938" t="s">
        <v>110</v>
      </c>
      <c r="K18" s="5250">
        <f>K23</f>
        <v>0</v>
      </c>
      <c r="L18" s="5250">
        <f>L23</f>
        <v>0</v>
      </c>
      <c r="M18" s="5250">
        <f>M23</f>
        <v>0</v>
      </c>
      <c r="N18" s="5249" t="s">
        <v>1803</v>
      </c>
      <c r="O18" s="2227" t="s">
        <v>407</v>
      </c>
      <c r="P18" s="5248"/>
      <c r="Q18" s="5247">
        <v>10867</v>
      </c>
      <c r="R18" s="5246"/>
      <c r="S18" s="5235"/>
      <c r="T18" s="5234"/>
    </row>
    <row r="19" spans="1:20" ht="78.75" customHeight="1">
      <c r="A19" s="7932"/>
      <c r="B19" s="6657"/>
      <c r="C19" s="7979"/>
      <c r="D19" s="5233"/>
      <c r="E19" s="5214"/>
      <c r="F19" s="8128"/>
      <c r="G19" s="8150"/>
      <c r="H19" s="7899"/>
      <c r="I19" s="5213"/>
      <c r="J19" s="5065" t="s">
        <v>30</v>
      </c>
      <c r="K19" s="5245">
        <v>0</v>
      </c>
      <c r="L19" s="5245">
        <v>0</v>
      </c>
      <c r="M19" s="5245">
        <v>0</v>
      </c>
      <c r="N19" s="5244" t="s">
        <v>1802</v>
      </c>
      <c r="O19" s="5243"/>
      <c r="P19" s="5242"/>
      <c r="Q19" s="5241"/>
      <c r="R19" s="5236" t="s">
        <v>1801</v>
      </c>
      <c r="S19" s="5235"/>
      <c r="T19" s="5234"/>
    </row>
    <row r="20" spans="1:20" ht="57.75" customHeight="1" thickBot="1">
      <c r="A20" s="7932"/>
      <c r="B20" s="6657"/>
      <c r="C20" s="7979"/>
      <c r="D20" s="5233"/>
      <c r="E20" s="5214"/>
      <c r="F20" s="8128"/>
      <c r="G20" s="8150"/>
      <c r="H20" s="7899"/>
      <c r="I20" s="5207"/>
      <c r="J20" s="5112" t="s">
        <v>135</v>
      </c>
      <c r="K20" s="4996">
        <f t="shared" ref="K20:M21" si="0">K25</f>
        <v>0</v>
      </c>
      <c r="L20" s="4996">
        <f t="shared" si="0"/>
        <v>0</v>
      </c>
      <c r="M20" s="4996">
        <f t="shared" si="0"/>
        <v>0</v>
      </c>
      <c r="N20" s="5240" t="s">
        <v>1800</v>
      </c>
      <c r="O20" s="5239" t="s">
        <v>65</v>
      </c>
      <c r="P20" s="5238"/>
      <c r="Q20" s="5237">
        <v>100</v>
      </c>
      <c r="R20" s="5236" t="s">
        <v>1799</v>
      </c>
      <c r="S20" s="5235"/>
      <c r="T20" s="5234"/>
    </row>
    <row r="21" spans="1:20">
      <c r="A21" s="7932"/>
      <c r="B21" s="6657"/>
      <c r="C21" s="7979"/>
      <c r="D21" s="5233"/>
      <c r="E21" s="5214"/>
      <c r="F21" s="8128"/>
      <c r="G21" s="8150"/>
      <c r="H21" s="7899"/>
      <c r="I21" s="5221"/>
      <c r="J21" s="4938" t="s">
        <v>134</v>
      </c>
      <c r="K21" s="5232">
        <f t="shared" si="0"/>
        <v>0</v>
      </c>
      <c r="L21" s="5232">
        <f t="shared" si="0"/>
        <v>0</v>
      </c>
      <c r="M21" s="5232">
        <f t="shared" si="0"/>
        <v>0</v>
      </c>
      <c r="N21" s="5231"/>
      <c r="O21" s="5230"/>
      <c r="P21" s="5229"/>
      <c r="Q21" s="5228"/>
      <c r="R21" s="2128"/>
      <c r="S21" s="2036"/>
      <c r="T21" s="2186"/>
    </row>
    <row r="22" spans="1:20" ht="13.5" thickBot="1">
      <c r="A22" s="8164"/>
      <c r="B22" s="8114"/>
      <c r="C22" s="8129"/>
      <c r="D22" s="5227"/>
      <c r="E22" s="5214"/>
      <c r="F22" s="8128"/>
      <c r="G22" s="8150"/>
      <c r="H22" s="7899"/>
      <c r="I22" s="5207"/>
      <c r="J22" s="5063" t="s">
        <v>23</v>
      </c>
      <c r="K22" s="4996">
        <f>SUM(K18:K21)</f>
        <v>0</v>
      </c>
      <c r="L22" s="4996">
        <f>SUM(L18:L21)</f>
        <v>0</v>
      </c>
      <c r="M22" s="4996">
        <f>SUM(M18:M21)</f>
        <v>0</v>
      </c>
      <c r="N22" s="5226"/>
      <c r="O22" s="5225"/>
      <c r="P22" s="5224"/>
      <c r="Q22" s="5223"/>
      <c r="R22" s="2128"/>
      <c r="S22" s="2036"/>
      <c r="T22" s="2186"/>
    </row>
    <row r="23" spans="1:20">
      <c r="A23" s="7931" t="s">
        <v>27</v>
      </c>
      <c r="B23" s="6656" t="s">
        <v>27</v>
      </c>
      <c r="C23" s="7946" t="s">
        <v>92</v>
      </c>
      <c r="D23" s="6516" t="s">
        <v>27</v>
      </c>
      <c r="E23" s="5222"/>
      <c r="F23" s="6719" t="s">
        <v>1798</v>
      </c>
      <c r="G23" s="8150"/>
      <c r="H23" s="7899"/>
      <c r="I23" s="5221"/>
      <c r="J23" s="4908" t="s">
        <v>110</v>
      </c>
      <c r="K23" s="5220">
        <v>0</v>
      </c>
      <c r="L23" s="5220">
        <v>0</v>
      </c>
      <c r="M23" s="5220">
        <v>0</v>
      </c>
      <c r="N23" s="5219"/>
      <c r="O23" s="5218"/>
      <c r="P23" s="5217"/>
      <c r="Q23" s="5217"/>
      <c r="R23" s="2037"/>
      <c r="S23" s="2036"/>
      <c r="T23" s="2186"/>
    </row>
    <row r="24" spans="1:20">
      <c r="A24" s="7932"/>
      <c r="B24" s="6657"/>
      <c r="C24" s="7979"/>
      <c r="D24" s="6517"/>
      <c r="E24" s="5214"/>
      <c r="F24" s="6714"/>
      <c r="G24" s="8150"/>
      <c r="H24" s="7899"/>
      <c r="I24" s="5213"/>
      <c r="J24" s="5037" t="s">
        <v>30</v>
      </c>
      <c r="K24" s="5216">
        <v>0</v>
      </c>
      <c r="L24" s="5216">
        <v>0</v>
      </c>
      <c r="M24" s="5216">
        <v>0</v>
      </c>
      <c r="N24" s="5211"/>
      <c r="O24" s="5210"/>
      <c r="P24" s="5209"/>
      <c r="Q24" s="5209"/>
      <c r="R24" s="2037"/>
      <c r="S24" s="2036"/>
      <c r="T24" s="2186"/>
    </row>
    <row r="25" spans="1:20">
      <c r="A25" s="7932"/>
      <c r="B25" s="6657"/>
      <c r="C25" s="7979"/>
      <c r="D25" s="6517"/>
      <c r="E25" s="5214"/>
      <c r="F25" s="6714"/>
      <c r="G25" s="8150"/>
      <c r="H25" s="7899"/>
      <c r="I25" s="5213"/>
      <c r="J25" s="4992" t="s">
        <v>135</v>
      </c>
      <c r="K25" s="5215">
        <v>0</v>
      </c>
      <c r="L25" s="5215">
        <v>0</v>
      </c>
      <c r="M25" s="5215">
        <v>0</v>
      </c>
      <c r="N25" s="5211"/>
      <c r="O25" s="5210"/>
      <c r="P25" s="5209"/>
      <c r="Q25" s="5209"/>
      <c r="R25" s="2037"/>
      <c r="S25" s="2036"/>
      <c r="T25" s="2186"/>
    </row>
    <row r="26" spans="1:20" ht="13.5" thickBot="1">
      <c r="A26" s="7932"/>
      <c r="B26" s="6657"/>
      <c r="C26" s="7979"/>
      <c r="D26" s="6517"/>
      <c r="E26" s="5214"/>
      <c r="F26" s="6714"/>
      <c r="G26" s="8150"/>
      <c r="H26" s="7899"/>
      <c r="I26" s="5213"/>
      <c r="J26" s="4992" t="s">
        <v>134</v>
      </c>
      <c r="K26" s="5212">
        <v>0</v>
      </c>
      <c r="L26" s="5212">
        <v>0</v>
      </c>
      <c r="M26" s="5212">
        <v>0</v>
      </c>
      <c r="N26" s="5211"/>
      <c r="O26" s="5210"/>
      <c r="P26" s="5209"/>
      <c r="Q26" s="5209"/>
      <c r="R26" s="2037"/>
      <c r="S26" s="2036"/>
      <c r="T26" s="2186"/>
    </row>
    <row r="27" spans="1:20" ht="13.5" thickBot="1">
      <c r="A27" s="7933"/>
      <c r="B27" s="6658"/>
      <c r="C27" s="8006"/>
      <c r="D27" s="6518"/>
      <c r="E27" s="5208"/>
      <c r="F27" s="6715"/>
      <c r="G27" s="8151"/>
      <c r="H27" s="8130"/>
      <c r="I27" s="5207"/>
      <c r="J27" s="4961" t="s">
        <v>23</v>
      </c>
      <c r="K27" s="4960">
        <f>SUM(K23:K26)</f>
        <v>0</v>
      </c>
      <c r="L27" s="4960">
        <f>SUM(L23:L26)</f>
        <v>0</v>
      </c>
      <c r="M27" s="4960">
        <f>SUM(M23:M26)</f>
        <v>0</v>
      </c>
      <c r="N27" s="5206"/>
      <c r="O27" s="5205"/>
      <c r="P27" s="5204"/>
      <c r="Q27" s="5204"/>
      <c r="R27" s="2030"/>
      <c r="S27" s="2029"/>
      <c r="T27" s="2186"/>
    </row>
    <row r="28" spans="1:20" ht="13.9" customHeight="1" thickBot="1">
      <c r="A28" s="1964" t="s">
        <v>27</v>
      </c>
      <c r="B28" s="4887" t="s">
        <v>27</v>
      </c>
      <c r="C28" s="6501" t="s">
        <v>28</v>
      </c>
      <c r="D28" s="6502"/>
      <c r="E28" s="6502"/>
      <c r="F28" s="6502"/>
      <c r="G28" s="6502"/>
      <c r="H28" s="6502"/>
      <c r="I28" s="6502"/>
      <c r="J28" s="5203" t="s">
        <v>23</v>
      </c>
      <c r="K28" s="5202">
        <f>K22+K15</f>
        <v>7.9</v>
      </c>
      <c r="L28" s="5202">
        <f>L22+L15</f>
        <v>7.9</v>
      </c>
      <c r="M28" s="5202">
        <f>M22+M15</f>
        <v>7.9</v>
      </c>
      <c r="N28" s="8134"/>
      <c r="O28" s="8135"/>
      <c r="P28" s="8135"/>
      <c r="Q28" s="8136"/>
      <c r="R28" s="5199"/>
      <c r="S28" s="5198"/>
    </row>
    <row r="29" spans="1:20" ht="13.5" thickBot="1">
      <c r="A29" s="5201" t="s">
        <v>27</v>
      </c>
      <c r="B29" s="7542" t="s">
        <v>607</v>
      </c>
      <c r="C29" s="7543"/>
      <c r="D29" s="7543"/>
      <c r="E29" s="7543"/>
      <c r="F29" s="7543"/>
      <c r="G29" s="7543"/>
      <c r="H29" s="7543"/>
      <c r="I29" s="7543"/>
      <c r="J29" s="7544"/>
      <c r="K29" s="5200">
        <f>K22+K15</f>
        <v>7.9</v>
      </c>
      <c r="L29" s="5200">
        <f>L22+L15</f>
        <v>7.9</v>
      </c>
      <c r="M29" s="5200">
        <f>M22+M15</f>
        <v>7.9</v>
      </c>
      <c r="N29" s="7845"/>
      <c r="O29" s="7846"/>
      <c r="P29" s="7846"/>
      <c r="Q29" s="7847"/>
      <c r="R29" s="5199"/>
      <c r="S29" s="5198"/>
    </row>
    <row r="30" spans="1:20" ht="13.5" thickBot="1">
      <c r="A30" s="6621" t="s">
        <v>24</v>
      </c>
      <c r="B30" s="6622"/>
      <c r="C30" s="6622"/>
      <c r="D30" s="6622"/>
      <c r="E30" s="6622"/>
      <c r="F30" s="6622"/>
      <c r="G30" s="6622"/>
      <c r="H30" s="6622"/>
      <c r="I30" s="6622"/>
      <c r="J30" s="6623"/>
      <c r="K30" s="5197">
        <f>K29*1</f>
        <v>7.9</v>
      </c>
      <c r="L30" s="5197">
        <f>L29*1</f>
        <v>7.9</v>
      </c>
      <c r="M30" s="5197">
        <f>M29*1</f>
        <v>7.9</v>
      </c>
      <c r="N30" s="7829"/>
      <c r="O30" s="7830"/>
      <c r="P30" s="7830"/>
      <c r="Q30" s="7831"/>
      <c r="R30" s="5196"/>
      <c r="S30" s="5195"/>
    </row>
    <row r="31" spans="1:20">
      <c r="A31" s="1762" t="s">
        <v>22</v>
      </c>
      <c r="B31" s="1762"/>
      <c r="C31" s="1762"/>
      <c r="D31" s="1762"/>
      <c r="E31" s="1762"/>
      <c r="F31" s="1762"/>
      <c r="G31" s="1762"/>
      <c r="H31" s="5194"/>
      <c r="I31" s="1762"/>
      <c r="J31" s="1762"/>
      <c r="K31" s="1762"/>
      <c r="L31" s="1762"/>
      <c r="M31" s="1762"/>
      <c r="N31" s="5193"/>
      <c r="O31" s="2762"/>
      <c r="P31" s="2759"/>
      <c r="Q31" s="2759"/>
    </row>
    <row r="32" spans="1:20" ht="159" customHeight="1">
      <c r="A32" s="2762"/>
      <c r="B32" s="2762"/>
      <c r="C32" s="2762"/>
      <c r="D32" s="2762"/>
      <c r="E32" s="2762"/>
      <c r="F32" s="2762"/>
      <c r="G32" s="2762"/>
      <c r="H32" s="5192"/>
      <c r="I32" s="2762"/>
      <c r="J32" s="2762"/>
      <c r="K32" s="2762"/>
      <c r="L32" s="2762"/>
      <c r="M32" s="2762"/>
      <c r="N32" s="2762"/>
      <c r="O32" s="2762"/>
      <c r="P32" s="2759"/>
      <c r="Q32" s="2759"/>
    </row>
    <row r="33" spans="1:17" ht="27.75" customHeight="1" thickBot="1">
      <c r="A33" s="2727"/>
      <c r="B33" s="2738"/>
      <c r="C33" s="2738"/>
      <c r="D33" s="2738"/>
      <c r="E33" s="2738"/>
      <c r="F33" s="7074" t="s">
        <v>21</v>
      </c>
      <c r="G33" s="7074"/>
      <c r="H33" s="7074"/>
      <c r="I33" s="7074"/>
      <c r="J33" s="7074"/>
      <c r="K33" s="7074"/>
      <c r="L33" s="5191"/>
      <c r="M33" s="5191"/>
      <c r="N33" s="2756"/>
      <c r="O33" s="2756"/>
      <c r="P33" s="2734"/>
      <c r="Q33" s="2734"/>
    </row>
    <row r="34" spans="1:17" ht="75" customHeight="1" thickBot="1">
      <c r="A34" s="2727"/>
      <c r="B34" s="2738"/>
      <c r="C34" s="2738"/>
      <c r="D34" s="2738"/>
      <c r="E34" s="2738"/>
      <c r="F34" s="2755"/>
      <c r="G34" s="2753"/>
      <c r="H34" s="2754"/>
      <c r="I34" s="2753"/>
      <c r="J34" s="2752"/>
      <c r="K34" s="1754" t="s">
        <v>19</v>
      </c>
      <c r="L34" s="2000" t="s">
        <v>18</v>
      </c>
      <c r="M34" s="1999" t="s">
        <v>17</v>
      </c>
      <c r="N34" s="2727"/>
      <c r="O34" s="2727"/>
      <c r="P34" s="2734"/>
      <c r="Q34" s="2734"/>
    </row>
    <row r="35" spans="1:17" ht="13.9" customHeight="1" thickBot="1">
      <c r="A35" s="2727"/>
      <c r="B35" s="2738"/>
      <c r="C35" s="2738"/>
      <c r="D35" s="2738"/>
      <c r="E35" s="2738"/>
      <c r="F35" s="7075" t="s">
        <v>1405</v>
      </c>
      <c r="G35" s="7076"/>
      <c r="H35" s="7076"/>
      <c r="I35" s="7076"/>
      <c r="J35" s="7077"/>
      <c r="K35" s="5190">
        <f>SUM(K36:K46)</f>
        <v>7.9</v>
      </c>
      <c r="L35" s="2729">
        <f>SUM(L36:L46)</f>
        <v>7.9</v>
      </c>
      <c r="M35" s="2729">
        <f>SUM(M36:M46)</f>
        <v>7.9</v>
      </c>
      <c r="N35" s="5181"/>
      <c r="O35" s="2727"/>
      <c r="P35" s="2734"/>
      <c r="Q35" s="2734"/>
    </row>
    <row r="36" spans="1:17">
      <c r="A36" s="2727"/>
      <c r="B36" s="2738"/>
      <c r="C36" s="2738"/>
      <c r="D36" s="2738"/>
      <c r="E36" s="2738"/>
      <c r="F36" s="7061" t="s">
        <v>14</v>
      </c>
      <c r="G36" s="7062"/>
      <c r="H36" s="7062"/>
      <c r="I36" s="7062"/>
      <c r="J36" s="7063"/>
      <c r="K36" s="5189">
        <f>K18</f>
        <v>0</v>
      </c>
      <c r="L36" s="5189">
        <f>L18</f>
        <v>0</v>
      </c>
      <c r="M36" s="5189">
        <f>M18</f>
        <v>0</v>
      </c>
      <c r="N36" s="5181"/>
      <c r="O36" s="2727"/>
      <c r="P36" s="2734"/>
      <c r="Q36" s="2734"/>
    </row>
    <row r="37" spans="1:17">
      <c r="A37" s="2727"/>
      <c r="B37" s="2738"/>
      <c r="C37" s="2738"/>
      <c r="D37" s="2738"/>
      <c r="E37" s="2738"/>
      <c r="F37" s="7061" t="s">
        <v>13</v>
      </c>
      <c r="G37" s="7062"/>
      <c r="H37" s="7062"/>
      <c r="I37" s="7062"/>
      <c r="J37" s="7063"/>
      <c r="K37" s="5188"/>
      <c r="L37" s="5188"/>
      <c r="M37" s="5188"/>
      <c r="N37" s="5187"/>
      <c r="O37" s="2738"/>
      <c r="P37" s="2738"/>
      <c r="Q37" s="2738"/>
    </row>
    <row r="38" spans="1:17">
      <c r="A38" s="2727"/>
      <c r="B38" s="2738"/>
      <c r="C38" s="2738"/>
      <c r="D38" s="2738"/>
      <c r="E38" s="2738"/>
      <c r="F38" s="7061" t="s">
        <v>12</v>
      </c>
      <c r="G38" s="7062"/>
      <c r="H38" s="7062"/>
      <c r="I38" s="7062"/>
      <c r="J38" s="7063"/>
      <c r="K38" s="5184">
        <f>K20</f>
        <v>0</v>
      </c>
      <c r="L38" s="5184">
        <f>L20</f>
        <v>0</v>
      </c>
      <c r="M38" s="5184">
        <f>M20</f>
        <v>0</v>
      </c>
      <c r="N38" s="2727"/>
      <c r="O38" s="2727"/>
      <c r="P38" s="2734"/>
      <c r="Q38" s="2734"/>
    </row>
    <row r="39" spans="1:17" ht="15.75" customHeight="1">
      <c r="A39" s="2727"/>
      <c r="B39" s="2738"/>
      <c r="C39" s="2738"/>
      <c r="D39" s="2738"/>
      <c r="E39" s="2738"/>
      <c r="F39" s="7061" t="s">
        <v>11</v>
      </c>
      <c r="G39" s="7062"/>
      <c r="H39" s="7062"/>
      <c r="I39" s="7062"/>
      <c r="J39" s="7063"/>
      <c r="K39" s="5185"/>
      <c r="L39" s="5185"/>
      <c r="M39" s="5185"/>
      <c r="N39" s="2727"/>
      <c r="O39" s="2727"/>
      <c r="P39" s="2734"/>
      <c r="Q39" s="2734"/>
    </row>
    <row r="40" spans="1:17" ht="13.15" customHeight="1">
      <c r="A40" s="2727"/>
      <c r="B40" s="2738"/>
      <c r="C40" s="2738"/>
      <c r="D40" s="2738"/>
      <c r="E40" s="2738"/>
      <c r="F40" s="5684" t="s">
        <v>10</v>
      </c>
      <c r="G40" s="5685"/>
      <c r="H40" s="5685"/>
      <c r="I40" s="5685"/>
      <c r="J40" s="6319"/>
      <c r="K40" s="3926"/>
      <c r="L40" s="3926"/>
      <c r="M40" s="3926"/>
      <c r="N40" s="2727"/>
      <c r="O40" s="2727"/>
      <c r="P40" s="2734"/>
      <c r="Q40" s="2734"/>
    </row>
    <row r="41" spans="1:17">
      <c r="A41" s="2727"/>
      <c r="B41" s="2738"/>
      <c r="C41" s="2738"/>
      <c r="D41" s="2738"/>
      <c r="E41" s="2738"/>
      <c r="F41" s="2745" t="s">
        <v>9</v>
      </c>
      <c r="G41" s="5186"/>
      <c r="H41" s="2744"/>
      <c r="I41" s="2743"/>
      <c r="J41" s="2742"/>
      <c r="K41" s="5185"/>
      <c r="L41" s="5185"/>
      <c r="M41" s="5185"/>
      <c r="N41" s="2727"/>
      <c r="O41" s="2727"/>
      <c r="P41" s="2734"/>
      <c r="Q41" s="2734"/>
    </row>
    <row r="42" spans="1:17" ht="13.5" customHeight="1">
      <c r="A42" s="2727"/>
      <c r="B42" s="2738"/>
      <c r="C42" s="2738"/>
      <c r="D42" s="2738"/>
      <c r="E42" s="2738"/>
      <c r="F42" s="7061" t="s">
        <v>8</v>
      </c>
      <c r="G42" s="7062"/>
      <c r="H42" s="7062"/>
      <c r="I42" s="7062"/>
      <c r="J42" s="7063"/>
      <c r="K42" s="5184">
        <f>K14</f>
        <v>7.9</v>
      </c>
      <c r="L42" s="5184">
        <f>L14</f>
        <v>7.9</v>
      </c>
      <c r="M42" s="5184">
        <f>M14</f>
        <v>7.9</v>
      </c>
      <c r="N42" s="5181"/>
      <c r="O42" s="2727"/>
      <c r="P42" s="2739"/>
      <c r="Q42" s="2739"/>
    </row>
    <row r="43" spans="1:17" ht="13.15" customHeight="1">
      <c r="A43" s="2727"/>
      <c r="B43" s="2738"/>
      <c r="C43" s="2738"/>
      <c r="D43" s="2738"/>
      <c r="E43" s="2738"/>
      <c r="F43" s="7061" t="s">
        <v>7</v>
      </c>
      <c r="G43" s="7062"/>
      <c r="H43" s="7062"/>
      <c r="I43" s="7062"/>
      <c r="J43" s="7063"/>
      <c r="K43" s="5183"/>
      <c r="L43" s="5183"/>
      <c r="M43" s="5183"/>
      <c r="N43" s="2727"/>
      <c r="O43" s="2727"/>
      <c r="P43" s="2734"/>
      <c r="Q43" s="2734"/>
    </row>
    <row r="44" spans="1:17" ht="13.15" customHeight="1">
      <c r="A44" s="2727"/>
      <c r="B44" s="2738"/>
      <c r="C44" s="2738"/>
      <c r="D44" s="2738"/>
      <c r="E44" s="2738"/>
      <c r="F44" s="7061" t="s">
        <v>6</v>
      </c>
      <c r="G44" s="7062"/>
      <c r="H44" s="7062"/>
      <c r="I44" s="7062"/>
      <c r="J44" s="7063"/>
      <c r="K44" s="5183"/>
      <c r="L44" s="5183"/>
      <c r="M44" s="5183"/>
      <c r="N44" s="2727"/>
      <c r="O44" s="2727"/>
      <c r="P44" s="2734"/>
      <c r="Q44" s="2734"/>
    </row>
    <row r="45" spans="1:17">
      <c r="A45" s="2727"/>
      <c r="B45" s="2738"/>
      <c r="C45" s="2738"/>
      <c r="D45" s="2738"/>
      <c r="E45" s="2738"/>
      <c r="F45" s="7061" t="s">
        <v>5</v>
      </c>
      <c r="G45" s="7062"/>
      <c r="H45" s="7062"/>
      <c r="I45" s="7062"/>
      <c r="J45" s="7063"/>
      <c r="K45" s="5183"/>
      <c r="L45" s="5183"/>
      <c r="M45" s="5183"/>
      <c r="N45" s="5181"/>
      <c r="O45" s="2727"/>
      <c r="P45" s="2734"/>
      <c r="Q45" s="2734"/>
    </row>
    <row r="46" spans="1:17" ht="13.5" thickBot="1">
      <c r="F46" s="7064" t="s">
        <v>1797</v>
      </c>
      <c r="G46" s="7065"/>
      <c r="H46" s="7065"/>
      <c r="I46" s="7065"/>
      <c r="J46" s="7066"/>
      <c r="K46" s="5182">
        <f>K21</f>
        <v>0</v>
      </c>
      <c r="L46" s="5182">
        <f>L21</f>
        <v>0</v>
      </c>
      <c r="M46" s="5182">
        <f>M21</f>
        <v>0</v>
      </c>
      <c r="N46" s="5181"/>
      <c r="O46" s="2727"/>
    </row>
    <row r="47" spans="1:17" ht="13.5" thickBot="1">
      <c r="F47" s="7067" t="s">
        <v>1393</v>
      </c>
      <c r="G47" s="7068"/>
      <c r="H47" s="7068"/>
      <c r="I47" s="7068"/>
      <c r="J47" s="7068"/>
      <c r="K47" s="5180">
        <v>0</v>
      </c>
      <c r="L47" s="5180">
        <v>0</v>
      </c>
      <c r="M47" s="5180">
        <v>0</v>
      </c>
      <c r="N47" s="2727"/>
      <c r="O47" s="2727"/>
    </row>
    <row r="48" spans="1:17" ht="13.15" customHeight="1" thickBot="1">
      <c r="F48" s="8165" t="s">
        <v>490</v>
      </c>
      <c r="G48" s="8166"/>
      <c r="H48" s="8166"/>
      <c r="I48" s="8166"/>
      <c r="J48" s="8167"/>
      <c r="K48" s="5179"/>
      <c r="L48" s="5179"/>
      <c r="M48" s="5179"/>
    </row>
    <row r="49" spans="6:13" ht="13.5" thickBot="1">
      <c r="F49" s="5178"/>
      <c r="G49" s="5177"/>
      <c r="H49" s="5176"/>
      <c r="I49" s="5175"/>
      <c r="J49" s="5174"/>
      <c r="K49" s="5173">
        <f>K35+K47</f>
        <v>7.9</v>
      </c>
      <c r="L49" s="5173">
        <f>L35+L47</f>
        <v>7.9</v>
      </c>
      <c r="M49" s="5173">
        <f>M35+M47</f>
        <v>7.9</v>
      </c>
    </row>
  </sheetData>
  <mergeCells count="70">
    <mergeCell ref="R1:S2"/>
    <mergeCell ref="F33:K33"/>
    <mergeCell ref="F47:J47"/>
    <mergeCell ref="F48:J48"/>
    <mergeCell ref="F37:J37"/>
    <mergeCell ref="F38:J38"/>
    <mergeCell ref="F39:J39"/>
    <mergeCell ref="F40:J40"/>
    <mergeCell ref="F42:J42"/>
    <mergeCell ref="F43:J43"/>
    <mergeCell ref="F44:J44"/>
    <mergeCell ref="F45:J45"/>
    <mergeCell ref="F46:J46"/>
    <mergeCell ref="G18:G27"/>
    <mergeCell ref="F35:J35"/>
    <mergeCell ref="F36:J36"/>
    <mergeCell ref="A9:A10"/>
    <mergeCell ref="A12:A13"/>
    <mergeCell ref="A14:A15"/>
    <mergeCell ref="B14:B15"/>
    <mergeCell ref="C14:C15"/>
    <mergeCell ref="F14:F15"/>
    <mergeCell ref="A18:A22"/>
    <mergeCell ref="B29:J29"/>
    <mergeCell ref="A30:J30"/>
    <mergeCell ref="A16:A17"/>
    <mergeCell ref="B16:B17"/>
    <mergeCell ref="C16:C17"/>
    <mergeCell ref="A23:A27"/>
    <mergeCell ref="N29:Q29"/>
    <mergeCell ref="N30:Q30"/>
    <mergeCell ref="K6:K7"/>
    <mergeCell ref="L6:L7"/>
    <mergeCell ref="M6:M7"/>
    <mergeCell ref="Q6:Q7"/>
    <mergeCell ref="N6:N7"/>
    <mergeCell ref="O6:O7"/>
    <mergeCell ref="P6:P7"/>
    <mergeCell ref="N28:Q28"/>
    <mergeCell ref="C28:I28"/>
    <mergeCell ref="J5:J7"/>
    <mergeCell ref="F5:F7"/>
    <mergeCell ref="H5:H7"/>
    <mergeCell ref="K5:M5"/>
    <mergeCell ref="G5:G7"/>
    <mergeCell ref="D5:D7"/>
    <mergeCell ref="C5:C7"/>
    <mergeCell ref="E5:E7"/>
    <mergeCell ref="I5:I7"/>
    <mergeCell ref="F18:F22"/>
    <mergeCell ref="C23:C27"/>
    <mergeCell ref="C18:C22"/>
    <mergeCell ref="H14:H17"/>
    <mergeCell ref="H18:H27"/>
    <mergeCell ref="F16:F17"/>
    <mergeCell ref="B23:B27"/>
    <mergeCell ref="B18:B22"/>
    <mergeCell ref="A2:Q2"/>
    <mergeCell ref="S5:S7"/>
    <mergeCell ref="N5:Q5"/>
    <mergeCell ref="A3:P3"/>
    <mergeCell ref="A5:A7"/>
    <mergeCell ref="B5:B7"/>
    <mergeCell ref="R5:R7"/>
    <mergeCell ref="F23:F27"/>
    <mergeCell ref="D16:D17"/>
    <mergeCell ref="D23:D27"/>
    <mergeCell ref="I14:I17"/>
    <mergeCell ref="E14:E17"/>
    <mergeCell ref="G14:G17"/>
  </mergeCells>
  <pageMargins left="0.70866141732283472" right="0.70866141732283472" top="0.74803149606299213" bottom="0.74803149606299213" header="0.31496062992125984" footer="0.31496062992125984"/>
  <pageSetup paperSize="9" scale="59" firstPageNumber="69" fitToHeight="0" orientation="landscape" useFirstPageNumber="1" r:id="rId1"/>
  <headerFooter>
    <oddHeader>&amp;C&amp;P</oddHead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4:C24"/>
  <sheetViews>
    <sheetView workbookViewId="0">
      <selection activeCell="I17" sqref="I17"/>
    </sheetView>
  </sheetViews>
  <sheetFormatPr defaultColWidth="9.140625" defaultRowHeight="15"/>
  <cols>
    <col min="1" max="1" width="9.140625" style="2184"/>
    <col min="2" max="2" width="9" style="2184" customWidth="1"/>
    <col min="3" max="3" width="51.7109375" style="2184" customWidth="1"/>
    <col min="4" max="16384" width="9.140625" style="2184"/>
  </cols>
  <sheetData>
    <row r="4" spans="2:3" ht="15.75" thickBot="1">
      <c r="C4" s="2184" t="s">
        <v>1846</v>
      </c>
    </row>
    <row r="5" spans="2:3" ht="59.25" customHeight="1" thickBot="1">
      <c r="B5" s="5316" t="s">
        <v>1845</v>
      </c>
      <c r="C5" s="5315" t="s">
        <v>1844</v>
      </c>
    </row>
    <row r="6" spans="2:3" ht="21.75" customHeight="1">
      <c r="B6" s="5314">
        <v>0</v>
      </c>
      <c r="C6" s="5313" t="s">
        <v>1843</v>
      </c>
    </row>
    <row r="7" spans="2:3" ht="23.25" customHeight="1">
      <c r="B7" s="5312">
        <v>1</v>
      </c>
      <c r="C7" s="5311" t="s">
        <v>1842</v>
      </c>
    </row>
    <row r="8" spans="2:3" ht="24.75" customHeight="1">
      <c r="B8" s="5312">
        <v>2</v>
      </c>
      <c r="C8" s="5311" t="s">
        <v>1841</v>
      </c>
    </row>
    <row r="9" spans="2:3" ht="15.75" customHeight="1">
      <c r="B9" s="5312">
        <v>3</v>
      </c>
      <c r="C9" s="5311" t="s">
        <v>1840</v>
      </c>
    </row>
    <row r="10" spans="2:3" ht="24" customHeight="1">
      <c r="B10" s="5312">
        <v>4</v>
      </c>
      <c r="C10" s="5311" t="s">
        <v>1839</v>
      </c>
    </row>
    <row r="11" spans="2:3" ht="15" customHeight="1">
      <c r="B11" s="5312">
        <v>5</v>
      </c>
      <c r="C11" s="5311" t="s">
        <v>1838</v>
      </c>
    </row>
    <row r="12" spans="2:3" ht="30.75" customHeight="1">
      <c r="B12" s="5312">
        <v>6</v>
      </c>
      <c r="C12" s="5311" t="s">
        <v>1837</v>
      </c>
    </row>
    <row r="13" spans="2:3" ht="23.25" customHeight="1">
      <c r="B13" s="5312">
        <v>7</v>
      </c>
      <c r="C13" s="5311" t="s">
        <v>1836</v>
      </c>
    </row>
    <row r="14" spans="2:3" ht="24" customHeight="1">
      <c r="B14" s="5312">
        <v>8</v>
      </c>
      <c r="C14" s="5311" t="s">
        <v>1835</v>
      </c>
    </row>
    <row r="15" spans="2:3" ht="24" customHeight="1">
      <c r="B15" s="5312">
        <v>9</v>
      </c>
      <c r="C15" s="5311" t="s">
        <v>1834</v>
      </c>
    </row>
    <row r="16" spans="2:3" ht="18" customHeight="1">
      <c r="B16" s="5312">
        <v>10</v>
      </c>
      <c r="C16" s="5311" t="s">
        <v>1833</v>
      </c>
    </row>
    <row r="17" spans="2:3" ht="24.75" customHeight="1">
      <c r="B17" s="5312">
        <v>11</v>
      </c>
      <c r="C17" s="5311" t="s">
        <v>1832</v>
      </c>
    </row>
    <row r="18" spans="2:3" ht="22.5" customHeight="1">
      <c r="B18" s="5312">
        <v>12</v>
      </c>
      <c r="C18" s="5311" t="s">
        <v>1831</v>
      </c>
    </row>
    <row r="19" spans="2:3" ht="21" customHeight="1">
      <c r="B19" s="5312">
        <v>13</v>
      </c>
      <c r="C19" s="5311" t="s">
        <v>1830</v>
      </c>
    </row>
    <row r="20" spans="2:3" ht="28.5" customHeight="1">
      <c r="B20" s="5312">
        <v>14</v>
      </c>
      <c r="C20" s="5311" t="s">
        <v>1829</v>
      </c>
    </row>
    <row r="21" spans="2:3" ht="24" customHeight="1">
      <c r="B21" s="5312">
        <v>15</v>
      </c>
      <c r="C21" s="5311" t="s">
        <v>1828</v>
      </c>
    </row>
    <row r="22" spans="2:3" ht="18.75" customHeight="1">
      <c r="B22" s="5312">
        <v>16</v>
      </c>
      <c r="C22" s="5311" t="s">
        <v>1827</v>
      </c>
    </row>
    <row r="23" spans="2:3" ht="21" customHeight="1">
      <c r="B23" s="5312">
        <v>17</v>
      </c>
      <c r="C23" s="5311" t="s">
        <v>1826</v>
      </c>
    </row>
    <row r="24" spans="2:3" ht="26.25" customHeight="1" thickBot="1">
      <c r="B24" s="5310">
        <v>18</v>
      </c>
      <c r="C24" s="5309" t="s">
        <v>1825</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625"/>
  <sheetViews>
    <sheetView view="pageBreakPreview" zoomScaleNormal="100" zoomScaleSheetLayoutView="100" workbookViewId="0">
      <selection activeCell="R5" sqref="R5:R7"/>
    </sheetView>
  </sheetViews>
  <sheetFormatPr defaultRowHeight="12.75"/>
  <cols>
    <col min="1" max="1" width="3.5703125" style="407" customWidth="1"/>
    <col min="2" max="2" width="3.140625" style="407" customWidth="1"/>
    <col min="3" max="3" width="3.7109375" style="407" customWidth="1"/>
    <col min="4" max="5" width="3.5703125" style="407" customWidth="1"/>
    <col min="6" max="6" width="43" style="407" customWidth="1"/>
    <col min="7" max="7" width="5" style="407" customWidth="1"/>
    <col min="8" max="8" width="7.85546875" style="407" customWidth="1"/>
    <col min="9" max="9" width="5.85546875" style="407" customWidth="1"/>
    <col min="10" max="10" width="8" style="407" customWidth="1"/>
    <col min="11" max="11" width="11.28515625" style="409" customWidth="1"/>
    <col min="12" max="12" width="10.7109375" style="409" customWidth="1"/>
    <col min="13" max="13" width="9.140625" style="409" customWidth="1"/>
    <col min="14" max="14" width="34.5703125" style="407" customWidth="1"/>
    <col min="15" max="15" width="5.7109375" style="409" customWidth="1"/>
    <col min="16" max="16" width="9.140625" style="409" customWidth="1"/>
    <col min="17" max="17" width="7.7109375" style="409" customWidth="1"/>
    <col min="18" max="18" width="35.28515625" style="408" customWidth="1"/>
    <col min="19" max="19" width="28.5703125" style="408" customWidth="1"/>
    <col min="20" max="16384" width="9.140625" style="407"/>
  </cols>
  <sheetData>
    <row r="1" spans="1:20" ht="69.75" customHeight="1">
      <c r="K1" s="1298"/>
      <c r="L1" s="1298"/>
      <c r="M1" s="1298"/>
      <c r="N1" s="1298"/>
      <c r="O1" s="1298"/>
      <c r="P1" s="1298"/>
      <c r="Q1" s="1298"/>
      <c r="R1" s="404" t="s">
        <v>1909</v>
      </c>
      <c r="S1" s="404"/>
      <c r="T1" s="404"/>
    </row>
    <row r="2" spans="1:20" ht="14.25" customHeight="1">
      <c r="A2" s="6083" t="s">
        <v>194</v>
      </c>
      <c r="B2" s="6083"/>
      <c r="C2" s="6083"/>
      <c r="D2" s="6083"/>
      <c r="E2" s="6083"/>
      <c r="F2" s="6083"/>
      <c r="G2" s="6083"/>
      <c r="H2" s="6083"/>
      <c r="I2" s="6083"/>
      <c r="J2" s="6083"/>
      <c r="K2" s="6083"/>
      <c r="L2" s="6083"/>
      <c r="M2" s="6083"/>
      <c r="N2" s="6083"/>
      <c r="O2" s="6083"/>
      <c r="P2" s="6083"/>
      <c r="Q2" s="6083"/>
      <c r="R2" s="404"/>
      <c r="S2" s="404"/>
      <c r="T2" s="404"/>
    </row>
    <row r="3" spans="1:20" ht="14.25">
      <c r="A3" s="6103" t="s">
        <v>488</v>
      </c>
      <c r="B3" s="6103"/>
      <c r="C3" s="6103"/>
      <c r="D3" s="6103"/>
      <c r="E3" s="6103"/>
      <c r="F3" s="6103"/>
      <c r="G3" s="6103"/>
      <c r="H3" s="6103"/>
      <c r="I3" s="6103"/>
      <c r="J3" s="6103"/>
      <c r="K3" s="6103"/>
      <c r="L3" s="6103"/>
      <c r="M3" s="6103"/>
      <c r="N3" s="6103"/>
      <c r="O3" s="6103"/>
      <c r="P3" s="6103"/>
      <c r="Q3" s="6103"/>
    </row>
    <row r="4" spans="1:20" ht="16.5" thickBot="1">
      <c r="A4" s="1296"/>
      <c r="B4" s="1296"/>
      <c r="C4" s="1296"/>
      <c r="D4" s="1296"/>
      <c r="E4" s="1296"/>
      <c r="F4" s="1296"/>
      <c r="G4" s="1296"/>
      <c r="H4" s="1296"/>
      <c r="I4" s="1296"/>
      <c r="J4" s="1296"/>
      <c r="K4" s="1296"/>
      <c r="L4" s="1296"/>
      <c r="M4" s="1296"/>
      <c r="N4" s="1295"/>
      <c r="O4" s="5836" t="s">
        <v>150</v>
      </c>
      <c r="P4" s="5836"/>
      <c r="Q4" s="5836"/>
    </row>
    <row r="5" spans="1:20" ht="31.5" customHeight="1" thickBot="1">
      <c r="A5" s="6084" t="s">
        <v>192</v>
      </c>
      <c r="B5" s="6087" t="s">
        <v>191</v>
      </c>
      <c r="C5" s="6090" t="s">
        <v>187</v>
      </c>
      <c r="D5" s="5678" t="s">
        <v>189</v>
      </c>
      <c r="E5" s="6104" t="s">
        <v>190</v>
      </c>
      <c r="F5" s="6093" t="s">
        <v>188</v>
      </c>
      <c r="G5" s="5681" t="s">
        <v>187</v>
      </c>
      <c r="H5" s="6096" t="s">
        <v>186</v>
      </c>
      <c r="I5" s="6113" t="s">
        <v>185</v>
      </c>
      <c r="J5" s="6096" t="s">
        <v>184</v>
      </c>
      <c r="K5" s="5605" t="s">
        <v>183</v>
      </c>
      <c r="L5" s="5606"/>
      <c r="M5" s="5607"/>
      <c r="N5" s="6120" t="s">
        <v>182</v>
      </c>
      <c r="O5" s="6121"/>
      <c r="P5" s="6121"/>
      <c r="Q5" s="6122"/>
      <c r="R5" s="5954" t="s">
        <v>181</v>
      </c>
      <c r="S5" s="5957" t="s">
        <v>180</v>
      </c>
    </row>
    <row r="6" spans="1:20" ht="12.75" customHeight="1">
      <c r="A6" s="6085"/>
      <c r="B6" s="6088"/>
      <c r="C6" s="6091"/>
      <c r="D6" s="5679"/>
      <c r="E6" s="6105"/>
      <c r="F6" s="6094"/>
      <c r="G6" s="5682"/>
      <c r="H6" s="6097"/>
      <c r="I6" s="6114"/>
      <c r="J6" s="6097"/>
      <c r="K6" s="5608" t="s">
        <v>179</v>
      </c>
      <c r="L6" s="5608" t="s">
        <v>178</v>
      </c>
      <c r="M6" s="6107" t="s">
        <v>17</v>
      </c>
      <c r="N6" s="6099" t="s">
        <v>177</v>
      </c>
      <c r="O6" s="6101" t="s">
        <v>176</v>
      </c>
      <c r="P6" s="6109" t="s">
        <v>175</v>
      </c>
      <c r="Q6" s="6111" t="s">
        <v>174</v>
      </c>
      <c r="R6" s="5955"/>
      <c r="S6" s="5958"/>
    </row>
    <row r="7" spans="1:20" ht="151.9" customHeight="1" thickBot="1">
      <c r="A7" s="6086"/>
      <c r="B7" s="6089"/>
      <c r="C7" s="6092"/>
      <c r="D7" s="5680"/>
      <c r="E7" s="6106"/>
      <c r="F7" s="6095"/>
      <c r="G7" s="5683"/>
      <c r="H7" s="6098"/>
      <c r="I7" s="6115"/>
      <c r="J7" s="6098"/>
      <c r="K7" s="5609"/>
      <c r="L7" s="5609"/>
      <c r="M7" s="6108"/>
      <c r="N7" s="6100"/>
      <c r="O7" s="6102"/>
      <c r="P7" s="6110"/>
      <c r="Q7" s="6112"/>
      <c r="R7" s="5956"/>
      <c r="S7" s="5959"/>
    </row>
    <row r="8" spans="1:20" ht="12.75" customHeight="1" thickBot="1">
      <c r="A8" s="1294" t="s">
        <v>27</v>
      </c>
      <c r="B8" s="1293"/>
      <c r="C8" s="1022" t="s">
        <v>487</v>
      </c>
      <c r="D8" s="1223"/>
      <c r="E8" s="1223"/>
      <c r="F8" s="1224"/>
      <c r="G8" s="1224"/>
      <c r="H8" s="1223"/>
      <c r="I8" s="1223"/>
      <c r="J8" s="1223"/>
      <c r="K8" s="1223"/>
      <c r="L8" s="1223"/>
      <c r="M8" s="1223"/>
      <c r="N8" s="1292"/>
      <c r="O8" s="709"/>
      <c r="P8" s="709"/>
      <c r="Q8" s="1222"/>
      <c r="R8" s="5962"/>
      <c r="S8" s="5963"/>
    </row>
    <row r="9" spans="1:20" ht="34.5" customHeight="1" thickBot="1">
      <c r="A9" s="844"/>
      <c r="B9" s="843"/>
      <c r="C9" s="841"/>
      <c r="D9" s="841"/>
      <c r="E9" s="841"/>
      <c r="F9" s="842"/>
      <c r="G9" s="842"/>
      <c r="H9" s="841"/>
      <c r="I9" s="841"/>
      <c r="J9" s="841"/>
      <c r="K9" s="841"/>
      <c r="L9" s="841"/>
      <c r="M9" s="840"/>
      <c r="N9" s="839" t="s">
        <v>486</v>
      </c>
      <c r="O9" s="695" t="s">
        <v>37</v>
      </c>
      <c r="P9" s="1188">
        <v>3</v>
      </c>
      <c r="Q9" s="1261">
        <v>3</v>
      </c>
      <c r="R9" s="838"/>
      <c r="S9" s="1291"/>
    </row>
    <row r="10" spans="1:20" ht="15" thickBot="1">
      <c r="A10" s="830" t="s">
        <v>27</v>
      </c>
      <c r="B10" s="978" t="s">
        <v>27</v>
      </c>
      <c r="C10" s="836" t="s">
        <v>485</v>
      </c>
      <c r="D10" s="835"/>
      <c r="E10" s="835"/>
      <c r="F10" s="835"/>
      <c r="G10" s="835"/>
      <c r="H10" s="835"/>
      <c r="I10" s="835"/>
      <c r="J10" s="835"/>
      <c r="K10" s="834"/>
      <c r="L10" s="834"/>
      <c r="M10" s="834"/>
      <c r="N10" s="833"/>
      <c r="O10" s="833"/>
      <c r="P10" s="833"/>
      <c r="Q10" s="915"/>
      <c r="R10" s="5866"/>
      <c r="S10" s="5867"/>
    </row>
    <row r="11" spans="1:20" ht="39" thickBot="1">
      <c r="A11" s="830"/>
      <c r="B11" s="480"/>
      <c r="C11" s="6077"/>
      <c r="D11" s="6078"/>
      <c r="E11" s="6078"/>
      <c r="F11" s="6078"/>
      <c r="G11" s="6078"/>
      <c r="H11" s="6078"/>
      <c r="I11" s="6078"/>
      <c r="J11" s="6078"/>
      <c r="K11" s="6078"/>
      <c r="L11" s="6078"/>
      <c r="M11" s="6079"/>
      <c r="N11" s="696" t="s">
        <v>484</v>
      </c>
      <c r="O11" s="695" t="s">
        <v>37</v>
      </c>
      <c r="P11" s="1261">
        <v>3</v>
      </c>
      <c r="Q11" s="1261">
        <v>3</v>
      </c>
      <c r="R11" s="545"/>
      <c r="S11" s="464"/>
    </row>
    <row r="12" spans="1:20" ht="30" customHeight="1">
      <c r="A12" s="787" t="s">
        <v>27</v>
      </c>
      <c r="B12" s="5960" t="s">
        <v>27</v>
      </c>
      <c r="C12" s="829" t="s">
        <v>27</v>
      </c>
      <c r="D12" s="1112"/>
      <c r="E12" s="1112"/>
      <c r="F12" s="6081" t="s">
        <v>483</v>
      </c>
      <c r="G12" s="5973" t="s">
        <v>161</v>
      </c>
      <c r="H12" s="5883" t="s">
        <v>34</v>
      </c>
      <c r="I12" s="5886" t="s">
        <v>33</v>
      </c>
      <c r="J12" s="1220" t="s">
        <v>110</v>
      </c>
      <c r="K12" s="690">
        <f t="shared" ref="K12:M15" si="0">K19+K25+K31+K37</f>
        <v>5.0999999999999996</v>
      </c>
      <c r="L12" s="690">
        <f t="shared" si="0"/>
        <v>5.0999999999999996</v>
      </c>
      <c r="M12" s="690">
        <f t="shared" si="0"/>
        <v>5.0999999999999996</v>
      </c>
      <c r="N12" s="1290" t="s">
        <v>239</v>
      </c>
      <c r="O12" s="589" t="s">
        <v>37</v>
      </c>
      <c r="P12" s="682">
        <v>1</v>
      </c>
      <c r="Q12" s="681">
        <v>3</v>
      </c>
      <c r="R12" s="5868"/>
      <c r="S12" s="5869"/>
    </row>
    <row r="13" spans="1:20" ht="15">
      <c r="A13" s="821"/>
      <c r="B13" s="6080"/>
      <c r="C13" s="829"/>
      <c r="D13" s="1112"/>
      <c r="E13" s="1112"/>
      <c r="F13" s="5967"/>
      <c r="G13" s="5973"/>
      <c r="H13" s="5883"/>
      <c r="I13" s="5886"/>
      <c r="J13" s="528" t="s">
        <v>134</v>
      </c>
      <c r="K13" s="690">
        <f t="shared" si="0"/>
        <v>1211.8</v>
      </c>
      <c r="L13" s="690">
        <f t="shared" si="0"/>
        <v>900.5</v>
      </c>
      <c r="M13" s="690">
        <f t="shared" si="0"/>
        <v>856.9</v>
      </c>
      <c r="N13" s="6123" t="s">
        <v>482</v>
      </c>
      <c r="O13" s="660" t="s">
        <v>415</v>
      </c>
      <c r="P13" s="673">
        <v>1</v>
      </c>
      <c r="Q13" s="678">
        <v>1</v>
      </c>
      <c r="R13" s="5870"/>
      <c r="S13" s="5871"/>
    </row>
    <row r="14" spans="1:20" ht="28.5" customHeight="1">
      <c r="A14" s="821"/>
      <c r="B14" s="6080"/>
      <c r="C14" s="829"/>
      <c r="D14" s="1112"/>
      <c r="E14" s="1112"/>
      <c r="F14" s="5967"/>
      <c r="G14" s="5973"/>
      <c r="H14" s="5883"/>
      <c r="I14" s="5886"/>
      <c r="J14" s="528" t="s">
        <v>211</v>
      </c>
      <c r="K14" s="690">
        <f t="shared" si="0"/>
        <v>0</v>
      </c>
      <c r="L14" s="690">
        <f t="shared" si="0"/>
        <v>0</v>
      </c>
      <c r="M14" s="690">
        <f t="shared" si="0"/>
        <v>0</v>
      </c>
      <c r="N14" s="5919"/>
      <c r="O14" s="660"/>
      <c r="P14" s="659"/>
      <c r="Q14" s="580"/>
      <c r="R14" s="5870"/>
      <c r="S14" s="5871"/>
    </row>
    <row r="15" spans="1:20" ht="15" customHeight="1">
      <c r="A15" s="821"/>
      <c r="B15" s="6080"/>
      <c r="C15" s="829"/>
      <c r="D15" s="1112"/>
      <c r="E15" s="1112"/>
      <c r="F15" s="5967"/>
      <c r="G15" s="5973"/>
      <c r="H15" s="5883"/>
      <c r="I15" s="5886"/>
      <c r="J15" s="528" t="s">
        <v>159</v>
      </c>
      <c r="K15" s="529">
        <f t="shared" si="0"/>
        <v>541</v>
      </c>
      <c r="L15" s="529">
        <f t="shared" si="0"/>
        <v>441</v>
      </c>
      <c r="M15" s="529">
        <f t="shared" si="0"/>
        <v>324.39999999999998</v>
      </c>
      <c r="N15" s="614"/>
      <c r="O15" s="660"/>
      <c r="P15" s="659"/>
      <c r="Q15" s="580"/>
      <c r="R15" s="5870"/>
      <c r="S15" s="5871"/>
    </row>
    <row r="16" spans="1:20" ht="15">
      <c r="A16" s="821"/>
      <c r="B16" s="6080"/>
      <c r="C16" s="829"/>
      <c r="D16" s="1112"/>
      <c r="E16" s="1112"/>
      <c r="F16" s="5967"/>
      <c r="G16" s="5973"/>
      <c r="H16" s="5883"/>
      <c r="I16" s="5886"/>
      <c r="J16" s="914" t="s">
        <v>210</v>
      </c>
      <c r="K16" s="688">
        <f>K23</f>
        <v>1627</v>
      </c>
      <c r="L16" s="688">
        <f>L23</f>
        <v>1627</v>
      </c>
      <c r="M16" s="688">
        <f>M23</f>
        <v>1627</v>
      </c>
      <c r="N16" s="574"/>
      <c r="O16" s="573"/>
      <c r="P16" s="572"/>
      <c r="Q16" s="571"/>
      <c r="R16" s="5870"/>
      <c r="S16" s="5871"/>
    </row>
    <row r="17" spans="1:21" ht="15.75" thickBot="1">
      <c r="A17" s="821"/>
      <c r="B17" s="6080"/>
      <c r="C17" s="829"/>
      <c r="D17" s="1112"/>
      <c r="E17" s="1112"/>
      <c r="F17" s="5967"/>
      <c r="G17" s="5973"/>
      <c r="H17" s="5883"/>
      <c r="I17" s="5886"/>
      <c r="J17" s="914" t="s">
        <v>481</v>
      </c>
      <c r="K17" s="913"/>
      <c r="L17" s="913"/>
      <c r="M17" s="913"/>
      <c r="N17" s="653"/>
      <c r="O17" s="652"/>
      <c r="P17" s="651"/>
      <c r="Q17" s="650"/>
      <c r="R17" s="5872"/>
      <c r="S17" s="5873"/>
    </row>
    <row r="18" spans="1:21" ht="15.75" customHeight="1" thickBot="1">
      <c r="A18" s="819"/>
      <c r="B18" s="5961"/>
      <c r="C18" s="521"/>
      <c r="D18" s="520"/>
      <c r="E18" s="525"/>
      <c r="F18" s="5968"/>
      <c r="G18" s="5974"/>
      <c r="H18" s="5884"/>
      <c r="I18" s="5887"/>
      <c r="J18" s="601" t="s">
        <v>23</v>
      </c>
      <c r="K18" s="600">
        <f>SUM(K12:K17)</f>
        <v>3384.8999999999996</v>
      </c>
      <c r="L18" s="600">
        <f>SUM(L12:L17)</f>
        <v>2973.6</v>
      </c>
      <c r="M18" s="600">
        <f>SUM(M12:M17)</f>
        <v>2813.4</v>
      </c>
      <c r="N18" s="599"/>
      <c r="O18" s="598"/>
      <c r="P18" s="597"/>
      <c r="Q18" s="596"/>
      <c r="R18" s="5847"/>
      <c r="S18" s="5848"/>
    </row>
    <row r="19" spans="1:21" ht="15" customHeight="1">
      <c r="A19" s="1277" t="s">
        <v>27</v>
      </c>
      <c r="B19" s="1276" t="s">
        <v>27</v>
      </c>
      <c r="C19" s="1165" t="s">
        <v>27</v>
      </c>
      <c r="D19" s="784" t="s">
        <v>27</v>
      </c>
      <c r="E19" s="5949"/>
      <c r="F19" s="5927" t="s">
        <v>480</v>
      </c>
      <c r="G19" s="5972" t="s">
        <v>161</v>
      </c>
      <c r="H19" s="6124" t="s">
        <v>34</v>
      </c>
      <c r="I19" s="5885" t="s">
        <v>39</v>
      </c>
      <c r="J19" s="593" t="s">
        <v>110</v>
      </c>
      <c r="K19" s="511"/>
      <c r="L19" s="511"/>
      <c r="M19" s="666"/>
      <c r="N19" s="590" t="s">
        <v>213</v>
      </c>
      <c r="O19" s="589" t="s">
        <v>37</v>
      </c>
      <c r="P19" s="588"/>
      <c r="Q19" s="1052">
        <v>1</v>
      </c>
      <c r="R19" s="5850" t="s">
        <v>479</v>
      </c>
      <c r="S19" s="5861"/>
    </row>
    <row r="20" spans="1:21" ht="15">
      <c r="A20" s="779"/>
      <c r="B20" s="778"/>
      <c r="C20" s="777"/>
      <c r="D20" s="776"/>
      <c r="E20" s="5950"/>
      <c r="F20" s="5928"/>
      <c r="G20" s="5973"/>
      <c r="H20" s="6125"/>
      <c r="I20" s="5886"/>
      <c r="J20" s="586" t="s">
        <v>134</v>
      </c>
      <c r="K20" s="585">
        <v>375</v>
      </c>
      <c r="L20" s="585">
        <v>97.7</v>
      </c>
      <c r="M20" s="585">
        <v>97.7</v>
      </c>
      <c r="N20" s="583" t="s">
        <v>478</v>
      </c>
      <c r="O20" s="582" t="s">
        <v>37</v>
      </c>
      <c r="P20" s="581"/>
      <c r="Q20" s="658">
        <v>1</v>
      </c>
      <c r="R20" s="5852"/>
      <c r="S20" s="5862"/>
      <c r="U20" s="412"/>
    </row>
    <row r="21" spans="1:21" ht="12.75" customHeight="1">
      <c r="A21" s="779"/>
      <c r="B21" s="778"/>
      <c r="C21" s="777"/>
      <c r="D21" s="776"/>
      <c r="E21" s="5950"/>
      <c r="F21" s="5928"/>
      <c r="G21" s="5973"/>
      <c r="H21" s="6125"/>
      <c r="I21" s="5886"/>
      <c r="J21" s="586" t="s">
        <v>211</v>
      </c>
      <c r="K21" s="610"/>
      <c r="L21" s="610"/>
      <c r="M21" s="609"/>
      <c r="N21" s="614"/>
      <c r="O21" s="660"/>
      <c r="P21" s="659"/>
      <c r="Q21" s="580"/>
      <c r="R21" s="5852"/>
      <c r="S21" s="5862"/>
    </row>
    <row r="22" spans="1:21" ht="15">
      <c r="A22" s="779"/>
      <c r="B22" s="778"/>
      <c r="C22" s="777"/>
      <c r="D22" s="776"/>
      <c r="E22" s="5950"/>
      <c r="F22" s="5928"/>
      <c r="G22" s="5973"/>
      <c r="H22" s="6125"/>
      <c r="I22" s="5886"/>
      <c r="J22" s="586" t="s">
        <v>159</v>
      </c>
      <c r="K22" s="585"/>
      <c r="L22" s="585"/>
      <c r="M22" s="584"/>
      <c r="N22" s="614"/>
      <c r="O22" s="660"/>
      <c r="P22" s="659"/>
      <c r="Q22" s="580"/>
      <c r="R22" s="5852"/>
      <c r="S22" s="5862"/>
    </row>
    <row r="23" spans="1:21" ht="28.5" customHeight="1" thickBot="1">
      <c r="A23" s="779"/>
      <c r="B23" s="778"/>
      <c r="C23" s="777"/>
      <c r="D23" s="776"/>
      <c r="E23" s="5950"/>
      <c r="F23" s="5928"/>
      <c r="G23" s="5973"/>
      <c r="H23" s="6125"/>
      <c r="I23" s="5886"/>
      <c r="J23" s="576" t="s">
        <v>477</v>
      </c>
      <c r="K23" s="655">
        <v>1627</v>
      </c>
      <c r="L23" s="655">
        <v>1627</v>
      </c>
      <c r="M23" s="655">
        <v>1627</v>
      </c>
      <c r="N23" s="653"/>
      <c r="O23" s="652"/>
      <c r="P23" s="651"/>
      <c r="Q23" s="650"/>
      <c r="R23" s="5854"/>
      <c r="S23" s="5863"/>
    </row>
    <row r="24" spans="1:21" ht="15" thickBot="1">
      <c r="A24" s="775"/>
      <c r="B24" s="774"/>
      <c r="C24" s="773"/>
      <c r="D24" s="488"/>
      <c r="E24" s="6076"/>
      <c r="F24" s="5931"/>
      <c r="G24" s="5974"/>
      <c r="H24" s="6126"/>
      <c r="I24" s="5887"/>
      <c r="J24" s="601" t="s">
        <v>23</v>
      </c>
      <c r="K24" s="600">
        <f>SUM(K19:K23)</f>
        <v>2002</v>
      </c>
      <c r="L24" s="600">
        <f>SUM(L19:L23)</f>
        <v>1724.7</v>
      </c>
      <c r="M24" s="600">
        <f>SUM(M19:M23)</f>
        <v>1724.7</v>
      </c>
      <c r="N24" s="599"/>
      <c r="O24" s="598"/>
      <c r="P24" s="597"/>
      <c r="Q24" s="596"/>
      <c r="R24" s="5847"/>
      <c r="S24" s="5848"/>
    </row>
    <row r="25" spans="1:21" ht="15" customHeight="1">
      <c r="A25" s="1277" t="s">
        <v>27</v>
      </c>
      <c r="B25" s="1276" t="s">
        <v>27</v>
      </c>
      <c r="C25" s="1165" t="s">
        <v>27</v>
      </c>
      <c r="D25" s="784" t="s">
        <v>29</v>
      </c>
      <c r="E25" s="5949"/>
      <c r="F25" s="5927" t="s">
        <v>476</v>
      </c>
      <c r="G25" s="5972" t="s">
        <v>161</v>
      </c>
      <c r="H25" s="5882" t="s">
        <v>34</v>
      </c>
      <c r="I25" s="5895" t="s">
        <v>475</v>
      </c>
      <c r="J25" s="593" t="s">
        <v>110</v>
      </c>
      <c r="K25" s="592"/>
      <c r="L25" s="592"/>
      <c r="M25" s="591"/>
      <c r="N25" s="798"/>
      <c r="O25" s="797"/>
      <c r="P25" s="1164"/>
      <c r="Q25" s="1163"/>
      <c r="R25" s="5850" t="s">
        <v>474</v>
      </c>
      <c r="S25" s="5861"/>
    </row>
    <row r="26" spans="1:21" ht="15">
      <c r="A26" s="779"/>
      <c r="B26" s="778"/>
      <c r="C26" s="777"/>
      <c r="D26" s="776"/>
      <c r="E26" s="5950"/>
      <c r="F26" s="5928"/>
      <c r="G26" s="5973"/>
      <c r="H26" s="5883"/>
      <c r="I26" s="5896"/>
      <c r="J26" s="586" t="s">
        <v>134</v>
      </c>
      <c r="K26" s="585">
        <v>34</v>
      </c>
      <c r="L26" s="585">
        <v>0</v>
      </c>
      <c r="M26" s="585">
        <v>0</v>
      </c>
      <c r="N26" s="794"/>
      <c r="O26" s="793"/>
      <c r="P26" s="1162"/>
      <c r="Q26" s="580"/>
      <c r="R26" s="5852"/>
      <c r="S26" s="5862"/>
      <c r="T26" s="412"/>
      <c r="U26" s="412"/>
    </row>
    <row r="27" spans="1:21" ht="15">
      <c r="A27" s="779"/>
      <c r="B27" s="778"/>
      <c r="C27" s="777"/>
      <c r="D27" s="776"/>
      <c r="E27" s="5950"/>
      <c r="F27" s="5928"/>
      <c r="G27" s="5973"/>
      <c r="H27" s="5883"/>
      <c r="I27" s="5896"/>
      <c r="J27" s="586" t="s">
        <v>211</v>
      </c>
      <c r="K27" s="610"/>
      <c r="L27" s="610"/>
      <c r="M27" s="609"/>
      <c r="N27" s="614" t="s">
        <v>473</v>
      </c>
      <c r="O27" s="1288" t="s">
        <v>280</v>
      </c>
      <c r="P27" s="659">
        <v>1</v>
      </c>
      <c r="Q27" s="658">
        <v>1</v>
      </c>
      <c r="R27" s="5852"/>
      <c r="S27" s="5862"/>
    </row>
    <row r="28" spans="1:21" ht="15">
      <c r="A28" s="779"/>
      <c r="B28" s="778"/>
      <c r="C28" s="777"/>
      <c r="D28" s="776"/>
      <c r="E28" s="5950"/>
      <c r="F28" s="5928"/>
      <c r="G28" s="5973"/>
      <c r="H28" s="5883"/>
      <c r="I28" s="5896"/>
      <c r="J28" s="586" t="s">
        <v>159</v>
      </c>
      <c r="K28" s="610"/>
      <c r="L28" s="610"/>
      <c r="M28" s="609"/>
      <c r="N28" s="614"/>
      <c r="O28" s="660"/>
      <c r="P28" s="659"/>
      <c r="Q28" s="580"/>
      <c r="R28" s="5852"/>
      <c r="S28" s="5862"/>
    </row>
    <row r="29" spans="1:21" ht="15.75" thickBot="1">
      <c r="A29" s="779"/>
      <c r="B29" s="778"/>
      <c r="C29" s="777"/>
      <c r="D29" s="776"/>
      <c r="E29" s="5950"/>
      <c r="F29" s="5928"/>
      <c r="G29" s="5973"/>
      <c r="H29" s="5883"/>
      <c r="I29" s="5896"/>
      <c r="J29" s="576" t="s">
        <v>135</v>
      </c>
      <c r="K29" s="686"/>
      <c r="L29" s="686"/>
      <c r="M29" s="685"/>
      <c r="N29" s="653"/>
      <c r="O29" s="652"/>
      <c r="P29" s="651"/>
      <c r="Q29" s="650"/>
      <c r="R29" s="5852"/>
      <c r="S29" s="5862"/>
    </row>
    <row r="30" spans="1:21" ht="15.75" customHeight="1" thickBot="1">
      <c r="A30" s="775"/>
      <c r="B30" s="774"/>
      <c r="C30" s="773"/>
      <c r="D30" s="488"/>
      <c r="E30" s="6076"/>
      <c r="F30" s="5931"/>
      <c r="G30" s="5974"/>
      <c r="H30" s="5884"/>
      <c r="I30" s="5897"/>
      <c r="J30" s="601" t="s">
        <v>23</v>
      </c>
      <c r="K30" s="600">
        <f>SUM(K25:K29)</f>
        <v>34</v>
      </c>
      <c r="L30" s="600">
        <f>SUM(L25:L29)</f>
        <v>0</v>
      </c>
      <c r="M30" s="600">
        <f>SUM(M25:M29)</f>
        <v>0</v>
      </c>
      <c r="N30" s="599"/>
      <c r="O30" s="598"/>
      <c r="P30" s="597"/>
      <c r="Q30" s="596"/>
      <c r="R30" s="5854"/>
      <c r="S30" s="5863"/>
    </row>
    <row r="31" spans="1:21" ht="15" customHeight="1">
      <c r="A31" s="1277" t="s">
        <v>27</v>
      </c>
      <c r="B31" s="1276" t="s">
        <v>27</v>
      </c>
      <c r="C31" s="1165" t="s">
        <v>27</v>
      </c>
      <c r="D31" s="784" t="s">
        <v>94</v>
      </c>
      <c r="E31" s="5949"/>
      <c r="F31" s="5927" t="s">
        <v>472</v>
      </c>
      <c r="G31" s="5972" t="s">
        <v>161</v>
      </c>
      <c r="H31" s="5882" t="s">
        <v>34</v>
      </c>
      <c r="I31" s="5885" t="s">
        <v>39</v>
      </c>
      <c r="J31" s="593" t="s">
        <v>110</v>
      </c>
      <c r="K31" s="511">
        <v>5.0999999999999996</v>
      </c>
      <c r="L31" s="511">
        <v>5.0999999999999996</v>
      </c>
      <c r="M31" s="511">
        <v>5.0999999999999996</v>
      </c>
      <c r="N31" s="590" t="s">
        <v>464</v>
      </c>
      <c r="O31" s="589" t="s">
        <v>37</v>
      </c>
      <c r="P31" s="588"/>
      <c r="Q31" s="587"/>
      <c r="R31" s="5964" t="s">
        <v>471</v>
      </c>
      <c r="S31" s="5861"/>
    </row>
    <row r="32" spans="1:21" ht="15">
      <c r="A32" s="779"/>
      <c r="B32" s="778"/>
      <c r="C32" s="777"/>
      <c r="D32" s="776"/>
      <c r="E32" s="5950"/>
      <c r="F32" s="5928"/>
      <c r="G32" s="5973"/>
      <c r="H32" s="5883"/>
      <c r="I32" s="5886"/>
      <c r="J32" s="586" t="s">
        <v>134</v>
      </c>
      <c r="K32" s="585">
        <v>710</v>
      </c>
      <c r="L32" s="585">
        <v>710</v>
      </c>
      <c r="M32" s="584">
        <v>709.9</v>
      </c>
      <c r="N32" s="1275" t="s">
        <v>470</v>
      </c>
      <c r="O32" s="582" t="s">
        <v>37</v>
      </c>
      <c r="P32" s="1287"/>
      <c r="Q32" s="1286"/>
      <c r="R32" s="5965"/>
      <c r="S32" s="5862"/>
    </row>
    <row r="33" spans="1:19" ht="15">
      <c r="A33" s="779"/>
      <c r="B33" s="778"/>
      <c r="C33" s="777"/>
      <c r="D33" s="776"/>
      <c r="E33" s="5950"/>
      <c r="F33" s="5928"/>
      <c r="G33" s="5973"/>
      <c r="H33" s="5883"/>
      <c r="I33" s="5886"/>
      <c r="J33" s="586" t="s">
        <v>211</v>
      </c>
      <c r="K33" s="585"/>
      <c r="L33" s="585"/>
      <c r="M33" s="584"/>
      <c r="N33" s="1285"/>
      <c r="O33" s="1284"/>
      <c r="P33" s="1283"/>
      <c r="Q33" s="1282"/>
      <c r="R33" s="5965"/>
      <c r="S33" s="5862"/>
    </row>
    <row r="34" spans="1:19" ht="15">
      <c r="A34" s="779"/>
      <c r="B34" s="778"/>
      <c r="C34" s="777"/>
      <c r="D34" s="776"/>
      <c r="E34" s="5950"/>
      <c r="F34" s="5928"/>
      <c r="G34" s="5973"/>
      <c r="H34" s="5883"/>
      <c r="I34" s="5886"/>
      <c r="J34" s="586" t="s">
        <v>159</v>
      </c>
      <c r="K34" s="585">
        <v>541</v>
      </c>
      <c r="L34" s="585">
        <v>441</v>
      </c>
      <c r="M34" s="584">
        <v>324.39999999999998</v>
      </c>
      <c r="N34" s="1281"/>
      <c r="O34" s="1280"/>
      <c r="P34" s="1279"/>
      <c r="Q34" s="1278"/>
      <c r="R34" s="5965"/>
      <c r="S34" s="5862"/>
    </row>
    <row r="35" spans="1:19" ht="16.5" customHeight="1" thickBot="1">
      <c r="A35" s="779"/>
      <c r="B35" s="778"/>
      <c r="C35" s="777"/>
      <c r="D35" s="776"/>
      <c r="E35" s="5950"/>
      <c r="F35" s="5928"/>
      <c r="G35" s="5973"/>
      <c r="H35" s="5883"/>
      <c r="I35" s="5886"/>
      <c r="J35" s="576" t="s">
        <v>135</v>
      </c>
      <c r="K35" s="686"/>
      <c r="L35" s="686"/>
      <c r="M35" s="685"/>
      <c r="N35" s="653"/>
      <c r="O35" s="652"/>
      <c r="P35" s="651"/>
      <c r="Q35" s="650"/>
      <c r="R35" s="5965"/>
      <c r="S35" s="5862"/>
    </row>
    <row r="36" spans="1:19" ht="21" customHeight="1" thickBot="1">
      <c r="A36" s="775"/>
      <c r="B36" s="774"/>
      <c r="C36" s="773"/>
      <c r="D36" s="488"/>
      <c r="E36" s="6076"/>
      <c r="F36" s="5931"/>
      <c r="G36" s="5974"/>
      <c r="H36" s="5884"/>
      <c r="I36" s="5887"/>
      <c r="J36" s="601" t="s">
        <v>23</v>
      </c>
      <c r="K36" s="600">
        <f>SUM(K31:K35)</f>
        <v>1256.0999999999999</v>
      </c>
      <c r="L36" s="600">
        <f>SUM(L31:L35)</f>
        <v>1156.0999999999999</v>
      </c>
      <c r="M36" s="600">
        <f>SUM(M31:M35)</f>
        <v>1039.4000000000001</v>
      </c>
      <c r="N36" s="599"/>
      <c r="O36" s="598"/>
      <c r="P36" s="597"/>
      <c r="Q36" s="596"/>
      <c r="R36" s="5847"/>
      <c r="S36" s="5848"/>
    </row>
    <row r="37" spans="1:19" ht="15" customHeight="1">
      <c r="A37" s="1277" t="s">
        <v>27</v>
      </c>
      <c r="B37" s="1276" t="s">
        <v>27</v>
      </c>
      <c r="C37" s="1165" t="s">
        <v>27</v>
      </c>
      <c r="D37" s="784" t="s">
        <v>92</v>
      </c>
      <c r="E37" s="5949"/>
      <c r="F37" s="5927" t="s">
        <v>469</v>
      </c>
      <c r="G37" s="5972" t="s">
        <v>161</v>
      </c>
      <c r="H37" s="5882" t="s">
        <v>34</v>
      </c>
      <c r="I37" s="5885" t="s">
        <v>234</v>
      </c>
      <c r="J37" s="593" t="s">
        <v>110</v>
      </c>
      <c r="K37" s="592"/>
      <c r="L37" s="592"/>
      <c r="M37" s="591"/>
      <c r="N37" s="590" t="s">
        <v>464</v>
      </c>
      <c r="O37" s="589" t="s">
        <v>37</v>
      </c>
      <c r="P37" s="588"/>
      <c r="Q37" s="587"/>
      <c r="R37" s="5850" t="s">
        <v>468</v>
      </c>
      <c r="S37" s="5861"/>
    </row>
    <row r="38" spans="1:19" ht="15">
      <c r="A38" s="779"/>
      <c r="B38" s="778"/>
      <c r="C38" s="777"/>
      <c r="D38" s="776"/>
      <c r="E38" s="5950"/>
      <c r="F38" s="5928"/>
      <c r="G38" s="5973"/>
      <c r="H38" s="5883"/>
      <c r="I38" s="5886"/>
      <c r="J38" s="586" t="s">
        <v>134</v>
      </c>
      <c r="K38" s="610">
        <v>92.8</v>
      </c>
      <c r="L38" s="610">
        <v>92.8</v>
      </c>
      <c r="M38" s="609">
        <v>49.3</v>
      </c>
      <c r="N38" s="583" t="s">
        <v>467</v>
      </c>
      <c r="O38" s="582" t="s">
        <v>415</v>
      </c>
      <c r="P38" s="581">
        <v>1</v>
      </c>
      <c r="Q38" s="658">
        <v>1</v>
      </c>
      <c r="R38" s="5852"/>
      <c r="S38" s="5862"/>
    </row>
    <row r="39" spans="1:19" ht="15">
      <c r="A39" s="779"/>
      <c r="B39" s="778"/>
      <c r="C39" s="777"/>
      <c r="D39" s="776"/>
      <c r="E39" s="5950"/>
      <c r="F39" s="5928"/>
      <c r="G39" s="5973"/>
      <c r="H39" s="5883"/>
      <c r="I39" s="5886"/>
      <c r="J39" s="586" t="s">
        <v>211</v>
      </c>
      <c r="K39" s="610"/>
      <c r="L39" s="610"/>
      <c r="M39" s="609"/>
      <c r="N39" s="1275"/>
      <c r="O39" s="660"/>
      <c r="P39" s="659"/>
      <c r="Q39" s="580"/>
      <c r="R39" s="5852"/>
      <c r="S39" s="5862"/>
    </row>
    <row r="40" spans="1:19" ht="15">
      <c r="A40" s="779"/>
      <c r="B40" s="778"/>
      <c r="C40" s="777"/>
      <c r="D40" s="776"/>
      <c r="E40" s="5950"/>
      <c r="F40" s="5928"/>
      <c r="G40" s="5973"/>
      <c r="H40" s="5883"/>
      <c r="I40" s="5886"/>
      <c r="J40" s="586" t="s">
        <v>159</v>
      </c>
      <c r="K40" s="610"/>
      <c r="L40" s="610"/>
      <c r="M40" s="609"/>
      <c r="N40" s="614"/>
      <c r="O40" s="660"/>
      <c r="P40" s="659"/>
      <c r="Q40" s="580"/>
      <c r="R40" s="5852"/>
      <c r="S40" s="5862"/>
    </row>
    <row r="41" spans="1:19" ht="15.75" thickBot="1">
      <c r="A41" s="779"/>
      <c r="B41" s="778"/>
      <c r="C41" s="777"/>
      <c r="D41" s="776"/>
      <c r="E41" s="5950"/>
      <c r="F41" s="5928"/>
      <c r="G41" s="5973"/>
      <c r="H41" s="5883"/>
      <c r="I41" s="5886"/>
      <c r="J41" s="576" t="s">
        <v>135</v>
      </c>
      <c r="K41" s="686"/>
      <c r="L41" s="686"/>
      <c r="M41" s="685"/>
      <c r="N41" s="653"/>
      <c r="O41" s="652"/>
      <c r="P41" s="651"/>
      <c r="Q41" s="650"/>
      <c r="R41" s="5852"/>
      <c r="S41" s="5862"/>
    </row>
    <row r="42" spans="1:19" ht="17.25" customHeight="1" thickBot="1">
      <c r="A42" s="775"/>
      <c r="B42" s="774"/>
      <c r="C42" s="773"/>
      <c r="D42" s="488"/>
      <c r="E42" s="6076"/>
      <c r="F42" s="5931"/>
      <c r="G42" s="5974"/>
      <c r="H42" s="5884"/>
      <c r="I42" s="5887"/>
      <c r="J42" s="601" t="s">
        <v>23</v>
      </c>
      <c r="K42" s="600">
        <f>SUM(K37:K41)</f>
        <v>92.8</v>
      </c>
      <c r="L42" s="600">
        <f>SUM(L37:L41)</f>
        <v>92.8</v>
      </c>
      <c r="M42" s="600">
        <f>SUM(M37:M41)</f>
        <v>49.3</v>
      </c>
      <c r="N42" s="599"/>
      <c r="O42" s="598"/>
      <c r="P42" s="597"/>
      <c r="Q42" s="596"/>
      <c r="R42" s="5849"/>
      <c r="S42" s="5845"/>
    </row>
    <row r="43" spans="1:19" ht="15">
      <c r="A43" s="787" t="s">
        <v>27</v>
      </c>
      <c r="B43" s="5924" t="s">
        <v>27</v>
      </c>
      <c r="C43" s="785" t="s">
        <v>29</v>
      </c>
      <c r="D43" s="1115"/>
      <c r="E43" s="1115"/>
      <c r="F43" s="6082" t="s">
        <v>466</v>
      </c>
      <c r="G43" s="5972" t="s">
        <v>139</v>
      </c>
      <c r="H43" s="5882" t="s">
        <v>34</v>
      </c>
      <c r="I43" s="5885"/>
      <c r="J43" s="534" t="s">
        <v>110</v>
      </c>
      <c r="K43" s="692">
        <f t="shared" ref="K43:M47" si="1">K49+K55</f>
        <v>0</v>
      </c>
      <c r="L43" s="692">
        <f t="shared" si="1"/>
        <v>0</v>
      </c>
      <c r="M43" s="692">
        <f t="shared" si="1"/>
        <v>0</v>
      </c>
      <c r="N43" s="1274" t="s">
        <v>239</v>
      </c>
      <c r="O43" s="589" t="s">
        <v>37</v>
      </c>
      <c r="P43" s="682">
        <v>2</v>
      </c>
      <c r="Q43" s="681">
        <v>2</v>
      </c>
      <c r="R43" s="5852"/>
      <c r="S43" s="5853"/>
    </row>
    <row r="44" spans="1:19" ht="15">
      <c r="A44" s="821"/>
      <c r="B44" s="5925"/>
      <c r="C44" s="829"/>
      <c r="D44" s="1112"/>
      <c r="E44" s="1112"/>
      <c r="F44" s="5967"/>
      <c r="G44" s="5973"/>
      <c r="H44" s="5883"/>
      <c r="I44" s="5886"/>
      <c r="J44" s="528" t="s">
        <v>134</v>
      </c>
      <c r="K44" s="690">
        <f t="shared" si="1"/>
        <v>0</v>
      </c>
      <c r="L44" s="690">
        <f t="shared" si="1"/>
        <v>0</v>
      </c>
      <c r="M44" s="690">
        <f t="shared" si="1"/>
        <v>0</v>
      </c>
      <c r="N44" s="1012" t="s">
        <v>459</v>
      </c>
      <c r="O44" s="660" t="s">
        <v>37</v>
      </c>
      <c r="P44" s="679">
        <v>2</v>
      </c>
      <c r="Q44" s="678">
        <v>2</v>
      </c>
      <c r="R44" s="5852"/>
      <c r="S44" s="5853"/>
    </row>
    <row r="45" spans="1:19" ht="15">
      <c r="A45" s="821"/>
      <c r="B45" s="5925"/>
      <c r="C45" s="829"/>
      <c r="D45" s="1112"/>
      <c r="E45" s="1112"/>
      <c r="F45" s="5967"/>
      <c r="G45" s="5973"/>
      <c r="H45" s="5883"/>
      <c r="I45" s="5886"/>
      <c r="J45" s="528" t="s">
        <v>211</v>
      </c>
      <c r="K45" s="690">
        <f t="shared" si="1"/>
        <v>0</v>
      </c>
      <c r="L45" s="690">
        <f t="shared" si="1"/>
        <v>0</v>
      </c>
      <c r="M45" s="690">
        <f t="shared" si="1"/>
        <v>0</v>
      </c>
      <c r="N45" s="1011"/>
      <c r="O45" s="660"/>
      <c r="P45" s="791"/>
      <c r="Q45" s="790"/>
      <c r="R45" s="5852"/>
      <c r="S45" s="5853"/>
    </row>
    <row r="46" spans="1:19" ht="15">
      <c r="A46" s="821"/>
      <c r="B46" s="5925"/>
      <c r="C46" s="829"/>
      <c r="D46" s="1112"/>
      <c r="E46" s="1112"/>
      <c r="F46" s="5967"/>
      <c r="G46" s="5973"/>
      <c r="H46" s="5883"/>
      <c r="I46" s="5886"/>
      <c r="J46" s="528" t="s">
        <v>159</v>
      </c>
      <c r="K46" s="690">
        <f t="shared" si="1"/>
        <v>0</v>
      </c>
      <c r="L46" s="690">
        <f t="shared" si="1"/>
        <v>0</v>
      </c>
      <c r="M46" s="690">
        <f t="shared" si="1"/>
        <v>0</v>
      </c>
      <c r="N46" s="614"/>
      <c r="O46" s="660"/>
      <c r="P46" s="791"/>
      <c r="Q46" s="790"/>
      <c r="R46" s="5852"/>
      <c r="S46" s="5853"/>
    </row>
    <row r="47" spans="1:19" ht="15.75" thickBot="1">
      <c r="A47" s="821"/>
      <c r="B47" s="5925"/>
      <c r="C47" s="829"/>
      <c r="D47" s="1112"/>
      <c r="E47" s="1112"/>
      <c r="F47" s="5967"/>
      <c r="G47" s="5973"/>
      <c r="H47" s="5883"/>
      <c r="I47" s="5886"/>
      <c r="J47" s="914" t="s">
        <v>135</v>
      </c>
      <c r="K47" s="689">
        <f t="shared" si="1"/>
        <v>0</v>
      </c>
      <c r="L47" s="689">
        <f t="shared" si="1"/>
        <v>0</v>
      </c>
      <c r="M47" s="689">
        <f t="shared" si="1"/>
        <v>0</v>
      </c>
      <c r="N47" s="675"/>
      <c r="O47" s="674"/>
      <c r="P47" s="673"/>
      <c r="Q47" s="672"/>
      <c r="R47" s="5852"/>
      <c r="S47" s="5853"/>
    </row>
    <row r="48" spans="1:19" ht="15.75" thickBot="1">
      <c r="A48" s="819"/>
      <c r="B48" s="5926"/>
      <c r="C48" s="521"/>
      <c r="D48" s="520"/>
      <c r="E48" s="520"/>
      <c r="F48" s="5968"/>
      <c r="G48" s="5974"/>
      <c r="H48" s="5884"/>
      <c r="I48" s="5887"/>
      <c r="J48" s="720" t="s">
        <v>23</v>
      </c>
      <c r="K48" s="1216">
        <f>SUM(K43:K47)</f>
        <v>0</v>
      </c>
      <c r="L48" s="1216">
        <f>SUM(L43:L47)</f>
        <v>0</v>
      </c>
      <c r="M48" s="1216">
        <f>SUM(M43:M47)</f>
        <v>0</v>
      </c>
      <c r="N48" s="1214"/>
      <c r="O48" s="1213"/>
      <c r="P48" s="1273"/>
      <c r="Q48" s="1272"/>
      <c r="R48" s="5849"/>
      <c r="S48" s="5845"/>
    </row>
    <row r="49" spans="1:19" ht="15">
      <c r="A49" s="787" t="s">
        <v>27</v>
      </c>
      <c r="B49" s="5924" t="s">
        <v>27</v>
      </c>
      <c r="C49" s="785" t="s">
        <v>29</v>
      </c>
      <c r="D49" s="784" t="s">
        <v>27</v>
      </c>
      <c r="E49" s="5949"/>
      <c r="F49" s="5927" t="s">
        <v>465</v>
      </c>
      <c r="G49" s="5972" t="s">
        <v>139</v>
      </c>
      <c r="H49" s="5882" t="s">
        <v>34</v>
      </c>
      <c r="I49" s="5885" t="s">
        <v>461</v>
      </c>
      <c r="J49" s="593" t="s">
        <v>110</v>
      </c>
      <c r="K49" s="592"/>
      <c r="L49" s="592"/>
      <c r="M49" s="591"/>
      <c r="N49" s="590" t="s">
        <v>464</v>
      </c>
      <c r="O49" s="589" t="s">
        <v>37</v>
      </c>
      <c r="P49" s="682">
        <v>1</v>
      </c>
      <c r="Q49" s="681">
        <v>1</v>
      </c>
      <c r="R49" s="5852" t="s">
        <v>463</v>
      </c>
      <c r="S49" s="5853"/>
    </row>
    <row r="50" spans="1:19" ht="15">
      <c r="A50" s="821"/>
      <c r="B50" s="5925"/>
      <c r="C50" s="829"/>
      <c r="D50" s="776"/>
      <c r="E50" s="5950"/>
      <c r="F50" s="5928"/>
      <c r="G50" s="5973"/>
      <c r="H50" s="5883"/>
      <c r="I50" s="5886"/>
      <c r="J50" s="586" t="s">
        <v>134</v>
      </c>
      <c r="K50" s="610"/>
      <c r="L50" s="610"/>
      <c r="M50" s="609"/>
      <c r="N50" s="1271"/>
      <c r="O50" s="793"/>
      <c r="P50" s="791"/>
      <c r="Q50" s="790"/>
      <c r="R50" s="5852"/>
      <c r="S50" s="5853"/>
    </row>
    <row r="51" spans="1:19" ht="15">
      <c r="A51" s="821"/>
      <c r="B51" s="5925"/>
      <c r="C51" s="829"/>
      <c r="D51" s="776"/>
      <c r="E51" s="5950"/>
      <c r="F51" s="5928"/>
      <c r="G51" s="5973"/>
      <c r="H51" s="5883"/>
      <c r="I51" s="5886"/>
      <c r="J51" s="586" t="s">
        <v>211</v>
      </c>
      <c r="K51" s="610"/>
      <c r="L51" s="610"/>
      <c r="M51" s="609"/>
      <c r="N51" s="1012"/>
      <c r="O51" s="660"/>
      <c r="P51" s="791"/>
      <c r="Q51" s="790"/>
      <c r="R51" s="5852"/>
      <c r="S51" s="5853"/>
    </row>
    <row r="52" spans="1:19" ht="15">
      <c r="A52" s="821"/>
      <c r="B52" s="5925"/>
      <c r="C52" s="829"/>
      <c r="D52" s="776"/>
      <c r="E52" s="5950"/>
      <c r="F52" s="5928"/>
      <c r="G52" s="5973"/>
      <c r="H52" s="5883"/>
      <c r="I52" s="5886"/>
      <c r="J52" s="586" t="s">
        <v>159</v>
      </c>
      <c r="K52" s="610"/>
      <c r="L52" s="610"/>
      <c r="M52" s="609"/>
      <c r="N52" s="1011"/>
      <c r="O52" s="660"/>
      <c r="P52" s="791"/>
      <c r="Q52" s="790"/>
      <c r="R52" s="5852"/>
      <c r="S52" s="5853"/>
    </row>
    <row r="53" spans="1:19" ht="15.75" thickBot="1">
      <c r="A53" s="821"/>
      <c r="B53" s="5925"/>
      <c r="C53" s="829"/>
      <c r="D53" s="776"/>
      <c r="E53" s="5950"/>
      <c r="F53" s="5928"/>
      <c r="G53" s="5973"/>
      <c r="H53" s="5883"/>
      <c r="I53" s="5886"/>
      <c r="J53" s="576" t="s">
        <v>135</v>
      </c>
      <c r="K53" s="686"/>
      <c r="L53" s="686"/>
      <c r="M53" s="685"/>
      <c r="N53" s="653"/>
      <c r="O53" s="652"/>
      <c r="P53" s="684"/>
      <c r="Q53" s="683"/>
      <c r="R53" s="5852"/>
      <c r="S53" s="5853"/>
    </row>
    <row r="54" spans="1:19" ht="15.75" thickBot="1">
      <c r="A54" s="819"/>
      <c r="B54" s="5926"/>
      <c r="C54" s="521"/>
      <c r="D54" s="488"/>
      <c r="E54" s="6076"/>
      <c r="F54" s="5931"/>
      <c r="G54" s="5974"/>
      <c r="H54" s="5884"/>
      <c r="I54" s="5887"/>
      <c r="J54" s="601" t="s">
        <v>23</v>
      </c>
      <c r="K54" s="600">
        <f>SUM(K49:K53)</f>
        <v>0</v>
      </c>
      <c r="L54" s="600">
        <f>SUM(L49:L53)</f>
        <v>0</v>
      </c>
      <c r="M54" s="600">
        <f>SUM(M49:M53)</f>
        <v>0</v>
      </c>
      <c r="N54" s="599"/>
      <c r="O54" s="598"/>
      <c r="P54" s="669"/>
      <c r="Q54" s="668"/>
      <c r="R54" s="5849"/>
      <c r="S54" s="5845"/>
    </row>
    <row r="55" spans="1:19" ht="15">
      <c r="A55" s="787" t="s">
        <v>27</v>
      </c>
      <c r="B55" s="5924" t="s">
        <v>27</v>
      </c>
      <c r="C55" s="785" t="s">
        <v>29</v>
      </c>
      <c r="D55" s="784" t="s">
        <v>29</v>
      </c>
      <c r="E55" s="5949"/>
      <c r="F55" s="5927" t="s">
        <v>462</v>
      </c>
      <c r="G55" s="5972" t="s">
        <v>139</v>
      </c>
      <c r="H55" s="5882" t="s">
        <v>34</v>
      </c>
      <c r="I55" s="5885" t="s">
        <v>461</v>
      </c>
      <c r="J55" s="593" t="s">
        <v>110</v>
      </c>
      <c r="K55" s="592"/>
      <c r="L55" s="592"/>
      <c r="M55" s="591"/>
      <c r="N55" s="590" t="s">
        <v>213</v>
      </c>
      <c r="O55" s="589" t="s">
        <v>37</v>
      </c>
      <c r="P55" s="682">
        <v>1</v>
      </c>
      <c r="Q55" s="681">
        <v>1</v>
      </c>
      <c r="R55" s="5852" t="s">
        <v>460</v>
      </c>
      <c r="S55" s="5853"/>
    </row>
    <row r="56" spans="1:19" ht="15">
      <c r="A56" s="821"/>
      <c r="B56" s="5925"/>
      <c r="C56" s="829"/>
      <c r="D56" s="776"/>
      <c r="E56" s="5950"/>
      <c r="F56" s="5928"/>
      <c r="G56" s="5973"/>
      <c r="H56" s="5883"/>
      <c r="I56" s="5886"/>
      <c r="J56" s="586" t="s">
        <v>134</v>
      </c>
      <c r="K56" s="585"/>
      <c r="L56" s="585"/>
      <c r="M56" s="584"/>
      <c r="N56" s="1270" t="s">
        <v>459</v>
      </c>
      <c r="O56" s="1269" t="s">
        <v>37</v>
      </c>
      <c r="P56" s="1268">
        <v>2</v>
      </c>
      <c r="Q56" s="1267">
        <v>2</v>
      </c>
      <c r="R56" s="5852"/>
      <c r="S56" s="5853"/>
    </row>
    <row r="57" spans="1:19" ht="15">
      <c r="A57" s="821"/>
      <c r="B57" s="5925"/>
      <c r="C57" s="829"/>
      <c r="D57" s="776"/>
      <c r="E57" s="5950"/>
      <c r="F57" s="5928"/>
      <c r="G57" s="5973"/>
      <c r="H57" s="5883"/>
      <c r="I57" s="5886"/>
      <c r="J57" s="586" t="s">
        <v>211</v>
      </c>
      <c r="K57" s="610"/>
      <c r="L57" s="610"/>
      <c r="M57" s="609"/>
      <c r="N57" s="1266" t="s">
        <v>458</v>
      </c>
      <c r="O57" s="660" t="s">
        <v>37</v>
      </c>
      <c r="P57" s="679">
        <v>1</v>
      </c>
      <c r="Q57" s="678">
        <v>1</v>
      </c>
      <c r="R57" s="5852"/>
      <c r="S57" s="5853"/>
    </row>
    <row r="58" spans="1:19" ht="15">
      <c r="A58" s="821"/>
      <c r="B58" s="5925"/>
      <c r="C58" s="829"/>
      <c r="D58" s="776"/>
      <c r="E58" s="5950"/>
      <c r="F58" s="5928"/>
      <c r="G58" s="5973"/>
      <c r="H58" s="5883"/>
      <c r="I58" s="5886"/>
      <c r="J58" s="586" t="s">
        <v>159</v>
      </c>
      <c r="K58" s="610"/>
      <c r="L58" s="610"/>
      <c r="M58" s="609"/>
      <c r="N58" s="614"/>
      <c r="O58" s="660"/>
      <c r="P58" s="659"/>
      <c r="Q58" s="580"/>
      <c r="R58" s="5852"/>
      <c r="S58" s="5853"/>
    </row>
    <row r="59" spans="1:19" ht="18" customHeight="1" thickBot="1">
      <c r="A59" s="821"/>
      <c r="B59" s="5925"/>
      <c r="C59" s="829"/>
      <c r="D59" s="776"/>
      <c r="E59" s="5950"/>
      <c r="F59" s="5928"/>
      <c r="G59" s="5973"/>
      <c r="H59" s="5883"/>
      <c r="I59" s="5886"/>
      <c r="J59" s="576" t="s">
        <v>135</v>
      </c>
      <c r="K59" s="686"/>
      <c r="L59" s="686"/>
      <c r="M59" s="685"/>
      <c r="N59" s="653"/>
      <c r="O59" s="652"/>
      <c r="P59" s="651"/>
      <c r="Q59" s="650"/>
      <c r="R59" s="5852"/>
      <c r="S59" s="5853"/>
    </row>
    <row r="60" spans="1:19" ht="15.75" thickBot="1">
      <c r="A60" s="819"/>
      <c r="B60" s="5926"/>
      <c r="C60" s="521"/>
      <c r="D60" s="488"/>
      <c r="E60" s="6076"/>
      <c r="F60" s="5931"/>
      <c r="G60" s="5974"/>
      <c r="H60" s="5884"/>
      <c r="I60" s="5887"/>
      <c r="J60" s="601" t="s">
        <v>23</v>
      </c>
      <c r="K60" s="600">
        <f>SUM(K55:K59)</f>
        <v>0</v>
      </c>
      <c r="L60" s="600">
        <f>SUM(L55:L59)</f>
        <v>0</v>
      </c>
      <c r="M60" s="600">
        <f>SUM(M55:M59)</f>
        <v>0</v>
      </c>
      <c r="N60" s="599"/>
      <c r="O60" s="598"/>
      <c r="P60" s="597"/>
      <c r="Q60" s="596"/>
      <c r="R60" s="5849"/>
      <c r="S60" s="5845"/>
    </row>
    <row r="61" spans="1:19" ht="15.75" thickBot="1">
      <c r="A61" s="819" t="s">
        <v>27</v>
      </c>
      <c r="B61" s="1102" t="s">
        <v>27</v>
      </c>
      <c r="C61" s="6032" t="s">
        <v>28</v>
      </c>
      <c r="D61" s="6032"/>
      <c r="E61" s="6032"/>
      <c r="F61" s="6032"/>
      <c r="G61" s="6032"/>
      <c r="H61" s="6032"/>
      <c r="I61" s="6033"/>
      <c r="J61" s="1101" t="s">
        <v>23</v>
      </c>
      <c r="K61" s="1100">
        <f>K18+K48</f>
        <v>3384.8999999999996</v>
      </c>
      <c r="L61" s="1100">
        <f>L18+L48</f>
        <v>2973.6</v>
      </c>
      <c r="M61" s="1100">
        <f>M18+M48</f>
        <v>2813.4</v>
      </c>
      <c r="N61" s="979"/>
      <c r="O61" s="979"/>
      <c r="P61" s="979"/>
      <c r="Q61" s="718"/>
      <c r="R61" s="5865"/>
      <c r="S61" s="5853"/>
    </row>
    <row r="62" spans="1:19" ht="15.75" thickBot="1">
      <c r="A62" s="717" t="s">
        <v>27</v>
      </c>
      <c r="B62" s="717"/>
      <c r="C62" s="5986" t="s">
        <v>26</v>
      </c>
      <c r="D62" s="5986"/>
      <c r="E62" s="5986"/>
      <c r="F62" s="5986"/>
      <c r="G62" s="5986"/>
      <c r="H62" s="5986"/>
      <c r="I62" s="5987"/>
      <c r="J62" s="554" t="s">
        <v>23</v>
      </c>
      <c r="K62" s="716">
        <f>K61*1</f>
        <v>3384.8999999999996</v>
      </c>
      <c r="L62" s="716">
        <f>L61*1</f>
        <v>2973.6</v>
      </c>
      <c r="M62" s="716">
        <f>M61*1</f>
        <v>2813.4</v>
      </c>
      <c r="N62" s="715"/>
      <c r="O62" s="715"/>
      <c r="P62" s="715"/>
      <c r="Q62" s="714"/>
      <c r="R62" s="5844"/>
      <c r="S62" s="5845"/>
    </row>
    <row r="63" spans="1:19" ht="15.75" thickBot="1">
      <c r="A63" s="713" t="s">
        <v>29</v>
      </c>
      <c r="B63" s="1265"/>
      <c r="C63" s="921" t="s">
        <v>457</v>
      </c>
      <c r="D63" s="1263"/>
      <c r="E63" s="1263"/>
      <c r="F63" s="1264"/>
      <c r="G63" s="1264"/>
      <c r="H63" s="1263"/>
      <c r="I63" s="1263"/>
      <c r="J63" s="1263"/>
      <c r="K63" s="1263"/>
      <c r="L63" s="1263"/>
      <c r="M63" s="1263"/>
      <c r="N63" s="919"/>
      <c r="O63" s="919"/>
      <c r="P63" s="919"/>
      <c r="Q63" s="1262"/>
      <c r="R63" s="5844"/>
      <c r="S63" s="5845"/>
    </row>
    <row r="64" spans="1:19" ht="33.75" customHeight="1" thickBot="1">
      <c r="A64" s="844"/>
      <c r="B64" s="6064"/>
      <c r="C64" s="6065"/>
      <c r="D64" s="6065"/>
      <c r="E64" s="6065"/>
      <c r="F64" s="6065"/>
      <c r="G64" s="6065"/>
      <c r="H64" s="6065"/>
      <c r="I64" s="6065"/>
      <c r="J64" s="6065"/>
      <c r="K64" s="6065"/>
      <c r="L64" s="6065"/>
      <c r="M64" s="6066"/>
      <c r="N64" s="696" t="s">
        <v>456</v>
      </c>
      <c r="O64" s="695" t="s">
        <v>37</v>
      </c>
      <c r="P64" s="1188">
        <v>3</v>
      </c>
      <c r="Q64" s="1261">
        <v>3</v>
      </c>
      <c r="R64" s="545"/>
      <c r="S64" s="464"/>
    </row>
    <row r="65" spans="1:19" ht="15.75" thickBot="1">
      <c r="A65" s="830" t="s">
        <v>29</v>
      </c>
      <c r="B65" s="978" t="s">
        <v>27</v>
      </c>
      <c r="C65" s="1260" t="s">
        <v>455</v>
      </c>
      <c r="D65" s="834"/>
      <c r="E65" s="834"/>
      <c r="F65" s="834"/>
      <c r="G65" s="834"/>
      <c r="H65" s="834"/>
      <c r="I65" s="834"/>
      <c r="J65" s="834"/>
      <c r="K65" s="834"/>
      <c r="L65" s="834"/>
      <c r="M65" s="834"/>
      <c r="N65" s="833"/>
      <c r="O65" s="833"/>
      <c r="P65" s="833"/>
      <c r="Q65" s="915"/>
      <c r="R65" s="5856"/>
      <c r="S65" s="5845"/>
    </row>
    <row r="66" spans="1:19" ht="21.75" customHeight="1" thickBot="1">
      <c r="A66" s="5913"/>
      <c r="B66" s="5960"/>
      <c r="C66" s="6070"/>
      <c r="D66" s="6071"/>
      <c r="E66" s="6071"/>
      <c r="F66" s="6071"/>
      <c r="G66" s="6071"/>
      <c r="H66" s="6071"/>
      <c r="I66" s="6071"/>
      <c r="J66" s="6071"/>
      <c r="K66" s="6071"/>
      <c r="L66" s="6071"/>
      <c r="M66" s="6072"/>
      <c r="N66" s="1259" t="s">
        <v>443</v>
      </c>
      <c r="O66" s="975" t="s">
        <v>407</v>
      </c>
      <c r="P66" s="695">
        <v>392</v>
      </c>
      <c r="Q66" s="1258">
        <v>468</v>
      </c>
      <c r="R66" s="5852"/>
      <c r="S66" s="5853"/>
    </row>
    <row r="67" spans="1:19" ht="21.75" customHeight="1" thickBot="1">
      <c r="A67" s="5915"/>
      <c r="B67" s="5961"/>
      <c r="C67" s="6073"/>
      <c r="D67" s="6074"/>
      <c r="E67" s="6074"/>
      <c r="F67" s="6074"/>
      <c r="G67" s="6074"/>
      <c r="H67" s="6074"/>
      <c r="I67" s="6074"/>
      <c r="J67" s="6074"/>
      <c r="K67" s="6074"/>
      <c r="L67" s="6074"/>
      <c r="M67" s="6075"/>
      <c r="N67" s="1257" t="s">
        <v>454</v>
      </c>
      <c r="O67" s="1256" t="s">
        <v>37</v>
      </c>
      <c r="P67" s="1255">
        <v>1</v>
      </c>
      <c r="Q67" s="1254"/>
      <c r="R67" s="5859"/>
      <c r="S67" s="5853"/>
    </row>
    <row r="68" spans="1:19" ht="19.5" customHeight="1">
      <c r="A68" s="787" t="s">
        <v>29</v>
      </c>
      <c r="B68" s="5924" t="s">
        <v>27</v>
      </c>
      <c r="C68" s="499" t="s">
        <v>27</v>
      </c>
      <c r="D68" s="777"/>
      <c r="E68" s="1112"/>
      <c r="F68" s="5967" t="s">
        <v>453</v>
      </c>
      <c r="G68" s="5973" t="s">
        <v>445</v>
      </c>
      <c r="H68" s="5883" t="s">
        <v>34</v>
      </c>
      <c r="I68" s="5886" t="s">
        <v>33</v>
      </c>
      <c r="J68" s="1220" t="s">
        <v>110</v>
      </c>
      <c r="K68" s="690">
        <f t="shared" ref="K68:M72" si="2">K74+K80+K86</f>
        <v>5.8</v>
      </c>
      <c r="L68" s="690">
        <f t="shared" si="2"/>
        <v>0.3</v>
      </c>
      <c r="M68" s="690">
        <f t="shared" si="2"/>
        <v>0</v>
      </c>
      <c r="N68" s="590" t="s">
        <v>239</v>
      </c>
      <c r="O68" s="589" t="s">
        <v>37</v>
      </c>
      <c r="P68" s="682">
        <v>3</v>
      </c>
      <c r="Q68" s="681">
        <v>3</v>
      </c>
      <c r="R68" s="5859"/>
      <c r="S68" s="5853"/>
    </row>
    <row r="69" spans="1:19" ht="23.25" customHeight="1">
      <c r="A69" s="821"/>
      <c r="B69" s="5925"/>
      <c r="C69" s="499"/>
      <c r="D69" s="777"/>
      <c r="E69" s="1112"/>
      <c r="F69" s="5967"/>
      <c r="G69" s="5973"/>
      <c r="H69" s="5883"/>
      <c r="I69" s="5886"/>
      <c r="J69" s="528" t="s">
        <v>134</v>
      </c>
      <c r="K69" s="690">
        <f t="shared" si="2"/>
        <v>5.0999999999999996</v>
      </c>
      <c r="L69" s="690">
        <f t="shared" si="2"/>
        <v>5.0999999999999996</v>
      </c>
      <c r="M69" s="690">
        <f t="shared" si="2"/>
        <v>3.5999999999999996</v>
      </c>
      <c r="N69" s="614" t="s">
        <v>443</v>
      </c>
      <c r="O69" s="660" t="s">
        <v>407</v>
      </c>
      <c r="P69" s="679">
        <v>392</v>
      </c>
      <c r="Q69" s="678">
        <v>468</v>
      </c>
      <c r="R69" s="5859"/>
      <c r="S69" s="5853"/>
    </row>
    <row r="70" spans="1:19" ht="15">
      <c r="A70" s="821"/>
      <c r="B70" s="5925"/>
      <c r="C70" s="499"/>
      <c r="D70" s="777"/>
      <c r="E70" s="1112"/>
      <c r="F70" s="5967"/>
      <c r="G70" s="5973"/>
      <c r="H70" s="5883"/>
      <c r="I70" s="5886"/>
      <c r="J70" s="528" t="s">
        <v>211</v>
      </c>
      <c r="K70" s="690">
        <f t="shared" si="2"/>
        <v>0</v>
      </c>
      <c r="L70" s="690">
        <f t="shared" si="2"/>
        <v>0</v>
      </c>
      <c r="M70" s="690">
        <f t="shared" si="2"/>
        <v>0</v>
      </c>
      <c r="N70" s="614"/>
      <c r="O70" s="660"/>
      <c r="P70" s="791"/>
      <c r="Q70" s="790"/>
      <c r="R70" s="5859"/>
      <c r="S70" s="5853"/>
    </row>
    <row r="71" spans="1:19" ht="15">
      <c r="A71" s="821"/>
      <c r="B71" s="5925"/>
      <c r="C71" s="499"/>
      <c r="D71" s="777"/>
      <c r="E71" s="1112"/>
      <c r="F71" s="5967"/>
      <c r="G71" s="5973"/>
      <c r="H71" s="5883"/>
      <c r="I71" s="5886"/>
      <c r="J71" s="528" t="s">
        <v>159</v>
      </c>
      <c r="K71" s="690">
        <f t="shared" si="2"/>
        <v>2.5</v>
      </c>
      <c r="L71" s="690">
        <f t="shared" si="2"/>
        <v>2.7</v>
      </c>
      <c r="M71" s="690">
        <f t="shared" si="2"/>
        <v>2.5</v>
      </c>
      <c r="N71" s="614"/>
      <c r="O71" s="660"/>
      <c r="P71" s="791"/>
      <c r="Q71" s="790"/>
      <c r="R71" s="5859"/>
      <c r="S71" s="5853"/>
    </row>
    <row r="72" spans="1:19" ht="15.75" thickBot="1">
      <c r="A72" s="821"/>
      <c r="B72" s="5925"/>
      <c r="C72" s="499"/>
      <c r="D72" s="777"/>
      <c r="E72" s="1112"/>
      <c r="F72" s="5967"/>
      <c r="G72" s="5973"/>
      <c r="H72" s="5883"/>
      <c r="I72" s="5886"/>
      <c r="J72" s="914" t="s">
        <v>135</v>
      </c>
      <c r="K72" s="913">
        <f t="shared" si="2"/>
        <v>0</v>
      </c>
      <c r="L72" s="913">
        <f t="shared" si="2"/>
        <v>0</v>
      </c>
      <c r="M72" s="913">
        <f t="shared" si="2"/>
        <v>0</v>
      </c>
      <c r="N72" s="653"/>
      <c r="O72" s="652"/>
      <c r="P72" s="684"/>
      <c r="Q72" s="683"/>
      <c r="R72" s="5859"/>
      <c r="S72" s="5853"/>
    </row>
    <row r="73" spans="1:19" ht="16.5" customHeight="1" thickBot="1">
      <c r="A73" s="819"/>
      <c r="B73" s="5926"/>
      <c r="C73" s="817"/>
      <c r="D73" s="521"/>
      <c r="E73" s="525"/>
      <c r="F73" s="5968"/>
      <c r="G73" s="5974"/>
      <c r="H73" s="5884"/>
      <c r="I73" s="5887"/>
      <c r="J73" s="601" t="s">
        <v>23</v>
      </c>
      <c r="K73" s="600">
        <f>SUM(K68:K72)</f>
        <v>13.399999999999999</v>
      </c>
      <c r="L73" s="600">
        <f>SUM(L68:L72)</f>
        <v>8.1</v>
      </c>
      <c r="M73" s="600">
        <f>SUM(M68:M72)</f>
        <v>6.1</v>
      </c>
      <c r="N73" s="599"/>
      <c r="O73" s="598"/>
      <c r="P73" s="788"/>
      <c r="Q73" s="735"/>
      <c r="R73" s="5849"/>
      <c r="S73" s="5845"/>
    </row>
    <row r="74" spans="1:19" ht="18" customHeight="1">
      <c r="A74" s="787" t="s">
        <v>29</v>
      </c>
      <c r="B74" s="5924" t="s">
        <v>27</v>
      </c>
      <c r="C74" s="515" t="s">
        <v>27</v>
      </c>
      <c r="D74" s="784" t="s">
        <v>27</v>
      </c>
      <c r="E74" s="5949"/>
      <c r="F74" s="5927" t="s">
        <v>452</v>
      </c>
      <c r="G74" s="5972" t="s">
        <v>445</v>
      </c>
      <c r="H74" s="5882" t="s">
        <v>34</v>
      </c>
      <c r="I74" s="5885" t="s">
        <v>48</v>
      </c>
      <c r="J74" s="593" t="s">
        <v>110</v>
      </c>
      <c r="K74" s="592">
        <v>0.3</v>
      </c>
      <c r="L74" s="592">
        <v>0.3</v>
      </c>
      <c r="M74" s="591">
        <v>0</v>
      </c>
      <c r="N74" s="590" t="s">
        <v>213</v>
      </c>
      <c r="O74" s="589" t="s">
        <v>37</v>
      </c>
      <c r="P74" s="682">
        <v>1</v>
      </c>
      <c r="Q74" s="1052">
        <v>1</v>
      </c>
      <c r="R74" s="5852" t="s">
        <v>451</v>
      </c>
      <c r="S74" s="5853"/>
    </row>
    <row r="75" spans="1:19" ht="15">
      <c r="A75" s="821"/>
      <c r="B75" s="5925"/>
      <c r="C75" s="499"/>
      <c r="D75" s="776"/>
      <c r="E75" s="5950"/>
      <c r="F75" s="5928"/>
      <c r="G75" s="5973"/>
      <c r="H75" s="5883"/>
      <c r="I75" s="5886"/>
      <c r="J75" s="586" t="s">
        <v>134</v>
      </c>
      <c r="K75" s="610">
        <v>0.4</v>
      </c>
      <c r="L75" s="610">
        <v>0.4</v>
      </c>
      <c r="M75" s="609">
        <v>0</v>
      </c>
      <c r="N75" s="583" t="s">
        <v>443</v>
      </c>
      <c r="O75" s="582" t="s">
        <v>407</v>
      </c>
      <c r="P75" s="679">
        <v>345</v>
      </c>
      <c r="Q75" s="678">
        <v>412</v>
      </c>
      <c r="R75" s="5852"/>
      <c r="S75" s="5853"/>
    </row>
    <row r="76" spans="1:19" ht="15">
      <c r="A76" s="821"/>
      <c r="B76" s="5925"/>
      <c r="C76" s="499"/>
      <c r="D76" s="776"/>
      <c r="E76" s="5950"/>
      <c r="F76" s="5928"/>
      <c r="G76" s="5973"/>
      <c r="H76" s="5883"/>
      <c r="I76" s="5886"/>
      <c r="J76" s="586" t="s">
        <v>211</v>
      </c>
      <c r="K76" s="610"/>
      <c r="L76" s="610"/>
      <c r="M76" s="609"/>
      <c r="N76" s="614"/>
      <c r="O76" s="660"/>
      <c r="P76" s="791"/>
      <c r="Q76" s="790"/>
      <c r="R76" s="5852"/>
      <c r="S76" s="5853"/>
    </row>
    <row r="77" spans="1:19" ht="15">
      <c r="A77" s="821"/>
      <c r="B77" s="5925"/>
      <c r="C77" s="499"/>
      <c r="D77" s="776"/>
      <c r="E77" s="5950"/>
      <c r="F77" s="5928"/>
      <c r="G77" s="5973"/>
      <c r="H77" s="5883"/>
      <c r="I77" s="5886"/>
      <c r="J77" s="586" t="s">
        <v>159</v>
      </c>
      <c r="K77" s="610"/>
      <c r="L77" s="610"/>
      <c r="M77" s="609"/>
      <c r="N77" s="614"/>
      <c r="O77" s="660"/>
      <c r="P77" s="791"/>
      <c r="Q77" s="790"/>
      <c r="R77" s="5852"/>
      <c r="S77" s="5853"/>
    </row>
    <row r="78" spans="1:19" ht="15.75" thickBot="1">
      <c r="A78" s="821"/>
      <c r="B78" s="5925"/>
      <c r="C78" s="499"/>
      <c r="D78" s="776"/>
      <c r="E78" s="5950"/>
      <c r="F78" s="5928"/>
      <c r="G78" s="5973"/>
      <c r="H78" s="5883"/>
      <c r="I78" s="5886"/>
      <c r="J78" s="576" t="s">
        <v>135</v>
      </c>
      <c r="K78" s="686"/>
      <c r="L78" s="686"/>
      <c r="M78" s="685"/>
      <c r="N78" s="653"/>
      <c r="O78" s="652"/>
      <c r="P78" s="684"/>
      <c r="Q78" s="683"/>
      <c r="R78" s="5852"/>
      <c r="S78" s="5853"/>
    </row>
    <row r="79" spans="1:19" ht="15.75" thickBot="1">
      <c r="A79" s="819"/>
      <c r="B79" s="5926"/>
      <c r="C79" s="817"/>
      <c r="D79" s="488"/>
      <c r="E79" s="6076"/>
      <c r="F79" s="5931"/>
      <c r="G79" s="5974"/>
      <c r="H79" s="5884"/>
      <c r="I79" s="5887"/>
      <c r="J79" s="601" t="s">
        <v>23</v>
      </c>
      <c r="K79" s="600">
        <f>SUM(K74:K78)</f>
        <v>0.7</v>
      </c>
      <c r="L79" s="600">
        <f>SUM(L74:L78)</f>
        <v>0.7</v>
      </c>
      <c r="M79" s="600">
        <f>SUM(M74:M78)</f>
        <v>0</v>
      </c>
      <c r="N79" s="599"/>
      <c r="O79" s="598"/>
      <c r="P79" s="788"/>
      <c r="Q79" s="735"/>
      <c r="R79" s="5849"/>
      <c r="S79" s="5845"/>
    </row>
    <row r="80" spans="1:19" ht="21" customHeight="1">
      <c r="A80" s="787" t="s">
        <v>29</v>
      </c>
      <c r="B80" s="5924" t="s">
        <v>27</v>
      </c>
      <c r="C80" s="515" t="s">
        <v>27</v>
      </c>
      <c r="D80" s="784" t="s">
        <v>29</v>
      </c>
      <c r="E80" s="5949"/>
      <c r="F80" s="5927" t="s">
        <v>450</v>
      </c>
      <c r="G80" s="5972" t="s">
        <v>445</v>
      </c>
      <c r="H80" s="5901" t="s">
        <v>34</v>
      </c>
      <c r="I80" s="5885" t="s">
        <v>449</v>
      </c>
      <c r="J80" s="593" t="s">
        <v>110</v>
      </c>
      <c r="K80" s="592">
        <v>0</v>
      </c>
      <c r="L80" s="592">
        <v>0</v>
      </c>
      <c r="M80" s="592">
        <v>0</v>
      </c>
      <c r="N80" s="590" t="s">
        <v>213</v>
      </c>
      <c r="O80" s="589" t="s">
        <v>37</v>
      </c>
      <c r="P80" s="682">
        <v>1</v>
      </c>
      <c r="Q80" s="681">
        <v>1</v>
      </c>
      <c r="R80" s="5852" t="s">
        <v>448</v>
      </c>
      <c r="S80" s="5853"/>
    </row>
    <row r="81" spans="1:19" ht="25.5">
      <c r="A81" s="821"/>
      <c r="B81" s="5925"/>
      <c r="C81" s="499"/>
      <c r="D81" s="776"/>
      <c r="E81" s="5950"/>
      <c r="F81" s="5928"/>
      <c r="G81" s="5973"/>
      <c r="H81" s="5902"/>
      <c r="I81" s="5886"/>
      <c r="J81" s="586" t="s">
        <v>134</v>
      </c>
      <c r="K81" s="610">
        <v>3.9</v>
      </c>
      <c r="L81" s="610">
        <v>3.9</v>
      </c>
      <c r="M81" s="609">
        <v>2.9</v>
      </c>
      <c r="N81" s="583" t="s">
        <v>447</v>
      </c>
      <c r="O81" s="582" t="s">
        <v>37</v>
      </c>
      <c r="P81" s="679">
        <v>1</v>
      </c>
      <c r="Q81" s="678">
        <v>1</v>
      </c>
      <c r="R81" s="5852"/>
      <c r="S81" s="5853"/>
    </row>
    <row r="82" spans="1:19" ht="15">
      <c r="A82" s="821"/>
      <c r="B82" s="5925"/>
      <c r="C82" s="499"/>
      <c r="D82" s="776"/>
      <c r="E82" s="5950"/>
      <c r="F82" s="5928"/>
      <c r="G82" s="5973"/>
      <c r="H82" s="5902"/>
      <c r="I82" s="5886"/>
      <c r="J82" s="586" t="s">
        <v>211</v>
      </c>
      <c r="K82" s="610"/>
      <c r="L82" s="610"/>
      <c r="M82" s="609"/>
      <c r="N82" s="614"/>
      <c r="O82" s="660"/>
      <c r="P82" s="659"/>
      <c r="Q82" s="580"/>
      <c r="R82" s="5852"/>
      <c r="S82" s="5853"/>
    </row>
    <row r="83" spans="1:19" ht="15">
      <c r="A83" s="821"/>
      <c r="B83" s="5925"/>
      <c r="C83" s="499"/>
      <c r="D83" s="776"/>
      <c r="E83" s="5950"/>
      <c r="F83" s="5928"/>
      <c r="G83" s="5973"/>
      <c r="H83" s="5902"/>
      <c r="I83" s="5886"/>
      <c r="J83" s="586" t="s">
        <v>159</v>
      </c>
      <c r="K83" s="610"/>
      <c r="L83" s="610"/>
      <c r="M83" s="609"/>
      <c r="N83" s="614"/>
      <c r="O83" s="660"/>
      <c r="P83" s="659"/>
      <c r="Q83" s="580"/>
      <c r="R83" s="5852"/>
      <c r="S83" s="5853"/>
    </row>
    <row r="84" spans="1:19" ht="18" customHeight="1" thickBot="1">
      <c r="A84" s="821"/>
      <c r="B84" s="5925"/>
      <c r="C84" s="499"/>
      <c r="D84" s="776"/>
      <c r="E84" s="5950"/>
      <c r="F84" s="5928"/>
      <c r="G84" s="5973"/>
      <c r="H84" s="5902"/>
      <c r="I84" s="5886"/>
      <c r="J84" s="576" t="s">
        <v>135</v>
      </c>
      <c r="K84" s="686"/>
      <c r="L84" s="686"/>
      <c r="M84" s="685"/>
      <c r="N84" s="653"/>
      <c r="O84" s="652"/>
      <c r="P84" s="651"/>
      <c r="Q84" s="650"/>
      <c r="R84" s="5852"/>
      <c r="S84" s="5853"/>
    </row>
    <row r="85" spans="1:19" ht="17.25" customHeight="1" thickBot="1">
      <c r="A85" s="819"/>
      <c r="B85" s="5926"/>
      <c r="C85" s="817"/>
      <c r="D85" s="488"/>
      <c r="E85" s="6076"/>
      <c r="F85" s="5931"/>
      <c r="G85" s="5974"/>
      <c r="H85" s="5903"/>
      <c r="I85" s="5887"/>
      <c r="J85" s="601" t="s">
        <v>23</v>
      </c>
      <c r="K85" s="600">
        <f>SUM(K80:K84)</f>
        <v>3.9</v>
      </c>
      <c r="L85" s="600">
        <f>SUM(L80:L84)</f>
        <v>3.9</v>
      </c>
      <c r="M85" s="600">
        <f>SUM(M80:M84)</f>
        <v>2.9</v>
      </c>
      <c r="N85" s="599"/>
      <c r="O85" s="598"/>
      <c r="P85" s="597"/>
      <c r="Q85" s="596"/>
      <c r="R85" s="5849"/>
      <c r="S85" s="5845"/>
    </row>
    <row r="86" spans="1:19" ht="15" customHeight="1">
      <c r="A86" s="787" t="s">
        <v>29</v>
      </c>
      <c r="B86" s="5924" t="s">
        <v>27</v>
      </c>
      <c r="C86" s="515" t="s">
        <v>27</v>
      </c>
      <c r="D86" s="784" t="s">
        <v>94</v>
      </c>
      <c r="E86" s="5949"/>
      <c r="F86" s="5927" t="s">
        <v>446</v>
      </c>
      <c r="G86" s="5972" t="s">
        <v>445</v>
      </c>
      <c r="H86" s="5882" t="s">
        <v>34</v>
      </c>
      <c r="I86" s="958" t="s">
        <v>48</v>
      </c>
      <c r="J86" s="593" t="s">
        <v>110</v>
      </c>
      <c r="K86" s="592">
        <v>5.5</v>
      </c>
      <c r="L86" s="592">
        <v>0</v>
      </c>
      <c r="M86" s="591">
        <v>0</v>
      </c>
      <c r="N86" s="590" t="s">
        <v>213</v>
      </c>
      <c r="O86" s="589" t="s">
        <v>37</v>
      </c>
      <c r="P86" s="682">
        <v>1</v>
      </c>
      <c r="Q86" s="681">
        <v>1</v>
      </c>
      <c r="R86" s="5850" t="s">
        <v>444</v>
      </c>
      <c r="S86" s="5861"/>
    </row>
    <row r="87" spans="1:19" ht="15">
      <c r="A87" s="821"/>
      <c r="B87" s="5925"/>
      <c r="C87" s="499"/>
      <c r="D87" s="776"/>
      <c r="E87" s="5950"/>
      <c r="F87" s="5928"/>
      <c r="G87" s="5973"/>
      <c r="H87" s="5883"/>
      <c r="I87" s="956"/>
      <c r="J87" s="586" t="s">
        <v>134</v>
      </c>
      <c r="K87" s="610">
        <v>0.8</v>
      </c>
      <c r="L87" s="610">
        <v>0.8</v>
      </c>
      <c r="M87" s="609">
        <v>0.7</v>
      </c>
      <c r="N87" s="583" t="s">
        <v>443</v>
      </c>
      <c r="O87" s="582" t="s">
        <v>407</v>
      </c>
      <c r="P87" s="679">
        <v>47</v>
      </c>
      <c r="Q87" s="678">
        <v>56</v>
      </c>
      <c r="R87" s="5852"/>
      <c r="S87" s="5862"/>
    </row>
    <row r="88" spans="1:19" ht="15">
      <c r="A88" s="821"/>
      <c r="B88" s="5925"/>
      <c r="C88" s="499"/>
      <c r="D88" s="776"/>
      <c r="E88" s="5950"/>
      <c r="F88" s="5928"/>
      <c r="G88" s="5973"/>
      <c r="H88" s="5883"/>
      <c r="I88" s="956"/>
      <c r="J88" s="586" t="s">
        <v>211</v>
      </c>
      <c r="K88" s="610"/>
      <c r="L88" s="610"/>
      <c r="M88" s="609"/>
      <c r="N88" s="614"/>
      <c r="O88" s="660"/>
      <c r="P88" s="791"/>
      <c r="Q88" s="790"/>
      <c r="R88" s="5852"/>
      <c r="S88" s="5862"/>
    </row>
    <row r="89" spans="1:19" ht="15">
      <c r="A89" s="821"/>
      <c r="B89" s="5925"/>
      <c r="C89" s="499"/>
      <c r="D89" s="776"/>
      <c r="E89" s="5950"/>
      <c r="F89" s="5928"/>
      <c r="G89" s="5973"/>
      <c r="H89" s="5883"/>
      <c r="I89" s="956"/>
      <c r="J89" s="586" t="s">
        <v>159</v>
      </c>
      <c r="K89" s="610">
        <v>2.5</v>
      </c>
      <c r="L89" s="610">
        <v>2.7</v>
      </c>
      <c r="M89" s="609">
        <v>2.5</v>
      </c>
      <c r="N89" s="614"/>
      <c r="O89" s="660"/>
      <c r="P89" s="791"/>
      <c r="Q89" s="790"/>
      <c r="R89" s="5852"/>
      <c r="S89" s="5862"/>
    </row>
    <row r="90" spans="1:19" ht="18.75" customHeight="1" thickBot="1">
      <c r="A90" s="821"/>
      <c r="B90" s="5925"/>
      <c r="C90" s="499"/>
      <c r="D90" s="776"/>
      <c r="E90" s="5950"/>
      <c r="F90" s="5928"/>
      <c r="G90" s="5973"/>
      <c r="H90" s="5883"/>
      <c r="I90" s="5886"/>
      <c r="J90" s="576" t="s">
        <v>135</v>
      </c>
      <c r="K90" s="686"/>
      <c r="L90" s="686"/>
      <c r="M90" s="685"/>
      <c r="N90" s="653"/>
      <c r="O90" s="652"/>
      <c r="P90" s="684"/>
      <c r="Q90" s="683"/>
      <c r="R90" s="5852"/>
      <c r="S90" s="5862"/>
    </row>
    <row r="91" spans="1:19" ht="18.75" customHeight="1" thickBot="1">
      <c r="A91" s="625"/>
      <c r="B91" s="5925"/>
      <c r="C91" s="1253"/>
      <c r="D91" s="498"/>
      <c r="E91" s="5950"/>
      <c r="F91" s="5928"/>
      <c r="G91" s="5973"/>
      <c r="H91" s="5883"/>
      <c r="I91" s="5886"/>
      <c r="J91" s="568" t="s">
        <v>23</v>
      </c>
      <c r="K91" s="567">
        <f>SUM(K86:K90)</f>
        <v>8.8000000000000007</v>
      </c>
      <c r="L91" s="567">
        <f>SUM(L86:L90)</f>
        <v>3.5</v>
      </c>
      <c r="M91" s="567">
        <f>SUM(M86:M90)</f>
        <v>3.2</v>
      </c>
      <c r="N91" s="566"/>
      <c r="O91" s="565"/>
      <c r="P91" s="1252"/>
      <c r="Q91" s="1251"/>
      <c r="R91" s="5854"/>
      <c r="S91" s="5863"/>
    </row>
    <row r="92" spans="1:19" ht="15">
      <c r="A92" s="787" t="s">
        <v>29</v>
      </c>
      <c r="B92" s="5924" t="s">
        <v>27</v>
      </c>
      <c r="C92" s="785" t="s">
        <v>29</v>
      </c>
      <c r="D92" s="1165"/>
      <c r="E92" s="1115"/>
      <c r="F92" s="5966" t="s">
        <v>442</v>
      </c>
      <c r="G92" s="5972" t="s">
        <v>431</v>
      </c>
      <c r="H92" s="5882" t="s">
        <v>34</v>
      </c>
      <c r="I92" s="5885" t="s">
        <v>33</v>
      </c>
      <c r="J92" s="534" t="s">
        <v>110</v>
      </c>
      <c r="K92" s="692">
        <f t="shared" ref="K92:M95" si="3">K98+K104+K116</f>
        <v>0</v>
      </c>
      <c r="L92" s="692">
        <f t="shared" si="3"/>
        <v>0</v>
      </c>
      <c r="M92" s="692">
        <f t="shared" si="3"/>
        <v>0</v>
      </c>
      <c r="N92" s="590" t="s">
        <v>239</v>
      </c>
      <c r="O92" s="589" t="s">
        <v>37</v>
      </c>
      <c r="P92" s="682"/>
      <c r="Q92" s="681"/>
      <c r="R92" s="5850"/>
      <c r="S92" s="5851"/>
    </row>
    <row r="93" spans="1:19" ht="24.75" customHeight="1">
      <c r="A93" s="821"/>
      <c r="B93" s="5925"/>
      <c r="C93" s="829"/>
      <c r="D93" s="777"/>
      <c r="E93" s="1112"/>
      <c r="F93" s="5967"/>
      <c r="G93" s="5973"/>
      <c r="H93" s="5883"/>
      <c r="I93" s="5886"/>
      <c r="J93" s="528" t="s">
        <v>134</v>
      </c>
      <c r="K93" s="690">
        <f t="shared" si="3"/>
        <v>1658.1</v>
      </c>
      <c r="L93" s="690">
        <f t="shared" si="3"/>
        <v>972.09999999999991</v>
      </c>
      <c r="M93" s="690">
        <f t="shared" si="3"/>
        <v>843.4</v>
      </c>
      <c r="N93" s="614" t="s">
        <v>441</v>
      </c>
      <c r="O93" s="660" t="s">
        <v>37</v>
      </c>
      <c r="P93" s="679"/>
      <c r="Q93" s="678"/>
      <c r="R93" s="5859"/>
      <c r="S93" s="5853"/>
    </row>
    <row r="94" spans="1:19" ht="15">
      <c r="A94" s="821"/>
      <c r="B94" s="5925"/>
      <c r="C94" s="829"/>
      <c r="D94" s="777"/>
      <c r="E94" s="1112"/>
      <c r="F94" s="5967"/>
      <c r="G94" s="5973"/>
      <c r="H94" s="5883"/>
      <c r="I94" s="5886"/>
      <c r="J94" s="528" t="s">
        <v>211</v>
      </c>
      <c r="K94" s="690">
        <f t="shared" si="3"/>
        <v>2754.8</v>
      </c>
      <c r="L94" s="690">
        <f t="shared" si="3"/>
        <v>2754.8</v>
      </c>
      <c r="M94" s="690">
        <f t="shared" si="3"/>
        <v>0</v>
      </c>
      <c r="N94" s="614"/>
      <c r="O94" s="660"/>
      <c r="P94" s="659"/>
      <c r="Q94" s="580"/>
      <c r="R94" s="5859"/>
      <c r="S94" s="5853"/>
    </row>
    <row r="95" spans="1:19" ht="15">
      <c r="A95" s="821"/>
      <c r="B95" s="5925"/>
      <c r="C95" s="829"/>
      <c r="D95" s="777"/>
      <c r="E95" s="1112"/>
      <c r="F95" s="5967"/>
      <c r="G95" s="5973"/>
      <c r="H95" s="5883"/>
      <c r="I95" s="5886"/>
      <c r="J95" s="528" t="s">
        <v>159</v>
      </c>
      <c r="K95" s="690">
        <f t="shared" si="3"/>
        <v>0</v>
      </c>
      <c r="L95" s="690">
        <f t="shared" si="3"/>
        <v>0</v>
      </c>
      <c r="M95" s="690">
        <f t="shared" si="3"/>
        <v>0</v>
      </c>
      <c r="N95" s="614"/>
      <c r="O95" s="660"/>
      <c r="P95" s="659"/>
      <c r="Q95" s="580"/>
      <c r="R95" s="5859"/>
      <c r="S95" s="5853"/>
    </row>
    <row r="96" spans="1:19" ht="15" thickBot="1">
      <c r="A96" s="821"/>
      <c r="B96" s="5925"/>
      <c r="C96" s="829"/>
      <c r="D96" s="777"/>
      <c r="E96" s="1112"/>
      <c r="F96" s="5967"/>
      <c r="G96" s="5973"/>
      <c r="H96" s="5883"/>
      <c r="I96" s="5886"/>
      <c r="J96" s="914" t="s">
        <v>438</v>
      </c>
      <c r="K96" s="1250">
        <f>K102+K108+K114+K120</f>
        <v>4532</v>
      </c>
      <c r="L96" s="1250">
        <f>L102+L108+L114+L120</f>
        <v>4532</v>
      </c>
      <c r="M96" s="1250">
        <f>M102+M108+M114+M120</f>
        <v>4082</v>
      </c>
      <c r="N96" s="653"/>
      <c r="O96" s="652"/>
      <c r="P96" s="651"/>
      <c r="Q96" s="650"/>
      <c r="R96" s="5859"/>
      <c r="S96" s="5853"/>
    </row>
    <row r="97" spans="1:19" ht="15.75" thickBot="1">
      <c r="A97" s="819"/>
      <c r="B97" s="5926"/>
      <c r="C97" s="521"/>
      <c r="D97" s="521"/>
      <c r="E97" s="520"/>
      <c r="F97" s="5968"/>
      <c r="G97" s="5974"/>
      <c r="H97" s="5884"/>
      <c r="I97" s="5887"/>
      <c r="J97" s="601" t="s">
        <v>23</v>
      </c>
      <c r="K97" s="600">
        <f>SUM(K92:K96)</f>
        <v>8944.9</v>
      </c>
      <c r="L97" s="600">
        <f>SUM(L92:L96)</f>
        <v>8258.9</v>
      </c>
      <c r="M97" s="600">
        <f>SUM(M92:M96)</f>
        <v>4925.3999999999996</v>
      </c>
      <c r="N97" s="599"/>
      <c r="O97" s="598"/>
      <c r="P97" s="597"/>
      <c r="Q97" s="596"/>
      <c r="R97" s="5849"/>
      <c r="S97" s="5845"/>
    </row>
    <row r="98" spans="1:19" ht="15">
      <c r="A98" s="821" t="s">
        <v>29</v>
      </c>
      <c r="B98" s="5925" t="s">
        <v>27</v>
      </c>
      <c r="C98" s="829" t="s">
        <v>29</v>
      </c>
      <c r="D98" s="776" t="s">
        <v>27</v>
      </c>
      <c r="E98" s="5950"/>
      <c r="F98" s="5928" t="s">
        <v>440</v>
      </c>
      <c r="G98" s="5973" t="s">
        <v>431</v>
      </c>
      <c r="H98" s="5883" t="s">
        <v>34</v>
      </c>
      <c r="I98" s="5886" t="s">
        <v>33</v>
      </c>
      <c r="J98" s="1249" t="s">
        <v>110</v>
      </c>
      <c r="K98" s="610">
        <v>0</v>
      </c>
      <c r="L98" s="610">
        <v>0</v>
      </c>
      <c r="M98" s="609">
        <v>0</v>
      </c>
      <c r="N98" s="614" t="s">
        <v>213</v>
      </c>
      <c r="O98" s="613" t="s">
        <v>37</v>
      </c>
      <c r="P98" s="612"/>
      <c r="Q98" s="611"/>
      <c r="R98" s="5852" t="s">
        <v>439</v>
      </c>
      <c r="S98" s="5853"/>
    </row>
    <row r="99" spans="1:19" ht="15">
      <c r="A99" s="821"/>
      <c r="B99" s="5925"/>
      <c r="C99" s="829"/>
      <c r="D99" s="776"/>
      <c r="E99" s="5950"/>
      <c r="F99" s="5928"/>
      <c r="G99" s="5973"/>
      <c r="H99" s="5883"/>
      <c r="I99" s="5886"/>
      <c r="J99" s="586" t="s">
        <v>134</v>
      </c>
      <c r="K99" s="585">
        <v>1108.0999999999999</v>
      </c>
      <c r="L99" s="585">
        <v>971.8</v>
      </c>
      <c r="M99" s="584">
        <v>843.4</v>
      </c>
      <c r="N99" s="1248"/>
      <c r="O99" s="1247"/>
      <c r="P99" s="1246"/>
      <c r="Q99" s="1245"/>
      <c r="R99" s="5852"/>
      <c r="S99" s="5853"/>
    </row>
    <row r="100" spans="1:19" ht="15">
      <c r="A100" s="821"/>
      <c r="B100" s="5925"/>
      <c r="C100" s="829"/>
      <c r="D100" s="776"/>
      <c r="E100" s="5950"/>
      <c r="F100" s="5928"/>
      <c r="G100" s="5973"/>
      <c r="H100" s="5883"/>
      <c r="I100" s="5886"/>
      <c r="J100" s="586" t="s">
        <v>211</v>
      </c>
      <c r="K100" s="610">
        <v>2754.8</v>
      </c>
      <c r="L100" s="610">
        <v>2754.8</v>
      </c>
      <c r="M100" s="609">
        <v>0</v>
      </c>
      <c r="N100" s="614"/>
      <c r="O100" s="660"/>
      <c r="P100" s="659"/>
      <c r="Q100" s="580"/>
      <c r="R100" s="5852"/>
      <c r="S100" s="5853"/>
    </row>
    <row r="101" spans="1:19" ht="15">
      <c r="A101" s="821"/>
      <c r="B101" s="5925"/>
      <c r="C101" s="829"/>
      <c r="D101" s="776"/>
      <c r="E101" s="5950"/>
      <c r="F101" s="5928"/>
      <c r="G101" s="5973"/>
      <c r="H101" s="5883"/>
      <c r="I101" s="5886"/>
      <c r="J101" s="586" t="s">
        <v>159</v>
      </c>
      <c r="K101" s="610"/>
      <c r="L101" s="610"/>
      <c r="M101" s="609"/>
      <c r="N101" s="614"/>
      <c r="O101" s="660"/>
      <c r="P101" s="659"/>
      <c r="Q101" s="580"/>
      <c r="R101" s="5852"/>
      <c r="S101" s="5853"/>
    </row>
    <row r="102" spans="1:19" ht="136.5" customHeight="1" thickBot="1">
      <c r="A102" s="821"/>
      <c r="B102" s="5925"/>
      <c r="C102" s="829"/>
      <c r="D102" s="776"/>
      <c r="E102" s="5950"/>
      <c r="F102" s="5928"/>
      <c r="G102" s="5973"/>
      <c r="H102" s="5883"/>
      <c r="I102" s="5886"/>
      <c r="J102" s="576" t="s">
        <v>438</v>
      </c>
      <c r="K102" s="686">
        <v>3082</v>
      </c>
      <c r="L102" s="686">
        <v>4082</v>
      </c>
      <c r="M102" s="686">
        <v>4082</v>
      </c>
      <c r="N102" s="653"/>
      <c r="O102" s="652"/>
      <c r="P102" s="651"/>
      <c r="Q102" s="650"/>
      <c r="R102" s="5854"/>
      <c r="S102" s="5855"/>
    </row>
    <row r="103" spans="1:19" ht="21" customHeight="1" thickBot="1">
      <c r="A103" s="819"/>
      <c r="B103" s="5926"/>
      <c r="C103" s="521"/>
      <c r="D103" s="488"/>
      <c r="E103" s="6076"/>
      <c r="F103" s="1244"/>
      <c r="G103" s="5974"/>
      <c r="H103" s="5884"/>
      <c r="I103" s="5887"/>
      <c r="J103" s="601" t="s">
        <v>23</v>
      </c>
      <c r="K103" s="600">
        <f>SUM(K98:K102)</f>
        <v>6944.9</v>
      </c>
      <c r="L103" s="600">
        <f>SUM(L98:L102)</f>
        <v>7808.6</v>
      </c>
      <c r="M103" s="600">
        <f>SUM(M98:M102)</f>
        <v>4925.3999999999996</v>
      </c>
      <c r="N103" s="599"/>
      <c r="O103" s="598"/>
      <c r="P103" s="597"/>
      <c r="Q103" s="596"/>
      <c r="R103" s="5849"/>
      <c r="S103" s="5845"/>
    </row>
    <row r="104" spans="1:19" ht="15.75" hidden="1" customHeight="1" thickBot="1">
      <c r="A104" s="787" t="s">
        <v>29</v>
      </c>
      <c r="B104" s="5924" t="s">
        <v>27</v>
      </c>
      <c r="C104" s="785" t="s">
        <v>29</v>
      </c>
      <c r="D104" s="784" t="s">
        <v>29</v>
      </c>
      <c r="E104" s="5949"/>
      <c r="F104" s="5904" t="s">
        <v>437</v>
      </c>
      <c r="G104" s="5888" t="s">
        <v>431</v>
      </c>
      <c r="H104" s="5882" t="s">
        <v>34</v>
      </c>
      <c r="I104" s="5885" t="s">
        <v>234</v>
      </c>
      <c r="J104" s="593" t="s">
        <v>110</v>
      </c>
      <c r="K104" s="592"/>
      <c r="L104" s="592"/>
      <c r="M104" s="591"/>
      <c r="N104" s="590" t="s">
        <v>213</v>
      </c>
      <c r="O104" s="589" t="s">
        <v>37</v>
      </c>
      <c r="P104" s="588"/>
      <c r="Q104" s="1052">
        <v>1</v>
      </c>
      <c r="R104" s="545"/>
      <c r="S104" s="464"/>
    </row>
    <row r="105" spans="1:19" ht="15.75" hidden="1" customHeight="1" thickBot="1">
      <c r="A105" s="821"/>
      <c r="B105" s="5925"/>
      <c r="C105" s="829"/>
      <c r="D105" s="776"/>
      <c r="E105" s="5950"/>
      <c r="F105" s="5905"/>
      <c r="G105" s="5889"/>
      <c r="H105" s="5883"/>
      <c r="I105" s="5886"/>
      <c r="J105" s="586" t="s">
        <v>134</v>
      </c>
      <c r="K105" s="610"/>
      <c r="L105" s="610"/>
      <c r="M105" s="609"/>
      <c r="N105" s="583" t="s">
        <v>436</v>
      </c>
      <c r="O105" s="582" t="s">
        <v>37</v>
      </c>
      <c r="P105" s="581"/>
      <c r="Q105" s="658">
        <v>1</v>
      </c>
      <c r="R105" s="545"/>
      <c r="S105" s="464"/>
    </row>
    <row r="106" spans="1:19" ht="15.75" hidden="1" customHeight="1" thickBot="1">
      <c r="A106" s="821"/>
      <c r="B106" s="5925"/>
      <c r="C106" s="829"/>
      <c r="D106" s="776"/>
      <c r="E106" s="5950"/>
      <c r="F106" s="5905"/>
      <c r="G106" s="5889"/>
      <c r="H106" s="5883"/>
      <c r="I106" s="5886"/>
      <c r="J106" s="586" t="s">
        <v>211</v>
      </c>
      <c r="K106" s="610"/>
      <c r="L106" s="610"/>
      <c r="M106" s="609"/>
      <c r="N106" s="614"/>
      <c r="O106" s="660"/>
      <c r="P106" s="659"/>
      <c r="Q106" s="658"/>
      <c r="R106" s="545"/>
      <c r="S106" s="464"/>
    </row>
    <row r="107" spans="1:19" ht="15.75" hidden="1" customHeight="1" thickBot="1">
      <c r="A107" s="821"/>
      <c r="B107" s="5925"/>
      <c r="C107" s="829"/>
      <c r="D107" s="776"/>
      <c r="E107" s="5950"/>
      <c r="F107" s="5905"/>
      <c r="G107" s="5889"/>
      <c r="H107" s="5883"/>
      <c r="I107" s="5886"/>
      <c r="J107" s="586" t="s">
        <v>159</v>
      </c>
      <c r="K107" s="610"/>
      <c r="L107" s="610"/>
      <c r="M107" s="609"/>
      <c r="N107" s="614"/>
      <c r="O107" s="660"/>
      <c r="P107" s="659"/>
      <c r="Q107" s="580"/>
      <c r="R107" s="545"/>
      <c r="S107" s="464"/>
    </row>
    <row r="108" spans="1:19" ht="15.75" hidden="1" customHeight="1" thickBot="1">
      <c r="A108" s="821"/>
      <c r="B108" s="5925"/>
      <c r="C108" s="829"/>
      <c r="D108" s="776"/>
      <c r="E108" s="5950"/>
      <c r="F108" s="5905"/>
      <c r="G108" s="5889"/>
      <c r="H108" s="5883"/>
      <c r="I108" s="5886"/>
      <c r="J108" s="576" t="s">
        <v>135</v>
      </c>
      <c r="K108" s="686"/>
      <c r="L108" s="686"/>
      <c r="M108" s="685"/>
      <c r="N108" s="653"/>
      <c r="O108" s="652"/>
      <c r="P108" s="651"/>
      <c r="Q108" s="650"/>
      <c r="R108" s="545"/>
      <c r="S108" s="464"/>
    </row>
    <row r="109" spans="1:19" ht="15" hidden="1" customHeight="1" thickBot="1">
      <c r="A109" s="819"/>
      <c r="B109" s="5926"/>
      <c r="C109" s="521"/>
      <c r="D109" s="488"/>
      <c r="E109" s="6076"/>
      <c r="F109" s="5906"/>
      <c r="G109" s="5890"/>
      <c r="H109" s="5884"/>
      <c r="I109" s="5887"/>
      <c r="J109" s="601" t="s">
        <v>23</v>
      </c>
      <c r="K109" s="600">
        <f>SUM(K104:K108)</f>
        <v>0</v>
      </c>
      <c r="L109" s="600">
        <f>SUM(L104:L108)</f>
        <v>0</v>
      </c>
      <c r="M109" s="619"/>
      <c r="N109" s="599"/>
      <c r="O109" s="598"/>
      <c r="P109" s="597"/>
      <c r="Q109" s="596"/>
      <c r="R109" s="545"/>
      <c r="S109" s="464"/>
    </row>
    <row r="110" spans="1:19" ht="30.75" customHeight="1">
      <c r="A110" s="787" t="s">
        <v>29</v>
      </c>
      <c r="B110" s="5924" t="s">
        <v>27</v>
      </c>
      <c r="C110" s="5980" t="s">
        <v>29</v>
      </c>
      <c r="D110" s="6020" t="s">
        <v>94</v>
      </c>
      <c r="E110" s="5949"/>
      <c r="F110" s="6168" t="s">
        <v>435</v>
      </c>
      <c r="G110" s="5972" t="s">
        <v>431</v>
      </c>
      <c r="H110" s="5882" t="s">
        <v>34</v>
      </c>
      <c r="I110" s="5885" t="s">
        <v>33</v>
      </c>
      <c r="J110" s="1235" t="s">
        <v>110</v>
      </c>
      <c r="K110" s="644"/>
      <c r="L110" s="644"/>
      <c r="M110" s="644"/>
      <c r="N110" s="1243" t="s">
        <v>213</v>
      </c>
      <c r="O110" s="1242" t="s">
        <v>37</v>
      </c>
      <c r="P110" s="1242"/>
      <c r="Q110" s="1128"/>
      <c r="R110" s="5852" t="s">
        <v>434</v>
      </c>
      <c r="S110" s="5853"/>
    </row>
    <row r="111" spans="1:19" ht="15">
      <c r="A111" s="821"/>
      <c r="B111" s="5925"/>
      <c r="C111" s="5981"/>
      <c r="D111" s="6021"/>
      <c r="E111" s="5950"/>
      <c r="F111" s="6169"/>
      <c r="G111" s="5973"/>
      <c r="H111" s="5883"/>
      <c r="I111" s="5886"/>
      <c r="J111" s="1229" t="s">
        <v>134</v>
      </c>
      <c r="K111" s="637"/>
      <c r="L111" s="637"/>
      <c r="M111" s="637"/>
      <c r="N111" s="1241" t="s">
        <v>433</v>
      </c>
      <c r="O111" s="1240" t="s">
        <v>37</v>
      </c>
      <c r="P111" s="1240"/>
      <c r="Q111" s="1126"/>
      <c r="R111" s="5852"/>
      <c r="S111" s="5853"/>
    </row>
    <row r="112" spans="1:19" ht="15">
      <c r="A112" s="821"/>
      <c r="B112" s="5925"/>
      <c r="C112" s="5981"/>
      <c r="D112" s="6021"/>
      <c r="E112" s="5950"/>
      <c r="F112" s="6169"/>
      <c r="G112" s="5973"/>
      <c r="H112" s="5883"/>
      <c r="I112" s="5886"/>
      <c r="J112" s="1229" t="s">
        <v>211</v>
      </c>
      <c r="K112" s="637"/>
      <c r="L112" s="637"/>
      <c r="M112" s="637"/>
      <c r="N112" s="503"/>
      <c r="O112" s="502"/>
      <c r="P112" s="1134"/>
      <c r="Q112" s="1133"/>
      <c r="R112" s="5852"/>
      <c r="S112" s="5853"/>
    </row>
    <row r="113" spans="1:19" ht="15">
      <c r="A113" s="821"/>
      <c r="B113" s="5925"/>
      <c r="C113" s="5981"/>
      <c r="D113" s="6021"/>
      <c r="E113" s="5950"/>
      <c r="F113" s="6169"/>
      <c r="G113" s="5973"/>
      <c r="H113" s="5883"/>
      <c r="I113" s="5886"/>
      <c r="J113" s="1229" t="s">
        <v>159</v>
      </c>
      <c r="K113" s="637"/>
      <c r="L113" s="637"/>
      <c r="M113" s="637"/>
      <c r="N113" s="503"/>
      <c r="O113" s="502"/>
      <c r="P113" s="502"/>
      <c r="Q113" s="1126"/>
      <c r="R113" s="5852"/>
      <c r="S113" s="5853"/>
    </row>
    <row r="114" spans="1:19" ht="172.5" customHeight="1" thickBot="1">
      <c r="A114" s="821"/>
      <c r="B114" s="5925"/>
      <c r="C114" s="5981"/>
      <c r="D114" s="6021"/>
      <c r="E114" s="5950"/>
      <c r="F114" s="6169"/>
      <c r="G114" s="5973"/>
      <c r="H114" s="5883"/>
      <c r="I114" s="5886"/>
      <c r="J114" s="1239" t="s">
        <v>210</v>
      </c>
      <c r="K114" s="726"/>
      <c r="L114" s="726"/>
      <c r="M114" s="726"/>
      <c r="N114" s="1238"/>
      <c r="O114" s="1122"/>
      <c r="P114" s="1122"/>
      <c r="Q114" s="1121"/>
      <c r="R114" s="5852"/>
      <c r="S114" s="5853"/>
    </row>
    <row r="115" spans="1:19" ht="15.75" customHeight="1" thickBot="1">
      <c r="A115" s="819"/>
      <c r="B115" s="5926"/>
      <c r="C115" s="5982"/>
      <c r="D115" s="6022"/>
      <c r="E115" s="6076"/>
      <c r="F115" s="6170"/>
      <c r="G115" s="5974"/>
      <c r="H115" s="5884"/>
      <c r="I115" s="5887"/>
      <c r="J115" s="1237" t="s">
        <v>23</v>
      </c>
      <c r="K115" s="485">
        <f>SUM(K110:K114)</f>
        <v>0</v>
      </c>
      <c r="L115" s="485">
        <f>SUM(L110:L114)</f>
        <v>0</v>
      </c>
      <c r="M115" s="485">
        <f>SUM(M110:M114)</f>
        <v>0</v>
      </c>
      <c r="N115" s="1236"/>
      <c r="O115" s="1130"/>
      <c r="P115" s="1130"/>
      <c r="Q115" s="482"/>
      <c r="R115" s="5849"/>
      <c r="S115" s="5845"/>
    </row>
    <row r="116" spans="1:19" ht="15.75" customHeight="1">
      <c r="A116" s="5913" t="s">
        <v>29</v>
      </c>
      <c r="B116" s="5924" t="s">
        <v>27</v>
      </c>
      <c r="C116" s="5980" t="s">
        <v>29</v>
      </c>
      <c r="D116" s="6212" t="s">
        <v>92</v>
      </c>
      <c r="E116" s="5949"/>
      <c r="F116" s="6061" t="s">
        <v>432</v>
      </c>
      <c r="G116" s="5972" t="s">
        <v>431</v>
      </c>
      <c r="H116" s="5882" t="s">
        <v>34</v>
      </c>
      <c r="I116" s="5951" t="s">
        <v>33</v>
      </c>
      <c r="J116" s="1235" t="s">
        <v>110</v>
      </c>
      <c r="K116" s="1234"/>
      <c r="L116" s="1234"/>
      <c r="M116" s="1233"/>
      <c r="N116" s="1232"/>
      <c r="O116" s="1231"/>
      <c r="P116" s="1231"/>
      <c r="Q116" s="1230"/>
      <c r="R116" s="5852" t="s">
        <v>430</v>
      </c>
      <c r="S116" s="5853"/>
    </row>
    <row r="117" spans="1:19" ht="15.75" customHeight="1">
      <c r="A117" s="5914"/>
      <c r="B117" s="5925"/>
      <c r="C117" s="5981"/>
      <c r="D117" s="6213"/>
      <c r="E117" s="5950"/>
      <c r="F117" s="6062"/>
      <c r="G117" s="5973"/>
      <c r="H117" s="5883"/>
      <c r="I117" s="5952"/>
      <c r="J117" s="1229" t="s">
        <v>134</v>
      </c>
      <c r="K117" s="504">
        <v>550</v>
      </c>
      <c r="L117" s="504">
        <v>0.3</v>
      </c>
      <c r="M117" s="1127">
        <v>0</v>
      </c>
      <c r="N117" s="522"/>
      <c r="O117" s="502"/>
      <c r="P117" s="502"/>
      <c r="Q117" s="1126"/>
      <c r="R117" s="5852"/>
      <c r="S117" s="5853"/>
    </row>
    <row r="118" spans="1:19" ht="15.75" customHeight="1">
      <c r="A118" s="5914"/>
      <c r="B118" s="5925"/>
      <c r="C118" s="5981"/>
      <c r="D118" s="6213"/>
      <c r="E118" s="5950"/>
      <c r="F118" s="6062"/>
      <c r="G118" s="5973"/>
      <c r="H118" s="5883"/>
      <c r="I118" s="5952"/>
      <c r="J118" s="1229" t="s">
        <v>211</v>
      </c>
      <c r="K118" s="504"/>
      <c r="L118" s="504"/>
      <c r="M118" s="1127"/>
      <c r="N118" s="522"/>
      <c r="O118" s="502"/>
      <c r="P118" s="502"/>
      <c r="Q118" s="1126"/>
      <c r="R118" s="5852"/>
      <c r="S118" s="5853"/>
    </row>
    <row r="119" spans="1:19" ht="15.75" customHeight="1">
      <c r="A119" s="5914"/>
      <c r="B119" s="5925"/>
      <c r="C119" s="5981"/>
      <c r="D119" s="6213"/>
      <c r="E119" s="5950"/>
      <c r="F119" s="6062"/>
      <c r="G119" s="5973"/>
      <c r="H119" s="5883"/>
      <c r="I119" s="5952"/>
      <c r="J119" s="1229" t="s">
        <v>159</v>
      </c>
      <c r="K119" s="504"/>
      <c r="L119" s="504"/>
      <c r="M119" s="1127"/>
      <c r="N119" s="522"/>
      <c r="O119" s="502"/>
      <c r="P119" s="502"/>
      <c r="Q119" s="1126"/>
      <c r="R119" s="5852"/>
      <c r="S119" s="5853"/>
    </row>
    <row r="120" spans="1:19" ht="47.25" customHeight="1" thickBot="1">
      <c r="A120" s="5914"/>
      <c r="B120" s="5925"/>
      <c r="C120" s="5981"/>
      <c r="D120" s="6213"/>
      <c r="E120" s="5950"/>
      <c r="F120" s="6062"/>
      <c r="G120" s="5973"/>
      <c r="H120" s="5883"/>
      <c r="I120" s="5952"/>
      <c r="J120" s="1228" t="s">
        <v>210</v>
      </c>
      <c r="K120" s="726">
        <v>1450</v>
      </c>
      <c r="L120" s="726">
        <v>450</v>
      </c>
      <c r="M120" s="1227">
        <v>0</v>
      </c>
      <c r="N120" s="1226"/>
      <c r="O120" s="1122"/>
      <c r="P120" s="1122"/>
      <c r="Q120" s="1121"/>
      <c r="R120" s="5852"/>
      <c r="S120" s="5853"/>
    </row>
    <row r="121" spans="1:19" ht="17.25" customHeight="1" thickBot="1">
      <c r="A121" s="5915"/>
      <c r="B121" s="5926"/>
      <c r="C121" s="5982"/>
      <c r="D121" s="6214"/>
      <c r="E121" s="6076"/>
      <c r="F121" s="6063"/>
      <c r="G121" s="5974"/>
      <c r="H121" s="5884"/>
      <c r="I121" s="5953"/>
      <c r="J121" s="1225" t="s">
        <v>23</v>
      </c>
      <c r="K121" s="485">
        <f>SUM(K116:K120)</f>
        <v>2000</v>
      </c>
      <c r="L121" s="485">
        <f>SUM(L116:L120)</f>
        <v>450.3</v>
      </c>
      <c r="M121" s="485">
        <f>SUM(M116:M120)</f>
        <v>0</v>
      </c>
      <c r="N121" s="1120"/>
      <c r="O121" s="483"/>
      <c r="P121" s="483"/>
      <c r="Q121" s="482"/>
      <c r="R121" s="5849"/>
      <c r="S121" s="5845"/>
    </row>
    <row r="122" spans="1:19" ht="15.75" thickBot="1">
      <c r="A122" s="866" t="s">
        <v>29</v>
      </c>
      <c r="B122" s="1063" t="s">
        <v>27</v>
      </c>
      <c r="C122" s="5975" t="s">
        <v>28</v>
      </c>
      <c r="D122" s="5975"/>
      <c r="E122" s="5975"/>
      <c r="F122" s="5975"/>
      <c r="G122" s="5975"/>
      <c r="H122" s="5975"/>
      <c r="I122" s="5976"/>
      <c r="J122" s="1191" t="s">
        <v>23</v>
      </c>
      <c r="K122" s="1061">
        <f>K73+K97</f>
        <v>8958.2999999999993</v>
      </c>
      <c r="L122" s="1061">
        <f>L73+L97</f>
        <v>8267</v>
      </c>
      <c r="M122" s="1061">
        <f>M73+M97</f>
        <v>4931.5</v>
      </c>
      <c r="N122" s="979"/>
      <c r="O122" s="979"/>
      <c r="P122" s="979"/>
      <c r="Q122" s="718"/>
      <c r="R122" s="5856"/>
      <c r="S122" s="5845"/>
    </row>
    <row r="123" spans="1:19" ht="13.5" customHeight="1" thickBot="1">
      <c r="A123" s="1177" t="s">
        <v>29</v>
      </c>
      <c r="B123" s="6174" t="s">
        <v>26</v>
      </c>
      <c r="C123" s="6008"/>
      <c r="D123" s="6008"/>
      <c r="E123" s="6008"/>
      <c r="F123" s="6008"/>
      <c r="G123" s="6008"/>
      <c r="H123" s="6008"/>
      <c r="I123" s="6009"/>
      <c r="J123" s="1176" t="s">
        <v>23</v>
      </c>
      <c r="K123" s="1175">
        <f>K122*1</f>
        <v>8958.2999999999993</v>
      </c>
      <c r="L123" s="1175">
        <f>L122*1</f>
        <v>8267</v>
      </c>
      <c r="M123" s="1175">
        <f>M122*1</f>
        <v>4931.5</v>
      </c>
      <c r="N123" s="715"/>
      <c r="O123" s="715"/>
      <c r="P123" s="715"/>
      <c r="Q123" s="714"/>
      <c r="R123" s="5844"/>
      <c r="S123" s="5845"/>
    </row>
    <row r="124" spans="1:19" ht="15.75" thickBot="1">
      <c r="A124" s="713" t="s">
        <v>94</v>
      </c>
      <c r="B124" s="712"/>
      <c r="C124" s="1022" t="s">
        <v>429</v>
      </c>
      <c r="D124" s="1223"/>
      <c r="E124" s="1223"/>
      <c r="F124" s="1224"/>
      <c r="G124" s="1224"/>
      <c r="H124" s="1223"/>
      <c r="I124" s="1223"/>
      <c r="J124" s="1223"/>
      <c r="K124" s="1223"/>
      <c r="L124" s="1223"/>
      <c r="M124" s="1223"/>
      <c r="N124" s="709"/>
      <c r="O124" s="709"/>
      <c r="P124" s="709"/>
      <c r="Q124" s="1222"/>
      <c r="R124" s="5844"/>
      <c r="S124" s="5845"/>
    </row>
    <row r="125" spans="1:19" ht="51.75" thickBot="1">
      <c r="A125" s="844"/>
      <c r="B125" s="6064"/>
      <c r="C125" s="6065"/>
      <c r="D125" s="6065"/>
      <c r="E125" s="6065"/>
      <c r="F125" s="6065"/>
      <c r="G125" s="6065"/>
      <c r="H125" s="6065"/>
      <c r="I125" s="6065"/>
      <c r="J125" s="6065"/>
      <c r="K125" s="6065"/>
      <c r="L125" s="6065"/>
      <c r="M125" s="6066"/>
      <c r="N125" s="696" t="s">
        <v>428</v>
      </c>
      <c r="O125" s="695" t="s">
        <v>407</v>
      </c>
      <c r="P125" s="694">
        <v>1893</v>
      </c>
      <c r="Q125" s="693">
        <v>3482</v>
      </c>
      <c r="R125" s="545"/>
      <c r="S125" s="1221"/>
    </row>
    <row r="126" spans="1:19" ht="28.5" customHeight="1" thickBot="1">
      <c r="A126" s="830" t="s">
        <v>94</v>
      </c>
      <c r="B126" s="978" t="s">
        <v>27</v>
      </c>
      <c r="C126" s="836" t="s">
        <v>427</v>
      </c>
      <c r="D126" s="835"/>
      <c r="E126" s="835"/>
      <c r="F126" s="835"/>
      <c r="G126" s="835"/>
      <c r="H126" s="835"/>
      <c r="I126" s="835"/>
      <c r="J126" s="835"/>
      <c r="K126" s="834"/>
      <c r="L126" s="834"/>
      <c r="M126" s="834"/>
      <c r="N126" s="833"/>
      <c r="O126" s="833"/>
      <c r="P126" s="832"/>
      <c r="Q126" s="915"/>
      <c r="R126" s="5856"/>
      <c r="S126" s="5845"/>
    </row>
    <row r="127" spans="1:19" ht="26.25" thickBot="1">
      <c r="A127" s="830"/>
      <c r="B127" s="480"/>
      <c r="C127" s="699"/>
      <c r="D127" s="698"/>
      <c r="E127" s="698"/>
      <c r="F127" s="698"/>
      <c r="G127" s="698"/>
      <c r="H127" s="698"/>
      <c r="I127" s="698"/>
      <c r="J127" s="698"/>
      <c r="K127" s="698"/>
      <c r="L127" s="698"/>
      <c r="M127" s="697"/>
      <c r="N127" s="696" t="s">
        <v>426</v>
      </c>
      <c r="O127" s="695" t="s">
        <v>407</v>
      </c>
      <c r="P127" s="694">
        <v>1893</v>
      </c>
      <c r="Q127" s="693">
        <v>3482</v>
      </c>
      <c r="R127" s="5852"/>
      <c r="S127" s="5853"/>
    </row>
    <row r="128" spans="1:19" ht="15" customHeight="1">
      <c r="A128" s="787" t="s">
        <v>94</v>
      </c>
      <c r="B128" s="5924" t="s">
        <v>27</v>
      </c>
      <c r="C128" s="829" t="s">
        <v>27</v>
      </c>
      <c r="D128" s="777"/>
      <c r="E128" s="1112"/>
      <c r="F128" s="6173" t="s">
        <v>425</v>
      </c>
      <c r="G128" s="5888" t="s">
        <v>420</v>
      </c>
      <c r="H128" s="5883" t="s">
        <v>34</v>
      </c>
      <c r="I128" s="5886" t="s">
        <v>33</v>
      </c>
      <c r="J128" s="1220" t="s">
        <v>110</v>
      </c>
      <c r="K128" s="690">
        <f t="shared" ref="K128:M130" si="4">K134</f>
        <v>0</v>
      </c>
      <c r="L128" s="690">
        <f t="shared" si="4"/>
        <v>0</v>
      </c>
      <c r="M128" s="690">
        <f t="shared" si="4"/>
        <v>0</v>
      </c>
      <c r="N128" s="590" t="s">
        <v>239</v>
      </c>
      <c r="O128" s="589" t="s">
        <v>37</v>
      </c>
      <c r="P128" s="682">
        <v>1</v>
      </c>
      <c r="Q128" s="681">
        <v>1</v>
      </c>
      <c r="R128" s="5859"/>
      <c r="S128" s="5853"/>
    </row>
    <row r="129" spans="1:19" ht="25.5">
      <c r="A129" s="821"/>
      <c r="B129" s="5925"/>
      <c r="C129" s="829"/>
      <c r="D129" s="777"/>
      <c r="E129" s="1112"/>
      <c r="F129" s="6048"/>
      <c r="G129" s="5889"/>
      <c r="H129" s="5883"/>
      <c r="I129" s="5886"/>
      <c r="J129" s="528" t="s">
        <v>134</v>
      </c>
      <c r="K129" s="690">
        <f t="shared" si="4"/>
        <v>0</v>
      </c>
      <c r="L129" s="690">
        <f t="shared" si="4"/>
        <v>0</v>
      </c>
      <c r="M129" s="690">
        <f t="shared" si="4"/>
        <v>0</v>
      </c>
      <c r="N129" s="614" t="s">
        <v>422</v>
      </c>
      <c r="O129" s="660" t="s">
        <v>407</v>
      </c>
      <c r="P129" s="679">
        <v>1893</v>
      </c>
      <c r="Q129" s="678">
        <v>3482</v>
      </c>
      <c r="R129" s="5859"/>
      <c r="S129" s="5853"/>
    </row>
    <row r="130" spans="1:19" ht="15">
      <c r="A130" s="821"/>
      <c r="B130" s="5925"/>
      <c r="C130" s="829"/>
      <c r="D130" s="777"/>
      <c r="E130" s="1112"/>
      <c r="F130" s="6048"/>
      <c r="G130" s="5889"/>
      <c r="H130" s="5883"/>
      <c r="I130" s="5886"/>
      <c r="J130" s="528" t="s">
        <v>211</v>
      </c>
      <c r="K130" s="690">
        <f t="shared" si="4"/>
        <v>0</v>
      </c>
      <c r="L130" s="690">
        <f t="shared" si="4"/>
        <v>0</v>
      </c>
      <c r="M130" s="690">
        <f t="shared" si="4"/>
        <v>0</v>
      </c>
      <c r="N130" s="614"/>
      <c r="O130" s="660"/>
      <c r="P130" s="791"/>
      <c r="Q130" s="790"/>
      <c r="R130" s="5859"/>
      <c r="S130" s="5853"/>
    </row>
    <row r="131" spans="1:19" ht="14.25">
      <c r="A131" s="821"/>
      <c r="B131" s="5925"/>
      <c r="C131" s="829"/>
      <c r="D131" s="777"/>
      <c r="E131" s="1112"/>
      <c r="F131" s="6048"/>
      <c r="G131" s="5889"/>
      <c r="H131" s="5883"/>
      <c r="I131" s="5886"/>
      <c r="J131" s="528" t="s">
        <v>159</v>
      </c>
      <c r="K131" s="529">
        <f>K137+K143</f>
        <v>64.7</v>
      </c>
      <c r="L131" s="529">
        <f>L137+L143</f>
        <v>75</v>
      </c>
      <c r="M131" s="529">
        <f>M137+M143</f>
        <v>75</v>
      </c>
      <c r="N131" s="614"/>
      <c r="O131" s="660"/>
      <c r="P131" s="791"/>
      <c r="Q131" s="790"/>
      <c r="R131" s="5859"/>
      <c r="S131" s="5853"/>
    </row>
    <row r="132" spans="1:19" ht="15.75" thickBot="1">
      <c r="A132" s="821"/>
      <c r="B132" s="5925"/>
      <c r="C132" s="829"/>
      <c r="D132" s="777"/>
      <c r="E132" s="1112"/>
      <c r="F132" s="6048"/>
      <c r="G132" s="5889"/>
      <c r="H132" s="5883"/>
      <c r="I132" s="5886"/>
      <c r="J132" s="914" t="s">
        <v>135</v>
      </c>
      <c r="K132" s="913">
        <f>K138</f>
        <v>0</v>
      </c>
      <c r="L132" s="913">
        <f>L138</f>
        <v>0</v>
      </c>
      <c r="M132" s="913">
        <f>M138</f>
        <v>0</v>
      </c>
      <c r="N132" s="653"/>
      <c r="O132" s="652"/>
      <c r="P132" s="684"/>
      <c r="Q132" s="683"/>
      <c r="R132" s="5859"/>
      <c r="S132" s="5853"/>
    </row>
    <row r="133" spans="1:19" ht="15.75" thickBot="1">
      <c r="A133" s="819"/>
      <c r="B133" s="5926"/>
      <c r="C133" s="521"/>
      <c r="D133" s="521"/>
      <c r="E133" s="525"/>
      <c r="F133" s="6051"/>
      <c r="G133" s="5890"/>
      <c r="H133" s="5884"/>
      <c r="I133" s="5887"/>
      <c r="J133" s="601" t="s">
        <v>23</v>
      </c>
      <c r="K133" s="600">
        <f>SUM(K128:K132)</f>
        <v>64.7</v>
      </c>
      <c r="L133" s="600">
        <f>SUM(L128:L132)</f>
        <v>75</v>
      </c>
      <c r="M133" s="600">
        <f>SUM(M128:M132)</f>
        <v>75</v>
      </c>
      <c r="N133" s="599"/>
      <c r="O133" s="598"/>
      <c r="P133" s="788"/>
      <c r="Q133" s="735"/>
      <c r="R133" s="5849"/>
      <c r="S133" s="5845"/>
    </row>
    <row r="134" spans="1:19" ht="15" customHeight="1">
      <c r="A134" s="787" t="s">
        <v>94</v>
      </c>
      <c r="B134" s="5924" t="s">
        <v>27</v>
      </c>
      <c r="C134" s="515" t="s">
        <v>27</v>
      </c>
      <c r="D134" s="595" t="s">
        <v>27</v>
      </c>
      <c r="E134" s="594"/>
      <c r="F134" s="5927" t="s">
        <v>424</v>
      </c>
      <c r="G134" s="5888" t="s">
        <v>420</v>
      </c>
      <c r="H134" s="5882" t="s">
        <v>34</v>
      </c>
      <c r="I134" s="5885" t="s">
        <v>48</v>
      </c>
      <c r="J134" s="593" t="s">
        <v>110</v>
      </c>
      <c r="K134" s="592"/>
      <c r="L134" s="592"/>
      <c r="M134" s="591"/>
      <c r="N134" s="590" t="s">
        <v>213</v>
      </c>
      <c r="O134" s="589" t="s">
        <v>37</v>
      </c>
      <c r="P134" s="682">
        <v>1</v>
      </c>
      <c r="Q134" s="681">
        <v>1</v>
      </c>
      <c r="R134" s="5852" t="s">
        <v>423</v>
      </c>
      <c r="S134" s="5853"/>
    </row>
    <row r="135" spans="1:19" ht="25.5">
      <c r="A135" s="821"/>
      <c r="B135" s="5925"/>
      <c r="C135" s="499"/>
      <c r="D135" s="578"/>
      <c r="E135" s="577"/>
      <c r="F135" s="5928"/>
      <c r="G135" s="5889"/>
      <c r="H135" s="5883"/>
      <c r="I135" s="5886"/>
      <c r="J135" s="586" t="s">
        <v>134</v>
      </c>
      <c r="K135" s="610"/>
      <c r="L135" s="610"/>
      <c r="M135" s="609"/>
      <c r="N135" s="583" t="s">
        <v>422</v>
      </c>
      <c r="O135" s="582" t="s">
        <v>407</v>
      </c>
      <c r="P135" s="679">
        <v>1873</v>
      </c>
      <c r="Q135" s="678">
        <v>3482</v>
      </c>
      <c r="R135" s="5852"/>
      <c r="S135" s="5853"/>
    </row>
    <row r="136" spans="1:19" ht="15">
      <c r="A136" s="821"/>
      <c r="B136" s="5925"/>
      <c r="C136" s="499"/>
      <c r="D136" s="578"/>
      <c r="E136" s="577"/>
      <c r="F136" s="5928"/>
      <c r="G136" s="5889"/>
      <c r="H136" s="5883"/>
      <c r="I136" s="5886"/>
      <c r="J136" s="586" t="s">
        <v>211</v>
      </c>
      <c r="K136" s="610"/>
      <c r="L136" s="610"/>
      <c r="M136" s="609"/>
      <c r="N136" s="614"/>
      <c r="O136" s="660"/>
      <c r="P136" s="660"/>
      <c r="Q136" s="790"/>
      <c r="R136" s="5852"/>
      <c r="S136" s="5853"/>
    </row>
    <row r="137" spans="1:19" ht="15">
      <c r="A137" s="821"/>
      <c r="B137" s="5925"/>
      <c r="C137" s="499"/>
      <c r="D137" s="578"/>
      <c r="E137" s="577"/>
      <c r="F137" s="5928"/>
      <c r="G137" s="5889"/>
      <c r="H137" s="5883"/>
      <c r="I137" s="5886"/>
      <c r="J137" s="586" t="s">
        <v>159</v>
      </c>
      <c r="K137" s="610">
        <v>64.7</v>
      </c>
      <c r="L137" s="610">
        <v>75</v>
      </c>
      <c r="M137" s="610">
        <v>75</v>
      </c>
      <c r="N137" s="614"/>
      <c r="O137" s="660"/>
      <c r="P137" s="659"/>
      <c r="Q137" s="580"/>
      <c r="R137" s="5852"/>
      <c r="S137" s="5853"/>
    </row>
    <row r="138" spans="1:19" ht="99" customHeight="1" thickBot="1">
      <c r="A138" s="821"/>
      <c r="B138" s="5925"/>
      <c r="C138" s="499"/>
      <c r="D138" s="578"/>
      <c r="E138" s="577"/>
      <c r="F138" s="5928"/>
      <c r="G138" s="5889"/>
      <c r="H138" s="5883"/>
      <c r="I138" s="5886"/>
      <c r="J138" s="576" t="s">
        <v>135</v>
      </c>
      <c r="K138" s="686"/>
      <c r="L138" s="686"/>
      <c r="M138" s="685"/>
      <c r="N138" s="653"/>
      <c r="O138" s="652"/>
      <c r="P138" s="651"/>
      <c r="Q138" s="650"/>
      <c r="R138" s="5852"/>
      <c r="S138" s="5853"/>
    </row>
    <row r="139" spans="1:19" ht="18" customHeight="1" thickBot="1">
      <c r="A139" s="819"/>
      <c r="B139" s="5926"/>
      <c r="C139" s="817"/>
      <c r="D139" s="603"/>
      <c r="E139" s="487"/>
      <c r="F139" s="5931"/>
      <c r="G139" s="5890"/>
      <c r="H139" s="5884"/>
      <c r="I139" s="5887"/>
      <c r="J139" s="601" t="s">
        <v>23</v>
      </c>
      <c r="K139" s="600">
        <f>SUM(K134:K138)</f>
        <v>64.7</v>
      </c>
      <c r="L139" s="600">
        <f>SUM(L134:L138)</f>
        <v>75</v>
      </c>
      <c r="M139" s="600">
        <f>SUM(M134:M138)</f>
        <v>75</v>
      </c>
      <c r="N139" s="599"/>
      <c r="O139" s="598"/>
      <c r="P139" s="597"/>
      <c r="Q139" s="596"/>
      <c r="R139" s="5849"/>
      <c r="S139" s="5845"/>
    </row>
    <row r="140" spans="1:19" ht="15" hidden="1" customHeight="1">
      <c r="A140" s="787" t="s">
        <v>94</v>
      </c>
      <c r="B140" s="5924" t="s">
        <v>27</v>
      </c>
      <c r="C140" s="515" t="s">
        <v>27</v>
      </c>
      <c r="D140" s="595" t="s">
        <v>94</v>
      </c>
      <c r="E140" s="594"/>
      <c r="F140" s="6218" t="s">
        <v>421</v>
      </c>
      <c r="G140" s="5888" t="s">
        <v>420</v>
      </c>
      <c r="H140" s="5882" t="s">
        <v>419</v>
      </c>
      <c r="I140" s="5885" t="s">
        <v>418</v>
      </c>
      <c r="J140" s="593" t="s">
        <v>110</v>
      </c>
      <c r="K140" s="592"/>
      <c r="L140" s="592"/>
      <c r="M140" s="591"/>
      <c r="N140" s="590"/>
      <c r="O140" s="589"/>
      <c r="P140" s="588"/>
      <c r="Q140" s="587"/>
      <c r="R140" s="465"/>
      <c r="S140" s="464"/>
    </row>
    <row r="141" spans="1:19" ht="15.75" hidden="1" customHeight="1" thickBot="1">
      <c r="A141" s="821"/>
      <c r="B141" s="5925"/>
      <c r="C141" s="499"/>
      <c r="D141" s="578"/>
      <c r="E141" s="577"/>
      <c r="F141" s="6219"/>
      <c r="G141" s="5889"/>
      <c r="H141" s="5883"/>
      <c r="I141" s="5886"/>
      <c r="J141" s="586" t="s">
        <v>134</v>
      </c>
      <c r="K141" s="610"/>
      <c r="L141" s="610"/>
      <c r="M141" s="609"/>
      <c r="N141" s="583"/>
      <c r="O141" s="582"/>
      <c r="P141" s="581"/>
      <c r="Q141" s="658"/>
      <c r="R141" s="465"/>
      <c r="S141" s="464"/>
    </row>
    <row r="142" spans="1:19" ht="15.75" hidden="1" customHeight="1" thickBot="1">
      <c r="A142" s="821"/>
      <c r="B142" s="5925"/>
      <c r="C142" s="499"/>
      <c r="D142" s="578"/>
      <c r="E142" s="577"/>
      <c r="F142" s="6219"/>
      <c r="G142" s="5889"/>
      <c r="H142" s="5883"/>
      <c r="I142" s="5886"/>
      <c r="J142" s="586" t="s">
        <v>211</v>
      </c>
      <c r="K142" s="610"/>
      <c r="L142" s="610"/>
      <c r="M142" s="609"/>
      <c r="N142" s="614"/>
      <c r="O142" s="660"/>
      <c r="P142" s="659"/>
      <c r="Q142" s="658"/>
      <c r="R142" s="465"/>
      <c r="S142" s="464"/>
    </row>
    <row r="143" spans="1:19" ht="15.75" hidden="1" customHeight="1" thickBot="1">
      <c r="A143" s="821"/>
      <c r="B143" s="5925"/>
      <c r="C143" s="499"/>
      <c r="D143" s="578"/>
      <c r="E143" s="577"/>
      <c r="F143" s="6219"/>
      <c r="G143" s="5889"/>
      <c r="H143" s="5883"/>
      <c r="I143" s="5886"/>
      <c r="J143" s="586" t="s">
        <v>159</v>
      </c>
      <c r="K143" s="610"/>
      <c r="L143" s="610"/>
      <c r="M143" s="609"/>
      <c r="N143" s="614"/>
      <c r="O143" s="660"/>
      <c r="P143" s="659"/>
      <c r="Q143" s="580"/>
      <c r="R143" s="465"/>
      <c r="S143" s="464"/>
    </row>
    <row r="144" spans="1:19" ht="15.75" hidden="1" customHeight="1" thickBot="1">
      <c r="A144" s="821"/>
      <c r="B144" s="5925"/>
      <c r="C144" s="499"/>
      <c r="D144" s="578"/>
      <c r="E144" s="577"/>
      <c r="F144" s="6219"/>
      <c r="G144" s="5889"/>
      <c r="H144" s="5883"/>
      <c r="I144" s="5886"/>
      <c r="J144" s="586" t="s">
        <v>135</v>
      </c>
      <c r="K144" s="677"/>
      <c r="L144" s="677"/>
      <c r="M144" s="676"/>
      <c r="N144" s="675"/>
      <c r="O144" s="674"/>
      <c r="P144" s="1219"/>
      <c r="Q144" s="1218"/>
      <c r="R144" s="465"/>
      <c r="S144" s="464"/>
    </row>
    <row r="145" spans="1:19" ht="15" hidden="1" customHeight="1" thickBot="1">
      <c r="A145" s="819"/>
      <c r="B145" s="5926"/>
      <c r="C145" s="817"/>
      <c r="D145" s="603"/>
      <c r="E145" s="487"/>
      <c r="F145" s="6220"/>
      <c r="G145" s="5890"/>
      <c r="H145" s="5884"/>
      <c r="I145" s="5887"/>
      <c r="J145" s="1217" t="s">
        <v>23</v>
      </c>
      <c r="K145" s="1216">
        <f>SUM(K140:K144)</f>
        <v>0</v>
      </c>
      <c r="L145" s="1216">
        <f>SUM(L140:L144)</f>
        <v>0</v>
      </c>
      <c r="M145" s="1215"/>
      <c r="N145" s="1214"/>
      <c r="O145" s="1213"/>
      <c r="P145" s="1212"/>
      <c r="Q145" s="1211"/>
      <c r="R145" s="465"/>
      <c r="S145" s="464"/>
    </row>
    <row r="146" spans="1:19" ht="19.5" customHeight="1">
      <c r="A146" s="787" t="s">
        <v>94</v>
      </c>
      <c r="B146" s="5924" t="s">
        <v>27</v>
      </c>
      <c r="C146" s="785" t="s">
        <v>29</v>
      </c>
      <c r="D146" s="1165"/>
      <c r="E146" s="1115"/>
      <c r="F146" s="6057" t="s">
        <v>417</v>
      </c>
      <c r="G146" s="5888" t="s">
        <v>410</v>
      </c>
      <c r="H146" s="6058" t="s">
        <v>34</v>
      </c>
      <c r="I146" s="5885" t="s">
        <v>33</v>
      </c>
      <c r="J146" s="534" t="s">
        <v>110</v>
      </c>
      <c r="K146" s="692">
        <f>K158+K164</f>
        <v>0</v>
      </c>
      <c r="L146" s="692">
        <f>L158+L164</f>
        <v>0</v>
      </c>
      <c r="M146" s="692">
        <f>M158+M164</f>
        <v>0</v>
      </c>
      <c r="N146" s="590"/>
      <c r="O146" s="589"/>
      <c r="P146" s="588"/>
      <c r="Q146" s="1163"/>
      <c r="R146" s="1210"/>
      <c r="S146" s="464"/>
    </row>
    <row r="147" spans="1:19" ht="18.75" customHeight="1">
      <c r="A147" s="821"/>
      <c r="B147" s="5925"/>
      <c r="C147" s="829"/>
      <c r="D147" s="777"/>
      <c r="E147" s="1112"/>
      <c r="F147" s="6048"/>
      <c r="G147" s="5889"/>
      <c r="H147" s="6059"/>
      <c r="I147" s="5886"/>
      <c r="J147" s="528" t="s">
        <v>134</v>
      </c>
      <c r="K147" s="690">
        <f>K153+K159+K165</f>
        <v>0</v>
      </c>
      <c r="L147" s="690">
        <f>L153+L159+L165</f>
        <v>0</v>
      </c>
      <c r="M147" s="690">
        <f>M153+M159+M165</f>
        <v>0</v>
      </c>
      <c r="N147" s="614"/>
      <c r="O147" s="660"/>
      <c r="P147" s="659"/>
      <c r="Q147" s="1209"/>
      <c r="R147" s="545"/>
      <c r="S147" s="464"/>
    </row>
    <row r="148" spans="1:19" ht="15">
      <c r="A148" s="821"/>
      <c r="B148" s="5925"/>
      <c r="C148" s="829"/>
      <c r="D148" s="777"/>
      <c r="E148" s="1112"/>
      <c r="F148" s="6048"/>
      <c r="G148" s="5889"/>
      <c r="H148" s="6059"/>
      <c r="I148" s="5886"/>
      <c r="J148" s="528" t="s">
        <v>211</v>
      </c>
      <c r="K148" s="690">
        <f>K154+K166</f>
        <v>0</v>
      </c>
      <c r="L148" s="690">
        <f>L154+L166</f>
        <v>0</v>
      </c>
      <c r="M148" s="690">
        <f>M154+M166</f>
        <v>0</v>
      </c>
      <c r="N148" s="614"/>
      <c r="O148" s="660"/>
      <c r="P148" s="659"/>
      <c r="Q148" s="580"/>
      <c r="R148" s="545"/>
      <c r="S148" s="464"/>
    </row>
    <row r="149" spans="1:19" ht="15">
      <c r="A149" s="821"/>
      <c r="B149" s="5925"/>
      <c r="C149" s="829"/>
      <c r="D149" s="777"/>
      <c r="E149" s="1112"/>
      <c r="F149" s="6048"/>
      <c r="G149" s="5889"/>
      <c r="H149" s="6059"/>
      <c r="I149" s="5886"/>
      <c r="J149" s="528" t="s">
        <v>159</v>
      </c>
      <c r="K149" s="690">
        <f t="shared" ref="K149:M150" si="5">K155+K161+K167</f>
        <v>0</v>
      </c>
      <c r="L149" s="690">
        <f t="shared" si="5"/>
        <v>67.900000000000006</v>
      </c>
      <c r="M149" s="690">
        <f t="shared" si="5"/>
        <v>56.5</v>
      </c>
      <c r="N149" s="614"/>
      <c r="O149" s="660"/>
      <c r="P149" s="659"/>
      <c r="Q149" s="580"/>
      <c r="R149" s="545"/>
      <c r="S149" s="464"/>
    </row>
    <row r="150" spans="1:19" ht="15.75" thickBot="1">
      <c r="A150" s="821"/>
      <c r="B150" s="5925"/>
      <c r="C150" s="829"/>
      <c r="D150" s="777"/>
      <c r="E150" s="1112"/>
      <c r="F150" s="6048"/>
      <c r="G150" s="5889"/>
      <c r="H150" s="6059"/>
      <c r="I150" s="5886"/>
      <c r="J150" s="914" t="s">
        <v>135</v>
      </c>
      <c r="K150" s="913">
        <f t="shared" si="5"/>
        <v>0</v>
      </c>
      <c r="L150" s="913">
        <f t="shared" si="5"/>
        <v>0</v>
      </c>
      <c r="M150" s="913">
        <f t="shared" si="5"/>
        <v>0</v>
      </c>
      <c r="N150" s="653"/>
      <c r="O150" s="652"/>
      <c r="P150" s="651"/>
      <c r="Q150" s="650"/>
      <c r="R150" s="545"/>
      <c r="S150" s="464"/>
    </row>
    <row r="151" spans="1:19" ht="15.75" customHeight="1" thickBot="1">
      <c r="A151" s="819"/>
      <c r="B151" s="5926"/>
      <c r="C151" s="521"/>
      <c r="D151" s="521"/>
      <c r="E151" s="520"/>
      <c r="F151" s="6051"/>
      <c r="G151" s="5890"/>
      <c r="H151" s="6060"/>
      <c r="I151" s="5887"/>
      <c r="J151" s="720" t="s">
        <v>23</v>
      </c>
      <c r="K151" s="600">
        <f>SUM(K146:K150)</f>
        <v>0</v>
      </c>
      <c r="L151" s="600">
        <f>SUM(L146:L150)</f>
        <v>67.900000000000006</v>
      </c>
      <c r="M151" s="600">
        <f>SUM(M146:M150)</f>
        <v>56.5</v>
      </c>
      <c r="N151" s="599"/>
      <c r="O151" s="598"/>
      <c r="P151" s="597"/>
      <c r="Q151" s="596"/>
      <c r="R151" s="5849"/>
      <c r="S151" s="5845"/>
    </row>
    <row r="152" spans="1:19" ht="25.5" hidden="1" customHeight="1">
      <c r="A152" s="787" t="s">
        <v>94</v>
      </c>
      <c r="B152" s="5924" t="s">
        <v>27</v>
      </c>
      <c r="C152" s="785" t="s">
        <v>29</v>
      </c>
      <c r="D152" s="784" t="s">
        <v>27</v>
      </c>
      <c r="E152" s="594"/>
      <c r="F152" s="5904" t="s">
        <v>416</v>
      </c>
      <c r="G152" s="5888" t="s">
        <v>410</v>
      </c>
      <c r="H152" s="5882" t="s">
        <v>34</v>
      </c>
      <c r="I152" s="5885" t="s">
        <v>221</v>
      </c>
      <c r="J152" s="593" t="s">
        <v>110</v>
      </c>
      <c r="K152" s="592"/>
      <c r="L152" s="592"/>
      <c r="M152" s="591"/>
      <c r="N152" s="590" t="s">
        <v>213</v>
      </c>
      <c r="O152" s="589" t="s">
        <v>415</v>
      </c>
      <c r="P152" s="588"/>
      <c r="Q152" s="1052">
        <v>1</v>
      </c>
      <c r="R152" s="465"/>
      <c r="S152" s="464"/>
    </row>
    <row r="153" spans="1:19" ht="18.75" hidden="1" customHeight="1">
      <c r="A153" s="821"/>
      <c r="B153" s="5925"/>
      <c r="C153" s="829"/>
      <c r="D153" s="776"/>
      <c r="E153" s="577"/>
      <c r="F153" s="5905"/>
      <c r="G153" s="5889"/>
      <c r="H153" s="5883"/>
      <c r="I153" s="5886"/>
      <c r="J153" s="586" t="s">
        <v>134</v>
      </c>
      <c r="K153" s="610"/>
      <c r="L153" s="610"/>
      <c r="M153" s="609"/>
      <c r="N153" s="583" t="s">
        <v>414</v>
      </c>
      <c r="O153" s="582" t="s">
        <v>407</v>
      </c>
      <c r="P153" s="581"/>
      <c r="Q153" s="658">
        <v>20</v>
      </c>
      <c r="R153" s="465"/>
      <c r="S153" s="464"/>
    </row>
    <row r="154" spans="1:19" ht="26.25" hidden="1" customHeight="1">
      <c r="A154" s="821"/>
      <c r="B154" s="5925"/>
      <c r="C154" s="829"/>
      <c r="D154" s="776"/>
      <c r="E154" s="577"/>
      <c r="F154" s="5905"/>
      <c r="G154" s="5889"/>
      <c r="H154" s="5883"/>
      <c r="I154" s="5886"/>
      <c r="J154" s="586" t="s">
        <v>211</v>
      </c>
      <c r="K154" s="610"/>
      <c r="L154" s="610"/>
      <c r="M154" s="609"/>
      <c r="N154" s="614"/>
      <c r="O154" s="660"/>
      <c r="P154" s="659"/>
      <c r="Q154" s="580"/>
      <c r="R154" s="465"/>
      <c r="S154" s="464"/>
    </row>
    <row r="155" spans="1:19" ht="17.25" hidden="1" customHeight="1">
      <c r="A155" s="821"/>
      <c r="B155" s="5925"/>
      <c r="C155" s="829"/>
      <c r="D155" s="776"/>
      <c r="E155" s="577"/>
      <c r="F155" s="5905"/>
      <c r="G155" s="5889"/>
      <c r="H155" s="5883"/>
      <c r="I155" s="5886"/>
      <c r="J155" s="586" t="s">
        <v>159</v>
      </c>
      <c r="K155" s="610"/>
      <c r="L155" s="610"/>
      <c r="M155" s="609"/>
      <c r="N155" s="614"/>
      <c r="O155" s="660"/>
      <c r="P155" s="659"/>
      <c r="Q155" s="580"/>
      <c r="R155" s="465"/>
      <c r="S155" s="464"/>
    </row>
    <row r="156" spans="1:19" ht="18" hidden="1" customHeight="1" thickBot="1">
      <c r="A156" s="821"/>
      <c r="B156" s="5925"/>
      <c r="C156" s="829"/>
      <c r="D156" s="776"/>
      <c r="E156" s="577"/>
      <c r="F156" s="5905"/>
      <c r="G156" s="5889"/>
      <c r="H156" s="5883"/>
      <c r="I156" s="5886"/>
      <c r="J156" s="576" t="s">
        <v>135</v>
      </c>
      <c r="K156" s="686"/>
      <c r="L156" s="686"/>
      <c r="M156" s="685"/>
      <c r="N156" s="653"/>
      <c r="O156" s="652"/>
      <c r="P156" s="651"/>
      <c r="Q156" s="650"/>
      <c r="R156" s="465"/>
      <c r="S156" s="464"/>
    </row>
    <row r="157" spans="1:19" ht="37.5" hidden="1" customHeight="1" thickBot="1">
      <c r="A157" s="819"/>
      <c r="B157" s="5926"/>
      <c r="C157" s="521"/>
      <c r="D157" s="488"/>
      <c r="E157" s="487"/>
      <c r="F157" s="5906"/>
      <c r="G157" s="5890"/>
      <c r="H157" s="5884"/>
      <c r="I157" s="5887"/>
      <c r="J157" s="601" t="s">
        <v>23</v>
      </c>
      <c r="K157" s="567">
        <f>SUM(K152:K156)</f>
        <v>0</v>
      </c>
      <c r="L157" s="567">
        <f>SUM(L152:L156)</f>
        <v>0</v>
      </c>
      <c r="M157" s="1208"/>
      <c r="N157" s="566"/>
      <c r="O157" s="565"/>
      <c r="P157" s="564"/>
      <c r="Q157" s="563"/>
      <c r="R157" s="465"/>
      <c r="S157" s="464"/>
    </row>
    <row r="158" spans="1:19" ht="21.75" customHeight="1">
      <c r="A158" s="787" t="s">
        <v>94</v>
      </c>
      <c r="B158" s="5924" t="s">
        <v>27</v>
      </c>
      <c r="C158" s="785" t="s">
        <v>29</v>
      </c>
      <c r="D158" s="784" t="s">
        <v>29</v>
      </c>
      <c r="E158" s="5977"/>
      <c r="F158" s="5969" t="s">
        <v>413</v>
      </c>
      <c r="G158" s="5972" t="s">
        <v>410</v>
      </c>
      <c r="H158" s="5882" t="s">
        <v>34</v>
      </c>
      <c r="I158" s="5885" t="s">
        <v>33</v>
      </c>
      <c r="J158" s="1207" t="s">
        <v>110</v>
      </c>
      <c r="K158" s="644"/>
      <c r="L158" s="644"/>
      <c r="M158" s="644"/>
      <c r="N158" s="503" t="s">
        <v>213</v>
      </c>
      <c r="O158" s="502" t="s">
        <v>37</v>
      </c>
      <c r="P158" s="502"/>
      <c r="Q158" s="500"/>
      <c r="R158" s="5852" t="s">
        <v>412</v>
      </c>
      <c r="S158" s="5853"/>
    </row>
    <row r="159" spans="1:19" ht="19.5" customHeight="1">
      <c r="A159" s="821"/>
      <c r="B159" s="5925"/>
      <c r="C159" s="829"/>
      <c r="D159" s="776"/>
      <c r="E159" s="5978"/>
      <c r="F159" s="5970"/>
      <c r="G159" s="5973"/>
      <c r="H159" s="5883"/>
      <c r="I159" s="5886"/>
      <c r="J159" s="1206" t="s">
        <v>134</v>
      </c>
      <c r="K159" s="637"/>
      <c r="L159" s="637"/>
      <c r="M159" s="637"/>
      <c r="N159" s="503"/>
      <c r="O159" s="502"/>
      <c r="P159" s="502"/>
      <c r="Q159" s="500"/>
      <c r="R159" s="5852"/>
      <c r="S159" s="5853"/>
    </row>
    <row r="160" spans="1:19" ht="19.5" customHeight="1">
      <c r="A160" s="821"/>
      <c r="B160" s="5925"/>
      <c r="C160" s="829"/>
      <c r="D160" s="776"/>
      <c r="E160" s="5978"/>
      <c r="F160" s="5970"/>
      <c r="G160" s="5973"/>
      <c r="H160" s="5883"/>
      <c r="I160" s="5886"/>
      <c r="J160" s="1206" t="s">
        <v>211</v>
      </c>
      <c r="K160" s="637"/>
      <c r="L160" s="637"/>
      <c r="M160" s="637"/>
      <c r="N160" s="503"/>
      <c r="O160" s="502"/>
      <c r="P160" s="502"/>
      <c r="Q160" s="500"/>
      <c r="R160" s="5852"/>
      <c r="S160" s="5853"/>
    </row>
    <row r="161" spans="1:19" ht="21.75" customHeight="1">
      <c r="A161" s="821"/>
      <c r="B161" s="5925"/>
      <c r="C161" s="829"/>
      <c r="D161" s="776"/>
      <c r="E161" s="5978"/>
      <c r="F161" s="5970"/>
      <c r="G161" s="5973"/>
      <c r="H161" s="5883"/>
      <c r="I161" s="5886"/>
      <c r="J161" s="1206" t="s">
        <v>159</v>
      </c>
      <c r="K161" s="504">
        <v>0</v>
      </c>
      <c r="L161" s="504">
        <v>67.900000000000006</v>
      </c>
      <c r="M161" s="504">
        <v>56.5</v>
      </c>
      <c r="N161" s="503"/>
      <c r="O161" s="502"/>
      <c r="P161" s="502"/>
      <c r="Q161" s="500"/>
      <c r="R161" s="5852"/>
      <c r="S161" s="5853"/>
    </row>
    <row r="162" spans="1:19" ht="110.25" customHeight="1" thickBot="1">
      <c r="A162" s="821"/>
      <c r="B162" s="5925"/>
      <c r="C162" s="829"/>
      <c r="D162" s="776"/>
      <c r="E162" s="5978"/>
      <c r="F162" s="5970"/>
      <c r="G162" s="5973"/>
      <c r="H162" s="5883"/>
      <c r="I162" s="5886"/>
      <c r="J162" s="1205" t="s">
        <v>135</v>
      </c>
      <c r="K162" s="655"/>
      <c r="L162" s="655"/>
      <c r="M162" s="631"/>
      <c r="N162" s="1142"/>
      <c r="O162" s="1141"/>
      <c r="P162" s="1141"/>
      <c r="Q162" s="626"/>
      <c r="R162" s="5852"/>
      <c r="S162" s="5853"/>
    </row>
    <row r="163" spans="1:19" ht="15" customHeight="1" thickBot="1">
      <c r="A163" s="819"/>
      <c r="B163" s="5926"/>
      <c r="C163" s="521"/>
      <c r="D163" s="488"/>
      <c r="E163" s="5979"/>
      <c r="F163" s="5971"/>
      <c r="G163" s="5974"/>
      <c r="H163" s="5884"/>
      <c r="I163" s="5887"/>
      <c r="J163" s="1204" t="s">
        <v>23</v>
      </c>
      <c r="K163" s="1203">
        <f>SUM(K158:K162)</f>
        <v>0</v>
      </c>
      <c r="L163" s="1203">
        <f>SUM(L158:L162)</f>
        <v>67.900000000000006</v>
      </c>
      <c r="M163" s="1203">
        <f>SUM(M158:M162)</f>
        <v>56.5</v>
      </c>
      <c r="N163" s="1202"/>
      <c r="O163" s="1201"/>
      <c r="P163" s="1201"/>
      <c r="Q163" s="1200"/>
      <c r="R163" s="5849"/>
      <c r="S163" s="5845"/>
    </row>
    <row r="164" spans="1:19" ht="18.75" customHeight="1">
      <c r="A164" s="787" t="s">
        <v>94</v>
      </c>
      <c r="B164" s="5924" t="s">
        <v>27</v>
      </c>
      <c r="C164" s="785" t="s">
        <v>29</v>
      </c>
      <c r="D164" s="784" t="s">
        <v>94</v>
      </c>
      <c r="E164" s="5977"/>
      <c r="F164" s="5969" t="s">
        <v>411</v>
      </c>
      <c r="G164" s="5972" t="s">
        <v>410</v>
      </c>
      <c r="H164" s="5882" t="s">
        <v>34</v>
      </c>
      <c r="I164" s="5951" t="s">
        <v>33</v>
      </c>
      <c r="J164" s="593" t="s">
        <v>110</v>
      </c>
      <c r="K164" s="511">
        <v>0</v>
      </c>
      <c r="L164" s="511">
        <v>0</v>
      </c>
      <c r="M164" s="511">
        <v>0</v>
      </c>
      <c r="N164" s="1199" t="s">
        <v>213</v>
      </c>
      <c r="O164" s="531" t="s">
        <v>37</v>
      </c>
      <c r="P164" s="530"/>
      <c r="Q164" s="507"/>
      <c r="R164" s="5852" t="s">
        <v>371</v>
      </c>
      <c r="S164" s="5853"/>
    </row>
    <row r="165" spans="1:19" ht="16.5" customHeight="1">
      <c r="A165" s="821"/>
      <c r="B165" s="5925"/>
      <c r="C165" s="829"/>
      <c r="D165" s="776"/>
      <c r="E165" s="5978"/>
      <c r="F165" s="5970"/>
      <c r="G165" s="5973"/>
      <c r="H165" s="5883"/>
      <c r="I165" s="5952"/>
      <c r="J165" s="586" t="s">
        <v>134</v>
      </c>
      <c r="K165" s="585">
        <v>0</v>
      </c>
      <c r="L165" s="585">
        <v>0</v>
      </c>
      <c r="M165" s="585">
        <v>0</v>
      </c>
      <c r="N165" s="754"/>
      <c r="O165" s="729"/>
      <c r="P165" s="1198"/>
      <c r="Q165" s="1197"/>
      <c r="R165" s="5852"/>
      <c r="S165" s="5853"/>
    </row>
    <row r="166" spans="1:19" ht="15.75" customHeight="1">
      <c r="A166" s="821"/>
      <c r="B166" s="5925"/>
      <c r="C166" s="829"/>
      <c r="D166" s="776"/>
      <c r="E166" s="5978"/>
      <c r="F166" s="5970"/>
      <c r="G166" s="5973"/>
      <c r="H166" s="5883"/>
      <c r="I166" s="5952"/>
      <c r="J166" s="586" t="s">
        <v>211</v>
      </c>
      <c r="K166" s="585">
        <v>0</v>
      </c>
      <c r="L166" s="585">
        <v>0</v>
      </c>
      <c r="M166" s="585">
        <v>0</v>
      </c>
      <c r="N166" s="754"/>
      <c r="O166" s="729"/>
      <c r="P166" s="1198"/>
      <c r="Q166" s="1197"/>
      <c r="R166" s="5852"/>
      <c r="S166" s="5853"/>
    </row>
    <row r="167" spans="1:19" ht="16.5" customHeight="1">
      <c r="A167" s="821"/>
      <c r="B167" s="5925"/>
      <c r="C167" s="829"/>
      <c r="D167" s="776"/>
      <c r="E167" s="5978"/>
      <c r="F167" s="5970"/>
      <c r="G167" s="5973"/>
      <c r="H167" s="5883"/>
      <c r="I167" s="5952"/>
      <c r="J167" s="586" t="s">
        <v>159</v>
      </c>
      <c r="K167" s="585">
        <v>0</v>
      </c>
      <c r="L167" s="585">
        <v>0</v>
      </c>
      <c r="M167" s="585">
        <v>0</v>
      </c>
      <c r="N167" s="754"/>
      <c r="O167" s="729"/>
      <c r="P167" s="729"/>
      <c r="Q167" s="1197"/>
      <c r="R167" s="5852"/>
      <c r="S167" s="5853"/>
    </row>
    <row r="168" spans="1:19" ht="15" customHeight="1" thickBot="1">
      <c r="A168" s="821"/>
      <c r="B168" s="5925"/>
      <c r="C168" s="829"/>
      <c r="D168" s="776"/>
      <c r="E168" s="5978"/>
      <c r="F168" s="5970"/>
      <c r="G168" s="5973"/>
      <c r="H168" s="5883"/>
      <c r="I168" s="5952"/>
      <c r="J168" s="1196" t="s">
        <v>135</v>
      </c>
      <c r="K168" s="726">
        <v>0</v>
      </c>
      <c r="L168" s="726">
        <v>0</v>
      </c>
      <c r="M168" s="726">
        <v>0</v>
      </c>
      <c r="N168" s="1195"/>
      <c r="O168" s="1194"/>
      <c r="P168" s="1193"/>
      <c r="Q168" s="722"/>
      <c r="R168" s="5852"/>
      <c r="S168" s="5853"/>
    </row>
    <row r="169" spans="1:19" ht="18" customHeight="1" thickBot="1">
      <c r="A169" s="819"/>
      <c r="B169" s="5926"/>
      <c r="C169" s="521"/>
      <c r="D169" s="488"/>
      <c r="E169" s="5979"/>
      <c r="F169" s="5971"/>
      <c r="G169" s="5974"/>
      <c r="H169" s="5884"/>
      <c r="I169" s="5953"/>
      <c r="J169" s="720" t="s">
        <v>23</v>
      </c>
      <c r="K169" s="1192">
        <f>SUM(K164:K168)</f>
        <v>0</v>
      </c>
      <c r="L169" s="1192">
        <f>SUM(L164:L168)</f>
        <v>0</v>
      </c>
      <c r="M169" s="1192">
        <f>SUM(M164:M168)</f>
        <v>0</v>
      </c>
      <c r="N169" s="743"/>
      <c r="O169" s="597"/>
      <c r="P169" s="597"/>
      <c r="Q169" s="735"/>
      <c r="R169" s="5849"/>
      <c r="S169" s="5845"/>
    </row>
    <row r="170" spans="1:19" ht="15" customHeight="1" thickBot="1">
      <c r="A170" s="866" t="s">
        <v>94</v>
      </c>
      <c r="B170" s="1063" t="s">
        <v>27</v>
      </c>
      <c r="C170" s="5975" t="s">
        <v>28</v>
      </c>
      <c r="D170" s="5975"/>
      <c r="E170" s="5975"/>
      <c r="F170" s="5975"/>
      <c r="G170" s="5975"/>
      <c r="H170" s="5975"/>
      <c r="I170" s="5976"/>
      <c r="J170" s="1191" t="s">
        <v>23</v>
      </c>
      <c r="K170" s="1061">
        <f>K133+K151</f>
        <v>64.7</v>
      </c>
      <c r="L170" s="1061">
        <f>L133+L151</f>
        <v>142.9</v>
      </c>
      <c r="M170" s="1061">
        <f>M133+M151</f>
        <v>131.5</v>
      </c>
      <c r="N170" s="979"/>
      <c r="O170" s="979"/>
      <c r="P170" s="979"/>
      <c r="Q170" s="718"/>
      <c r="R170" s="5865"/>
      <c r="S170" s="5853"/>
    </row>
    <row r="171" spans="1:19" ht="18.75" customHeight="1" thickBot="1">
      <c r="A171" s="1190" t="s">
        <v>94</v>
      </c>
      <c r="B171" s="1189" t="s">
        <v>29</v>
      </c>
      <c r="C171" s="1059" t="s">
        <v>409</v>
      </c>
      <c r="D171" s="833"/>
      <c r="E171" s="833"/>
      <c r="F171" s="833"/>
      <c r="G171" s="833"/>
      <c r="H171" s="833"/>
      <c r="I171" s="833"/>
      <c r="J171" s="833"/>
      <c r="K171" s="1058"/>
      <c r="L171" s="1058"/>
      <c r="M171" s="1058"/>
      <c r="N171" s="833"/>
      <c r="O171" s="833"/>
      <c r="P171" s="833"/>
      <c r="Q171" s="915"/>
      <c r="R171" s="5856"/>
      <c r="S171" s="5845"/>
    </row>
    <row r="172" spans="1:19" ht="24" customHeight="1" thickBot="1">
      <c r="A172" s="1057"/>
      <c r="B172" s="855"/>
      <c r="C172" s="1056"/>
      <c r="D172" s="1055"/>
      <c r="E172" s="1055"/>
      <c r="F172" s="1055"/>
      <c r="G172" s="1055"/>
      <c r="H172" s="1055"/>
      <c r="I172" s="1055"/>
      <c r="J172" s="1055"/>
      <c r="K172" s="1055"/>
      <c r="L172" s="1055"/>
      <c r="M172" s="1054"/>
      <c r="N172" s="696" t="s">
        <v>408</v>
      </c>
      <c r="O172" s="695" t="s">
        <v>407</v>
      </c>
      <c r="P172" s="1188"/>
      <c r="Q172" s="1187"/>
      <c r="R172" s="838"/>
      <c r="S172" s="838"/>
    </row>
    <row r="173" spans="1:19" ht="21" customHeight="1">
      <c r="A173" s="1038" t="s">
        <v>94</v>
      </c>
      <c r="B173" s="6067" t="s">
        <v>29</v>
      </c>
      <c r="C173" s="876" t="s">
        <v>27</v>
      </c>
      <c r="D173" s="1184"/>
      <c r="E173" s="1183"/>
      <c r="F173" s="6215" t="s">
        <v>406</v>
      </c>
      <c r="G173" s="5889" t="s">
        <v>404</v>
      </c>
      <c r="H173" s="5908" t="s">
        <v>34</v>
      </c>
      <c r="I173" s="5911" t="s">
        <v>33</v>
      </c>
      <c r="J173" s="1186" t="s">
        <v>110</v>
      </c>
      <c r="K173" s="905">
        <f t="shared" ref="K173:M177" si="6">K179</f>
        <v>0</v>
      </c>
      <c r="L173" s="905">
        <f t="shared" si="6"/>
        <v>0</v>
      </c>
      <c r="M173" s="905">
        <f t="shared" si="6"/>
        <v>0</v>
      </c>
      <c r="N173" s="1097"/>
      <c r="O173" s="1087"/>
      <c r="P173" s="1086"/>
      <c r="Q173" s="1085"/>
      <c r="R173" s="5852"/>
      <c r="S173" s="5853"/>
    </row>
    <row r="174" spans="1:19" ht="16.5" customHeight="1">
      <c r="A174" s="877"/>
      <c r="B174" s="6068"/>
      <c r="C174" s="876"/>
      <c r="D174" s="1184"/>
      <c r="E174" s="1183"/>
      <c r="F174" s="6216"/>
      <c r="G174" s="5889"/>
      <c r="H174" s="5908"/>
      <c r="I174" s="5911"/>
      <c r="J174" s="906" t="s">
        <v>134</v>
      </c>
      <c r="K174" s="905">
        <f t="shared" si="6"/>
        <v>0</v>
      </c>
      <c r="L174" s="905">
        <f t="shared" si="6"/>
        <v>0</v>
      </c>
      <c r="M174" s="905">
        <f t="shared" si="6"/>
        <v>0</v>
      </c>
      <c r="N174" s="1185"/>
      <c r="O174" s="1079"/>
      <c r="P174" s="1078"/>
      <c r="Q174" s="878"/>
      <c r="R174" s="5859"/>
      <c r="S174" s="5853"/>
    </row>
    <row r="175" spans="1:19" ht="15.75" customHeight="1">
      <c r="A175" s="877"/>
      <c r="B175" s="6068"/>
      <c r="C175" s="876"/>
      <c r="D175" s="1184"/>
      <c r="E175" s="1183"/>
      <c r="F175" s="6216"/>
      <c r="G175" s="5889"/>
      <c r="H175" s="5908"/>
      <c r="I175" s="5911"/>
      <c r="J175" s="906" t="s">
        <v>211</v>
      </c>
      <c r="K175" s="905">
        <f t="shared" si="6"/>
        <v>0</v>
      </c>
      <c r="L175" s="905">
        <f t="shared" si="6"/>
        <v>0</v>
      </c>
      <c r="M175" s="905">
        <f t="shared" si="6"/>
        <v>0</v>
      </c>
      <c r="N175" s="880"/>
      <c r="O175" s="879"/>
      <c r="P175" s="1030"/>
      <c r="Q175" s="878"/>
      <c r="R175" s="5859"/>
      <c r="S175" s="5853"/>
    </row>
    <row r="176" spans="1:19" ht="18.75" customHeight="1">
      <c r="A176" s="877"/>
      <c r="B176" s="6068"/>
      <c r="C176" s="876"/>
      <c r="D176" s="1184"/>
      <c r="E176" s="1183"/>
      <c r="F176" s="6216"/>
      <c r="G176" s="5889"/>
      <c r="H176" s="5908"/>
      <c r="I176" s="5911"/>
      <c r="J176" s="906" t="s">
        <v>159</v>
      </c>
      <c r="K176" s="905">
        <f t="shared" si="6"/>
        <v>0</v>
      </c>
      <c r="L176" s="905">
        <f t="shared" si="6"/>
        <v>0</v>
      </c>
      <c r="M176" s="905">
        <f t="shared" si="6"/>
        <v>0</v>
      </c>
      <c r="N176" s="880"/>
      <c r="O176" s="879"/>
      <c r="P176" s="1030"/>
      <c r="Q176" s="878"/>
      <c r="R176" s="5859"/>
      <c r="S176" s="5853"/>
    </row>
    <row r="177" spans="1:19" ht="15.75" customHeight="1" thickBot="1">
      <c r="A177" s="877"/>
      <c r="B177" s="6068"/>
      <c r="C177" s="876"/>
      <c r="D177" s="1184"/>
      <c r="E177" s="1183"/>
      <c r="F177" s="6216"/>
      <c r="G177" s="5889"/>
      <c r="H177" s="5908"/>
      <c r="I177" s="5911"/>
      <c r="J177" s="902" t="s">
        <v>135</v>
      </c>
      <c r="K177" s="901">
        <f t="shared" si="6"/>
        <v>0</v>
      </c>
      <c r="L177" s="901">
        <f t="shared" si="6"/>
        <v>0</v>
      </c>
      <c r="M177" s="901">
        <f t="shared" si="6"/>
        <v>0</v>
      </c>
      <c r="N177" s="869"/>
      <c r="O177" s="868"/>
      <c r="P177" s="988"/>
      <c r="Q177" s="867"/>
      <c r="R177" s="5859"/>
      <c r="S177" s="5853"/>
    </row>
    <row r="178" spans="1:19" ht="21" customHeight="1" thickBot="1">
      <c r="A178" s="866"/>
      <c r="B178" s="6069"/>
      <c r="C178" s="865"/>
      <c r="D178" s="865"/>
      <c r="E178" s="1182"/>
      <c r="F178" s="6217"/>
      <c r="G178" s="5890"/>
      <c r="H178" s="5909"/>
      <c r="I178" s="5912"/>
      <c r="J178" s="862" t="s">
        <v>23</v>
      </c>
      <c r="K178" s="861">
        <f>SUM(K173:K177)</f>
        <v>0</v>
      </c>
      <c r="L178" s="861">
        <f>SUM(L173:L177)</f>
        <v>0</v>
      </c>
      <c r="M178" s="861">
        <f>SUM(M173:M177)</f>
        <v>0</v>
      </c>
      <c r="N178" s="1181"/>
      <c r="O178" s="858"/>
      <c r="P178" s="984"/>
      <c r="Q178" s="857"/>
      <c r="R178" s="5878"/>
      <c r="S178" s="5879"/>
    </row>
    <row r="179" spans="1:19" ht="13.5" hidden="1" customHeight="1" thickBot="1">
      <c r="A179" s="1038" t="s">
        <v>94</v>
      </c>
      <c r="B179" s="6067" t="s">
        <v>29</v>
      </c>
      <c r="C179" s="876" t="s">
        <v>27</v>
      </c>
      <c r="D179" s="1036" t="s">
        <v>27</v>
      </c>
      <c r="E179" s="893"/>
      <c r="F179" s="5904" t="s">
        <v>405</v>
      </c>
      <c r="G179" s="5888" t="s">
        <v>404</v>
      </c>
      <c r="H179" s="5907" t="s">
        <v>34</v>
      </c>
      <c r="I179" s="5910" t="s">
        <v>234</v>
      </c>
      <c r="J179" s="892" t="s">
        <v>110</v>
      </c>
      <c r="K179" s="891"/>
      <c r="L179" s="891"/>
      <c r="M179" s="890"/>
      <c r="N179" s="889" t="s">
        <v>213</v>
      </c>
      <c r="O179" s="888" t="s">
        <v>37</v>
      </c>
      <c r="P179" s="1180"/>
      <c r="Q179" s="887">
        <v>1</v>
      </c>
      <c r="R179" s="545"/>
      <c r="S179" s="464"/>
    </row>
    <row r="180" spans="1:19" ht="13.5" hidden="1" customHeight="1" thickBot="1">
      <c r="A180" s="877"/>
      <c r="B180" s="6068"/>
      <c r="C180" s="876"/>
      <c r="D180" s="875"/>
      <c r="E180" s="874"/>
      <c r="F180" s="5905"/>
      <c r="G180" s="5889"/>
      <c r="H180" s="5908"/>
      <c r="I180" s="5911"/>
      <c r="J180" s="883" t="s">
        <v>134</v>
      </c>
      <c r="K180" s="882"/>
      <c r="L180" s="882"/>
      <c r="M180" s="881"/>
      <c r="N180" s="583" t="s">
        <v>403</v>
      </c>
      <c r="O180" s="885" t="s">
        <v>37</v>
      </c>
      <c r="P180" s="1179"/>
      <c r="Q180" s="884">
        <v>71</v>
      </c>
      <c r="R180" s="545"/>
      <c r="S180" s="464"/>
    </row>
    <row r="181" spans="1:19" ht="13.5" hidden="1" customHeight="1" thickBot="1">
      <c r="A181" s="877"/>
      <c r="B181" s="6068"/>
      <c r="C181" s="876"/>
      <c r="D181" s="875"/>
      <c r="E181" s="874"/>
      <c r="F181" s="5905"/>
      <c r="G181" s="5889"/>
      <c r="H181" s="5908"/>
      <c r="I181" s="5911"/>
      <c r="J181" s="883" t="s">
        <v>211</v>
      </c>
      <c r="K181" s="882"/>
      <c r="L181" s="882"/>
      <c r="M181" s="881"/>
      <c r="N181" s="880"/>
      <c r="O181" s="879"/>
      <c r="P181" s="1030"/>
      <c r="Q181" s="878"/>
      <c r="R181" s="545"/>
      <c r="S181" s="464"/>
    </row>
    <row r="182" spans="1:19" ht="13.5" hidden="1" customHeight="1" thickBot="1">
      <c r="A182" s="877"/>
      <c r="B182" s="6068"/>
      <c r="C182" s="876"/>
      <c r="D182" s="875"/>
      <c r="E182" s="874"/>
      <c r="F182" s="5905"/>
      <c r="G182" s="5889"/>
      <c r="H182" s="5908"/>
      <c r="I182" s="5911"/>
      <c r="J182" s="883" t="s">
        <v>159</v>
      </c>
      <c r="K182" s="882"/>
      <c r="L182" s="882"/>
      <c r="M182" s="881"/>
      <c r="N182" s="880"/>
      <c r="O182" s="879"/>
      <c r="P182" s="1030"/>
      <c r="Q182" s="878"/>
      <c r="R182" s="545"/>
      <c r="S182" s="464"/>
    </row>
    <row r="183" spans="1:19" ht="13.5" hidden="1" customHeight="1" thickBot="1">
      <c r="A183" s="877"/>
      <c r="B183" s="6068"/>
      <c r="C183" s="876"/>
      <c r="D183" s="875"/>
      <c r="E183" s="874"/>
      <c r="F183" s="5905"/>
      <c r="G183" s="5889"/>
      <c r="H183" s="5908"/>
      <c r="I183" s="5911"/>
      <c r="J183" s="872" t="s">
        <v>135</v>
      </c>
      <c r="K183" s="871"/>
      <c r="L183" s="871"/>
      <c r="M183" s="870"/>
      <c r="N183" s="869"/>
      <c r="O183" s="868"/>
      <c r="P183" s="988"/>
      <c r="Q183" s="867"/>
      <c r="R183" s="545"/>
      <c r="S183" s="464"/>
    </row>
    <row r="184" spans="1:19" ht="13.5" hidden="1" customHeight="1" thickBot="1">
      <c r="A184" s="866"/>
      <c r="B184" s="6069"/>
      <c r="C184" s="865"/>
      <c r="D184" s="864"/>
      <c r="E184" s="863"/>
      <c r="F184" s="5906"/>
      <c r="G184" s="5890"/>
      <c r="H184" s="5909"/>
      <c r="I184" s="5912"/>
      <c r="J184" s="862" t="s">
        <v>23</v>
      </c>
      <c r="K184" s="861">
        <f>SUM(K179:K183)</f>
        <v>0</v>
      </c>
      <c r="L184" s="861">
        <f>SUM(L179:L183)</f>
        <v>0</v>
      </c>
      <c r="M184" s="860"/>
      <c r="N184" s="859"/>
      <c r="O184" s="858"/>
      <c r="P184" s="984"/>
      <c r="Q184" s="857"/>
      <c r="R184" s="545"/>
      <c r="S184" s="464"/>
    </row>
    <row r="185" spans="1:19" ht="15.75" thickBot="1">
      <c r="A185" s="1178" t="s">
        <v>94</v>
      </c>
      <c r="B185" s="855" t="s">
        <v>29</v>
      </c>
      <c r="C185" s="6006" t="s">
        <v>28</v>
      </c>
      <c r="D185" s="6006"/>
      <c r="E185" s="6006"/>
      <c r="F185" s="6006"/>
      <c r="G185" s="6006"/>
      <c r="H185" s="6006"/>
      <c r="I185" s="6007"/>
      <c r="J185" s="854" t="s">
        <v>23</v>
      </c>
      <c r="K185" s="853">
        <f>K178*1</f>
        <v>0</v>
      </c>
      <c r="L185" s="853">
        <f>L178*1</f>
        <v>0</v>
      </c>
      <c r="M185" s="853">
        <f>M178*1</f>
        <v>0</v>
      </c>
      <c r="N185" s="477"/>
      <c r="O185" s="477"/>
      <c r="P185" s="477"/>
      <c r="Q185" s="476"/>
      <c r="R185" s="5856"/>
      <c r="S185" s="5845"/>
    </row>
    <row r="186" spans="1:19" ht="15.75" thickBot="1">
      <c r="A186" s="1177" t="s">
        <v>94</v>
      </c>
      <c r="B186" s="1177"/>
      <c r="C186" s="6171" t="s">
        <v>26</v>
      </c>
      <c r="D186" s="6171"/>
      <c r="E186" s="6171"/>
      <c r="F186" s="6171"/>
      <c r="G186" s="6171"/>
      <c r="H186" s="6171"/>
      <c r="I186" s="6172"/>
      <c r="J186" s="1176" t="s">
        <v>23</v>
      </c>
      <c r="K186" s="1175">
        <f>K185+K170</f>
        <v>64.7</v>
      </c>
      <c r="L186" s="1175">
        <f>L185+L170</f>
        <v>142.9</v>
      </c>
      <c r="M186" s="1175">
        <f>M185+M170</f>
        <v>131.5</v>
      </c>
      <c r="N186" s="715"/>
      <c r="O186" s="715"/>
      <c r="P186" s="715"/>
      <c r="Q186" s="714"/>
      <c r="R186" s="5844"/>
      <c r="S186" s="5845"/>
    </row>
    <row r="187" spans="1:19" ht="15.75" thickBot="1">
      <c r="A187" s="1174" t="s">
        <v>92</v>
      </c>
      <c r="B187" s="1173"/>
      <c r="C187" s="1172" t="s">
        <v>402</v>
      </c>
      <c r="D187" s="1020"/>
      <c r="E187" s="1020"/>
      <c r="F187" s="1171"/>
      <c r="G187" s="1171"/>
      <c r="H187" s="1020"/>
      <c r="I187" s="1020"/>
      <c r="J187" s="1020"/>
      <c r="K187" s="1170"/>
      <c r="L187" s="1170"/>
      <c r="M187" s="1170"/>
      <c r="N187" s="709"/>
      <c r="O187" s="709"/>
      <c r="P187" s="709"/>
      <c r="Q187" s="1169"/>
      <c r="R187" s="5844"/>
      <c r="S187" s="5845"/>
    </row>
    <row r="188" spans="1:19" ht="39" thickBot="1">
      <c r="A188" s="707"/>
      <c r="B188" s="1119"/>
      <c r="C188" s="1019"/>
      <c r="D188" s="1019"/>
      <c r="E188" s="1019"/>
      <c r="F188" s="1118"/>
      <c r="G188" s="1118"/>
      <c r="H188" s="1019"/>
      <c r="I188" s="1019"/>
      <c r="J188" s="1019"/>
      <c r="K188" s="1117"/>
      <c r="L188" s="1117"/>
      <c r="M188" s="1116"/>
      <c r="N188" s="696" t="s">
        <v>401</v>
      </c>
      <c r="O188" s="1166" t="s">
        <v>37</v>
      </c>
      <c r="P188" s="917">
        <v>6</v>
      </c>
      <c r="Q188" s="1168">
        <v>3</v>
      </c>
      <c r="R188" s="5880" t="s">
        <v>400</v>
      </c>
      <c r="S188" s="5881"/>
    </row>
    <row r="189" spans="1:19" ht="15.75" thickBot="1">
      <c r="A189" s="830" t="s">
        <v>92</v>
      </c>
      <c r="B189" s="978" t="s">
        <v>27</v>
      </c>
      <c r="C189" s="836" t="s">
        <v>399</v>
      </c>
      <c r="D189" s="835"/>
      <c r="E189" s="835"/>
      <c r="F189" s="835"/>
      <c r="G189" s="835"/>
      <c r="H189" s="835"/>
      <c r="I189" s="835"/>
      <c r="J189" s="835"/>
      <c r="K189" s="834"/>
      <c r="L189" s="834"/>
      <c r="M189" s="834"/>
      <c r="N189" s="833"/>
      <c r="O189" s="833"/>
      <c r="P189" s="1167"/>
      <c r="Q189" s="831"/>
      <c r="R189" s="5856"/>
      <c r="S189" s="5845"/>
    </row>
    <row r="190" spans="1:19" ht="30" customHeight="1" thickBot="1">
      <c r="A190" s="700"/>
      <c r="B190" s="480"/>
      <c r="C190" s="699"/>
      <c r="D190" s="698"/>
      <c r="E190" s="698"/>
      <c r="F190" s="698"/>
      <c r="G190" s="698"/>
      <c r="H190" s="698"/>
      <c r="I190" s="698"/>
      <c r="J190" s="698"/>
      <c r="K190" s="698"/>
      <c r="L190" s="698"/>
      <c r="M190" s="697"/>
      <c r="N190" s="976" t="s">
        <v>398</v>
      </c>
      <c r="O190" s="1166" t="s">
        <v>37</v>
      </c>
      <c r="P190" s="917">
        <v>2</v>
      </c>
      <c r="Q190" s="1053">
        <v>2</v>
      </c>
      <c r="R190" s="5852"/>
      <c r="S190" s="5853"/>
    </row>
    <row r="191" spans="1:19" ht="17.25" customHeight="1">
      <c r="A191" s="787" t="s">
        <v>92</v>
      </c>
      <c r="B191" s="5924" t="s">
        <v>27</v>
      </c>
      <c r="C191" s="785" t="s">
        <v>27</v>
      </c>
      <c r="D191" s="1165"/>
      <c r="E191" s="1115"/>
      <c r="F191" s="6057" t="s">
        <v>397</v>
      </c>
      <c r="G191" s="5888" t="s">
        <v>367</v>
      </c>
      <c r="H191" s="5882" t="s">
        <v>34</v>
      </c>
      <c r="I191" s="5885" t="s">
        <v>33</v>
      </c>
      <c r="J191" s="534" t="s">
        <v>110</v>
      </c>
      <c r="K191" s="692">
        <f>K197+K203+K209+K215+K221+K227+K233+K239+K245+K251</f>
        <v>0</v>
      </c>
      <c r="L191" s="692">
        <f>L197+L203+L209+L215+L221+L227+L233+L239+L245+L251</f>
        <v>0</v>
      </c>
      <c r="M191" s="692">
        <f>M197+M203+M209+M215+M221+M227+M233+M239+M245+M251</f>
        <v>0</v>
      </c>
      <c r="N191" s="590" t="s">
        <v>239</v>
      </c>
      <c r="O191" s="508" t="s">
        <v>37</v>
      </c>
      <c r="P191" s="682">
        <v>6</v>
      </c>
      <c r="Q191" s="681">
        <v>0</v>
      </c>
      <c r="R191" s="5859"/>
      <c r="S191" s="5853"/>
    </row>
    <row r="192" spans="1:19" ht="15">
      <c r="A192" s="821"/>
      <c r="B192" s="5925"/>
      <c r="C192" s="829"/>
      <c r="D192" s="777"/>
      <c r="E192" s="1112"/>
      <c r="F192" s="6048"/>
      <c r="G192" s="5889"/>
      <c r="H192" s="5883"/>
      <c r="I192" s="5886"/>
      <c r="J192" s="528" t="s">
        <v>134</v>
      </c>
      <c r="K192" s="690">
        <f>K198+K204+K210+K216+K222+K228+K234+K240+K246+K252+K264+K270</f>
        <v>71.400000000000006</v>
      </c>
      <c r="L192" s="690">
        <f>L198+L204+L210+L216+L222+L228+L234+L240+L246+L252+L264+L270</f>
        <v>32.299999999999997</v>
      </c>
      <c r="M192" s="690">
        <f>M198+M204+M210+M216+M222+M228+M234+M240+M246+M252+M264+M270</f>
        <v>27.8</v>
      </c>
      <c r="N192" s="614"/>
      <c r="O192" s="660"/>
      <c r="P192" s="659"/>
      <c r="Q192" s="580"/>
      <c r="R192" s="5859"/>
      <c r="S192" s="5853"/>
    </row>
    <row r="193" spans="1:19" ht="15">
      <c r="A193" s="821"/>
      <c r="B193" s="5925"/>
      <c r="C193" s="829"/>
      <c r="D193" s="777"/>
      <c r="E193" s="1112"/>
      <c r="F193" s="6048"/>
      <c r="G193" s="5889"/>
      <c r="H193" s="5883"/>
      <c r="I193" s="5886"/>
      <c r="J193" s="528" t="s">
        <v>211</v>
      </c>
      <c r="K193" s="690">
        <f t="shared" ref="K193:M194" si="7">K199+K205+K211+K217+K223+K229+K235+K241+K247+K253</f>
        <v>0</v>
      </c>
      <c r="L193" s="690">
        <f t="shared" si="7"/>
        <v>0</v>
      </c>
      <c r="M193" s="690">
        <f t="shared" si="7"/>
        <v>0</v>
      </c>
      <c r="N193" s="614"/>
      <c r="O193" s="660"/>
      <c r="P193" s="659"/>
      <c r="Q193" s="580"/>
      <c r="R193" s="5859"/>
      <c r="S193" s="5853"/>
    </row>
    <row r="194" spans="1:19" ht="15">
      <c r="A194" s="821"/>
      <c r="B194" s="5925"/>
      <c r="C194" s="829"/>
      <c r="D194" s="777"/>
      <c r="E194" s="1112"/>
      <c r="F194" s="6048"/>
      <c r="G194" s="5889"/>
      <c r="H194" s="5883"/>
      <c r="I194" s="5886"/>
      <c r="J194" s="528" t="s">
        <v>159</v>
      </c>
      <c r="K194" s="690">
        <f t="shared" si="7"/>
        <v>51.2</v>
      </c>
      <c r="L194" s="690">
        <f t="shared" si="7"/>
        <v>56.2</v>
      </c>
      <c r="M194" s="690">
        <f t="shared" si="7"/>
        <v>38</v>
      </c>
      <c r="N194" s="614"/>
      <c r="O194" s="660"/>
      <c r="P194" s="659"/>
      <c r="Q194" s="580"/>
      <c r="R194" s="5859"/>
      <c r="S194" s="5853"/>
    </row>
    <row r="195" spans="1:19" ht="15.75" thickBot="1">
      <c r="A195" s="821"/>
      <c r="B195" s="5925"/>
      <c r="C195" s="829"/>
      <c r="D195" s="777"/>
      <c r="E195" s="1112"/>
      <c r="F195" s="6048"/>
      <c r="G195" s="5889"/>
      <c r="H195" s="5883"/>
      <c r="I195" s="5886"/>
      <c r="J195" s="914" t="s">
        <v>210</v>
      </c>
      <c r="K195" s="913">
        <f>K201+K207+K213+K219+K225+K231+K237+K243+K249</f>
        <v>0</v>
      </c>
      <c r="L195" s="913">
        <f>L201+L207+L213+L219+L225+L231+L237+L243+L249</f>
        <v>0</v>
      </c>
      <c r="M195" s="913">
        <f>M201+M207+M213+M219+M225+M231+M237+M243+M249</f>
        <v>0</v>
      </c>
      <c r="N195" s="653"/>
      <c r="O195" s="652"/>
      <c r="P195" s="651"/>
      <c r="Q195" s="650"/>
      <c r="R195" s="5859"/>
      <c r="S195" s="5853"/>
    </row>
    <row r="196" spans="1:19" ht="15.75" thickBot="1">
      <c r="A196" s="819"/>
      <c r="B196" s="5926"/>
      <c r="C196" s="521"/>
      <c r="D196" s="521"/>
      <c r="E196" s="520"/>
      <c r="F196" s="6051"/>
      <c r="G196" s="5890"/>
      <c r="H196" s="5884"/>
      <c r="I196" s="5887"/>
      <c r="J196" s="601" t="s">
        <v>23</v>
      </c>
      <c r="K196" s="600">
        <f>SUM(K191:K195)</f>
        <v>122.60000000000001</v>
      </c>
      <c r="L196" s="600">
        <f>SUM(L191:L195)</f>
        <v>88.5</v>
      </c>
      <c r="M196" s="600">
        <f>SUM(M191:M195)</f>
        <v>65.8</v>
      </c>
      <c r="N196" s="599"/>
      <c r="O196" s="598"/>
      <c r="P196" s="597"/>
      <c r="Q196" s="596"/>
      <c r="R196" s="5849"/>
      <c r="S196" s="5845"/>
    </row>
    <row r="197" spans="1:19" ht="15" customHeight="1">
      <c r="A197" s="787" t="s">
        <v>92</v>
      </c>
      <c r="B197" s="5924" t="s">
        <v>27</v>
      </c>
      <c r="C197" s="785" t="s">
        <v>27</v>
      </c>
      <c r="D197" s="784" t="s">
        <v>27</v>
      </c>
      <c r="E197" s="594"/>
      <c r="F197" s="5927" t="s">
        <v>396</v>
      </c>
      <c r="G197" s="5888" t="s">
        <v>367</v>
      </c>
      <c r="H197" s="5882" t="s">
        <v>34</v>
      </c>
      <c r="I197" s="958" t="s">
        <v>393</v>
      </c>
      <c r="J197" s="593" t="s">
        <v>110</v>
      </c>
      <c r="K197" s="592"/>
      <c r="L197" s="592"/>
      <c r="M197" s="591"/>
      <c r="N197" s="798"/>
      <c r="O197" s="797"/>
      <c r="P197" s="1164"/>
      <c r="Q197" s="1163"/>
      <c r="R197" s="5850" t="s">
        <v>395</v>
      </c>
      <c r="S197" s="5851"/>
    </row>
    <row r="198" spans="1:19" ht="15">
      <c r="A198" s="821"/>
      <c r="B198" s="5925"/>
      <c r="C198" s="829"/>
      <c r="D198" s="776"/>
      <c r="E198" s="577"/>
      <c r="F198" s="5928"/>
      <c r="G198" s="5889"/>
      <c r="H198" s="5883"/>
      <c r="I198" s="956"/>
      <c r="J198" s="586" t="s">
        <v>134</v>
      </c>
      <c r="K198" s="610"/>
      <c r="L198" s="610"/>
      <c r="M198" s="609"/>
      <c r="N198" s="794"/>
      <c r="O198" s="793"/>
      <c r="P198" s="1162"/>
      <c r="Q198" s="580"/>
      <c r="R198" s="5852"/>
      <c r="S198" s="5853"/>
    </row>
    <row r="199" spans="1:19" ht="15">
      <c r="A199" s="821"/>
      <c r="B199" s="5925"/>
      <c r="C199" s="829"/>
      <c r="D199" s="776"/>
      <c r="E199" s="577"/>
      <c r="F199" s="5928"/>
      <c r="G199" s="5889"/>
      <c r="H199" s="5883"/>
      <c r="I199" s="5886"/>
      <c r="J199" s="586" t="s">
        <v>211</v>
      </c>
      <c r="K199" s="610"/>
      <c r="L199" s="610"/>
      <c r="M199" s="609"/>
      <c r="N199" s="614"/>
      <c r="O199" s="660"/>
      <c r="P199" s="659"/>
      <c r="Q199" s="658"/>
      <c r="R199" s="5852"/>
      <c r="S199" s="5853"/>
    </row>
    <row r="200" spans="1:19" ht="15">
      <c r="A200" s="821"/>
      <c r="B200" s="5925"/>
      <c r="C200" s="829"/>
      <c r="D200" s="776"/>
      <c r="E200" s="577"/>
      <c r="F200" s="5928"/>
      <c r="G200" s="5889"/>
      <c r="H200" s="5883"/>
      <c r="I200" s="5886"/>
      <c r="J200" s="586" t="s">
        <v>159</v>
      </c>
      <c r="K200" s="610">
        <v>12</v>
      </c>
      <c r="L200" s="610">
        <v>20.3</v>
      </c>
      <c r="M200" s="609">
        <v>17.7</v>
      </c>
      <c r="N200" s="614"/>
      <c r="O200" s="660"/>
      <c r="P200" s="659"/>
      <c r="Q200" s="580"/>
      <c r="R200" s="5852"/>
      <c r="S200" s="5853"/>
    </row>
    <row r="201" spans="1:19" ht="15.75" thickBot="1">
      <c r="A201" s="821"/>
      <c r="B201" s="5925"/>
      <c r="C201" s="829"/>
      <c r="D201" s="776"/>
      <c r="E201" s="577"/>
      <c r="F201" s="5928"/>
      <c r="G201" s="5889"/>
      <c r="H201" s="5883"/>
      <c r="I201" s="5886"/>
      <c r="J201" s="576" t="s">
        <v>210</v>
      </c>
      <c r="K201" s="686"/>
      <c r="L201" s="686"/>
      <c r="M201" s="685"/>
      <c r="N201" s="806"/>
      <c r="O201" s="652"/>
      <c r="P201" s="651"/>
      <c r="Q201" s="650"/>
      <c r="R201" s="5854"/>
      <c r="S201" s="5855"/>
    </row>
    <row r="202" spans="1:19" ht="15.75" thickBot="1">
      <c r="A202" s="819"/>
      <c r="B202" s="5926"/>
      <c r="C202" s="521"/>
      <c r="D202" s="488"/>
      <c r="E202" s="487"/>
      <c r="F202" s="5931"/>
      <c r="G202" s="5890"/>
      <c r="H202" s="5884"/>
      <c r="I202" s="5887"/>
      <c r="J202" s="601" t="s">
        <v>23</v>
      </c>
      <c r="K202" s="600">
        <f>SUM(K197:K201)</f>
        <v>12</v>
      </c>
      <c r="L202" s="600">
        <f>SUM(L197:L201)</f>
        <v>20.3</v>
      </c>
      <c r="M202" s="600">
        <f>SUM(M197:M201)</f>
        <v>17.7</v>
      </c>
      <c r="N202" s="599"/>
      <c r="O202" s="598"/>
      <c r="P202" s="597"/>
      <c r="Q202" s="596"/>
      <c r="R202" s="5849"/>
      <c r="S202" s="5845"/>
    </row>
    <row r="203" spans="1:19" ht="15" hidden="1" customHeight="1">
      <c r="A203" s="787" t="s">
        <v>92</v>
      </c>
      <c r="B203" s="5924" t="s">
        <v>27</v>
      </c>
      <c r="C203" s="785" t="s">
        <v>27</v>
      </c>
      <c r="D203" s="784" t="s">
        <v>29</v>
      </c>
      <c r="E203" s="594"/>
      <c r="F203" s="5904" t="s">
        <v>394</v>
      </c>
      <c r="G203" s="5888" t="s">
        <v>367</v>
      </c>
      <c r="H203" s="5882" t="s">
        <v>34</v>
      </c>
      <c r="I203" s="1161" t="s">
        <v>393</v>
      </c>
      <c r="J203" s="593" t="s">
        <v>110</v>
      </c>
      <c r="K203" s="592"/>
      <c r="L203" s="592"/>
      <c r="M203" s="591"/>
      <c r="N203" s="590" t="s">
        <v>213</v>
      </c>
      <c r="O203" s="589" t="s">
        <v>37</v>
      </c>
      <c r="P203" s="588"/>
      <c r="Q203" s="1052">
        <v>1</v>
      </c>
      <c r="R203" s="545"/>
      <c r="S203" s="464"/>
    </row>
    <row r="204" spans="1:19" ht="15.75" hidden="1" customHeight="1" thickBot="1">
      <c r="A204" s="821"/>
      <c r="B204" s="5925"/>
      <c r="C204" s="829"/>
      <c r="D204" s="776"/>
      <c r="E204" s="577"/>
      <c r="F204" s="5905"/>
      <c r="G204" s="5889"/>
      <c r="H204" s="5883"/>
      <c r="I204" s="956"/>
      <c r="J204" s="586" t="s">
        <v>134</v>
      </c>
      <c r="K204" s="610"/>
      <c r="L204" s="610"/>
      <c r="M204" s="609"/>
      <c r="N204" s="583" t="s">
        <v>392</v>
      </c>
      <c r="O204" s="582" t="s">
        <v>37</v>
      </c>
      <c r="P204" s="581"/>
      <c r="Q204" s="658">
        <v>2</v>
      </c>
      <c r="R204" s="545"/>
      <c r="S204" s="464"/>
    </row>
    <row r="205" spans="1:19" ht="15.75" hidden="1" customHeight="1" thickBot="1">
      <c r="A205" s="821"/>
      <c r="B205" s="5925"/>
      <c r="C205" s="829"/>
      <c r="D205" s="776"/>
      <c r="E205" s="577"/>
      <c r="F205" s="5905"/>
      <c r="G205" s="5889"/>
      <c r="H205" s="5883"/>
      <c r="I205" s="956"/>
      <c r="J205" s="586" t="s">
        <v>211</v>
      </c>
      <c r="K205" s="610"/>
      <c r="L205" s="610"/>
      <c r="M205" s="609"/>
      <c r="N205" s="614"/>
      <c r="O205" s="660"/>
      <c r="P205" s="659"/>
      <c r="Q205" s="580"/>
      <c r="R205" s="545"/>
      <c r="S205" s="464"/>
    </row>
    <row r="206" spans="1:19" ht="15.75" hidden="1" customHeight="1" thickBot="1">
      <c r="A206" s="821"/>
      <c r="B206" s="5925"/>
      <c r="C206" s="829"/>
      <c r="D206" s="776"/>
      <c r="E206" s="577"/>
      <c r="F206" s="5905"/>
      <c r="G206" s="5889"/>
      <c r="H206" s="5883"/>
      <c r="I206" s="956"/>
      <c r="J206" s="586" t="s">
        <v>159</v>
      </c>
      <c r="K206" s="610"/>
      <c r="L206" s="610"/>
      <c r="M206" s="609"/>
      <c r="N206" s="614"/>
      <c r="O206" s="660"/>
      <c r="P206" s="659"/>
      <c r="Q206" s="580"/>
      <c r="R206" s="545"/>
      <c r="S206" s="464"/>
    </row>
    <row r="207" spans="1:19" ht="15.75" hidden="1" customHeight="1" thickBot="1">
      <c r="A207" s="821"/>
      <c r="B207" s="5925"/>
      <c r="C207" s="829"/>
      <c r="D207" s="776"/>
      <c r="E207" s="577"/>
      <c r="F207" s="5905"/>
      <c r="G207" s="5889"/>
      <c r="H207" s="5883"/>
      <c r="I207" s="5886"/>
      <c r="J207" s="576" t="s">
        <v>135</v>
      </c>
      <c r="K207" s="686"/>
      <c r="L207" s="686"/>
      <c r="M207" s="685"/>
      <c r="N207" s="653"/>
      <c r="O207" s="652"/>
      <c r="P207" s="651"/>
      <c r="Q207" s="650"/>
      <c r="R207" s="545"/>
      <c r="S207" s="464"/>
    </row>
    <row r="208" spans="1:19" ht="14.25" hidden="1" customHeight="1" thickBot="1">
      <c r="A208" s="819"/>
      <c r="B208" s="5926"/>
      <c r="C208" s="521"/>
      <c r="D208" s="488"/>
      <c r="E208" s="487"/>
      <c r="F208" s="5906"/>
      <c r="G208" s="5890"/>
      <c r="H208" s="5884"/>
      <c r="I208" s="5887"/>
      <c r="J208" s="601" t="s">
        <v>23</v>
      </c>
      <c r="K208" s="600">
        <f>SUM(K203:K207)</f>
        <v>0</v>
      </c>
      <c r="L208" s="600">
        <f>SUM(L203:L207)</f>
        <v>0</v>
      </c>
      <c r="M208" s="619"/>
      <c r="N208" s="599"/>
      <c r="O208" s="598"/>
      <c r="P208" s="597"/>
      <c r="Q208" s="596"/>
      <c r="R208" s="545"/>
      <c r="S208" s="464"/>
    </row>
    <row r="209" spans="1:21" ht="19.5" customHeight="1">
      <c r="A209" s="787" t="s">
        <v>92</v>
      </c>
      <c r="B209" s="5924" t="s">
        <v>27</v>
      </c>
      <c r="C209" s="785" t="s">
        <v>27</v>
      </c>
      <c r="D209" s="784" t="s">
        <v>94</v>
      </c>
      <c r="E209" s="1160"/>
      <c r="F209" s="5927" t="s">
        <v>391</v>
      </c>
      <c r="G209" s="5888" t="s">
        <v>367</v>
      </c>
      <c r="H209" s="5882" t="s">
        <v>34</v>
      </c>
      <c r="I209" s="5885" t="s">
        <v>299</v>
      </c>
      <c r="J209" s="593" t="s">
        <v>110</v>
      </c>
      <c r="K209" s="592"/>
      <c r="L209" s="592"/>
      <c r="M209" s="591"/>
      <c r="N209" s="590"/>
      <c r="O209" s="589"/>
      <c r="P209" s="588"/>
      <c r="Q209" s="1052"/>
      <c r="R209" s="5850" t="s">
        <v>390</v>
      </c>
      <c r="S209" s="5851"/>
    </row>
    <row r="210" spans="1:21" ht="13.5" customHeight="1">
      <c r="A210" s="821"/>
      <c r="B210" s="5925"/>
      <c r="C210" s="829"/>
      <c r="D210" s="776"/>
      <c r="E210" s="1159"/>
      <c r="F210" s="5928"/>
      <c r="G210" s="5889"/>
      <c r="H210" s="5883"/>
      <c r="I210" s="5886"/>
      <c r="J210" s="586" t="s">
        <v>134</v>
      </c>
      <c r="K210" s="610"/>
      <c r="L210" s="610"/>
      <c r="M210" s="609"/>
      <c r="N210" s="583"/>
      <c r="O210" s="582"/>
      <c r="P210" s="581"/>
      <c r="Q210" s="658"/>
      <c r="R210" s="5852"/>
      <c r="S210" s="5853"/>
    </row>
    <row r="211" spans="1:21" ht="12.75" customHeight="1">
      <c r="A211" s="821"/>
      <c r="B211" s="5925"/>
      <c r="C211" s="829"/>
      <c r="D211" s="776"/>
      <c r="E211" s="1159"/>
      <c r="F211" s="5928"/>
      <c r="G211" s="5889"/>
      <c r="H211" s="5883"/>
      <c r="I211" s="5886"/>
      <c r="J211" s="586" t="s">
        <v>211</v>
      </c>
      <c r="K211" s="610"/>
      <c r="L211" s="610"/>
      <c r="M211" s="609"/>
      <c r="N211" s="614"/>
      <c r="O211" s="660"/>
      <c r="P211" s="659"/>
      <c r="Q211" s="580"/>
      <c r="R211" s="5852"/>
      <c r="S211" s="5853"/>
    </row>
    <row r="212" spans="1:21" ht="14.25" customHeight="1">
      <c r="A212" s="821"/>
      <c r="B212" s="5925"/>
      <c r="C212" s="829"/>
      <c r="D212" s="776"/>
      <c r="E212" s="1159"/>
      <c r="F212" s="5928"/>
      <c r="G212" s="5889"/>
      <c r="H212" s="5883"/>
      <c r="I212" s="5886"/>
      <c r="J212" s="586" t="s">
        <v>159</v>
      </c>
      <c r="K212" s="610">
        <v>0</v>
      </c>
      <c r="L212" s="610">
        <v>5.2</v>
      </c>
      <c r="M212" s="610">
        <v>5.2</v>
      </c>
      <c r="N212" s="614"/>
      <c r="O212" s="660"/>
      <c r="P212" s="659"/>
      <c r="Q212" s="580"/>
      <c r="R212" s="5852"/>
      <c r="S212" s="5853"/>
    </row>
    <row r="213" spans="1:21" ht="13.5" customHeight="1" thickBot="1">
      <c r="A213" s="821"/>
      <c r="B213" s="5925"/>
      <c r="C213" s="829"/>
      <c r="D213" s="776"/>
      <c r="E213" s="1159"/>
      <c r="F213" s="5928"/>
      <c r="G213" s="5889"/>
      <c r="H213" s="5883"/>
      <c r="I213" s="5886"/>
      <c r="J213" s="576" t="s">
        <v>210</v>
      </c>
      <c r="K213" s="686"/>
      <c r="L213" s="686"/>
      <c r="M213" s="685"/>
      <c r="N213" s="653"/>
      <c r="O213" s="652"/>
      <c r="P213" s="651"/>
      <c r="Q213" s="650"/>
      <c r="R213" s="5854"/>
      <c r="S213" s="5855"/>
    </row>
    <row r="214" spans="1:21" ht="17.25" customHeight="1" thickBot="1">
      <c r="A214" s="819"/>
      <c r="B214" s="5926"/>
      <c r="C214" s="521"/>
      <c r="D214" s="488"/>
      <c r="E214" s="1158"/>
      <c r="F214" s="5931"/>
      <c r="G214" s="5890"/>
      <c r="H214" s="912"/>
      <c r="I214" s="5887"/>
      <c r="J214" s="601" t="s">
        <v>23</v>
      </c>
      <c r="K214" s="600">
        <f>SUM(K209:K213)</f>
        <v>0</v>
      </c>
      <c r="L214" s="600">
        <f>SUM(L209:L213)</f>
        <v>5.2</v>
      </c>
      <c r="M214" s="600">
        <f>SUM(M209:M213)</f>
        <v>5.2</v>
      </c>
      <c r="N214" s="599"/>
      <c r="O214" s="598"/>
      <c r="P214" s="597"/>
      <c r="Q214" s="596"/>
      <c r="R214" s="5849"/>
      <c r="S214" s="5845"/>
    </row>
    <row r="215" spans="1:21" ht="21" hidden="1" customHeight="1">
      <c r="A215" s="787" t="s">
        <v>92</v>
      </c>
      <c r="B215" s="5924" t="s">
        <v>27</v>
      </c>
      <c r="C215" s="785" t="s">
        <v>27</v>
      </c>
      <c r="D215" s="784" t="s">
        <v>92</v>
      </c>
      <c r="E215" s="1153"/>
      <c r="F215" s="5927" t="s">
        <v>389</v>
      </c>
      <c r="G215" s="5888" t="s">
        <v>367</v>
      </c>
      <c r="H215" s="5901" t="s">
        <v>34</v>
      </c>
      <c r="I215" s="5885" t="s">
        <v>33</v>
      </c>
      <c r="J215" s="593" t="s">
        <v>110</v>
      </c>
      <c r="K215" s="592"/>
      <c r="L215" s="592"/>
      <c r="M215" s="591"/>
      <c r="N215" s="590" t="s">
        <v>388</v>
      </c>
      <c r="O215" s="589"/>
      <c r="P215" s="588"/>
      <c r="Q215" s="1052" t="s">
        <v>387</v>
      </c>
      <c r="R215" s="465"/>
      <c r="S215" s="464"/>
    </row>
    <row r="216" spans="1:21" ht="25.5" hidden="1" customHeight="1">
      <c r="A216" s="821"/>
      <c r="B216" s="5925"/>
      <c r="C216" s="829"/>
      <c r="D216" s="776"/>
      <c r="E216" s="1150"/>
      <c r="F216" s="5928"/>
      <c r="G216" s="5889"/>
      <c r="H216" s="5902"/>
      <c r="I216" s="5886"/>
      <c r="J216" s="586" t="s">
        <v>134</v>
      </c>
      <c r="K216" s="610"/>
      <c r="L216" s="610"/>
      <c r="M216" s="609"/>
      <c r="N216" s="583"/>
      <c r="O216" s="582"/>
      <c r="P216" s="581"/>
      <c r="Q216" s="580"/>
      <c r="R216" s="465"/>
      <c r="S216" s="464"/>
    </row>
    <row r="217" spans="1:21" ht="36.75" hidden="1" customHeight="1">
      <c r="A217" s="821"/>
      <c r="B217" s="5925"/>
      <c r="C217" s="829"/>
      <c r="D217" s="776"/>
      <c r="E217" s="1150"/>
      <c r="F217" s="5928"/>
      <c r="G217" s="5889"/>
      <c r="H217" s="5902"/>
      <c r="I217" s="5886"/>
      <c r="J217" s="586" t="s">
        <v>211</v>
      </c>
      <c r="K217" s="610"/>
      <c r="L217" s="610"/>
      <c r="M217" s="609"/>
      <c r="N217" s="614"/>
      <c r="O217" s="660"/>
      <c r="P217" s="659"/>
      <c r="Q217" s="580"/>
      <c r="R217" s="465"/>
      <c r="S217" s="464"/>
    </row>
    <row r="218" spans="1:21" ht="31.5" hidden="1" customHeight="1">
      <c r="A218" s="821"/>
      <c r="B218" s="5925"/>
      <c r="C218" s="829"/>
      <c r="D218" s="776"/>
      <c r="E218" s="1150"/>
      <c r="F218" s="5928"/>
      <c r="G218" s="5889"/>
      <c r="H218" s="5902"/>
      <c r="I218" s="5886"/>
      <c r="J218" s="586" t="s">
        <v>159</v>
      </c>
      <c r="K218" s="610"/>
      <c r="L218" s="610"/>
      <c r="M218" s="609"/>
      <c r="N218" s="614"/>
      <c r="O218" s="660"/>
      <c r="P218" s="659"/>
      <c r="Q218" s="580"/>
      <c r="R218" s="465"/>
      <c r="S218" s="464"/>
    </row>
    <row r="219" spans="1:21" ht="27.75" hidden="1" customHeight="1" thickBot="1">
      <c r="A219" s="821"/>
      <c r="B219" s="5925"/>
      <c r="C219" s="829"/>
      <c r="D219" s="776"/>
      <c r="E219" s="1150"/>
      <c r="F219" s="5928"/>
      <c r="G219" s="5889"/>
      <c r="H219" s="5902"/>
      <c r="I219" s="5886"/>
      <c r="J219" s="576" t="s">
        <v>135</v>
      </c>
      <c r="K219" s="686"/>
      <c r="L219" s="686"/>
      <c r="M219" s="685"/>
      <c r="N219" s="653"/>
      <c r="O219" s="652"/>
      <c r="P219" s="651"/>
      <c r="Q219" s="650"/>
      <c r="R219" s="465"/>
      <c r="S219" s="464"/>
    </row>
    <row r="220" spans="1:21" ht="30.75" hidden="1" customHeight="1" thickBot="1">
      <c r="A220" s="819"/>
      <c r="B220" s="5926"/>
      <c r="C220" s="521"/>
      <c r="D220" s="488"/>
      <c r="E220" s="1148"/>
      <c r="F220" s="5931"/>
      <c r="G220" s="5890"/>
      <c r="H220" s="5903"/>
      <c r="I220" s="5887"/>
      <c r="J220" s="601" t="s">
        <v>23</v>
      </c>
      <c r="K220" s="600">
        <f>SUM(K215:K219)</f>
        <v>0</v>
      </c>
      <c r="L220" s="600">
        <f>SUM(L215:L219)</f>
        <v>0</v>
      </c>
      <c r="M220" s="619"/>
      <c r="N220" s="599"/>
      <c r="O220" s="598"/>
      <c r="P220" s="597"/>
      <c r="Q220" s="596"/>
      <c r="R220" s="465"/>
      <c r="S220" s="464"/>
    </row>
    <row r="221" spans="1:21" ht="18.600000000000001" customHeight="1">
      <c r="A221" s="787" t="s">
        <v>92</v>
      </c>
      <c r="B221" s="5924" t="s">
        <v>27</v>
      </c>
      <c r="C221" s="785" t="s">
        <v>27</v>
      </c>
      <c r="D221" s="784" t="s">
        <v>87</v>
      </c>
      <c r="E221" s="1153"/>
      <c r="F221" s="5927" t="s">
        <v>386</v>
      </c>
      <c r="G221" s="5888" t="s">
        <v>367</v>
      </c>
      <c r="H221" s="5901" t="s">
        <v>34</v>
      </c>
      <c r="I221" s="5885" t="s">
        <v>299</v>
      </c>
      <c r="J221" s="593" t="s">
        <v>110</v>
      </c>
      <c r="K221" s="592"/>
      <c r="L221" s="592"/>
      <c r="M221" s="591"/>
      <c r="N221" s="590" t="s">
        <v>213</v>
      </c>
      <c r="O221" s="589" t="s">
        <v>385</v>
      </c>
      <c r="P221" s="682"/>
      <c r="Q221" s="681"/>
      <c r="R221" s="5850" t="s">
        <v>384</v>
      </c>
      <c r="S221" s="5861"/>
    </row>
    <row r="222" spans="1:21" ht="15">
      <c r="A222" s="821"/>
      <c r="B222" s="5925"/>
      <c r="C222" s="829"/>
      <c r="D222" s="776"/>
      <c r="E222" s="1150"/>
      <c r="F222" s="5928"/>
      <c r="G222" s="5889"/>
      <c r="H222" s="5902"/>
      <c r="I222" s="5886"/>
      <c r="J222" s="586" t="s">
        <v>134</v>
      </c>
      <c r="K222" s="610">
        <v>26</v>
      </c>
      <c r="L222" s="610">
        <v>5.5</v>
      </c>
      <c r="M222" s="609">
        <v>5.4</v>
      </c>
      <c r="N222" s="794"/>
      <c r="O222" s="793"/>
      <c r="P222" s="679"/>
      <c r="Q222" s="678"/>
      <c r="R222" s="5852"/>
      <c r="S222" s="5862"/>
    </row>
    <row r="223" spans="1:21" ht="15">
      <c r="A223" s="821"/>
      <c r="B223" s="5925"/>
      <c r="C223" s="829"/>
      <c r="D223" s="776"/>
      <c r="E223" s="1150"/>
      <c r="F223" s="5928"/>
      <c r="G223" s="5889"/>
      <c r="H223" s="5902"/>
      <c r="I223" s="5886"/>
      <c r="J223" s="586" t="s">
        <v>211</v>
      </c>
      <c r="K223" s="610"/>
      <c r="L223" s="610"/>
      <c r="M223" s="609"/>
      <c r="N223" s="614"/>
      <c r="O223" s="660"/>
      <c r="P223" s="679"/>
      <c r="Q223" s="678"/>
      <c r="R223" s="5852"/>
      <c r="S223" s="5862"/>
    </row>
    <row r="224" spans="1:21" ht="15">
      <c r="A224" s="821"/>
      <c r="B224" s="5925"/>
      <c r="C224" s="829"/>
      <c r="D224" s="776"/>
      <c r="E224" s="1150"/>
      <c r="F224" s="5928"/>
      <c r="G224" s="5889"/>
      <c r="H224" s="5902"/>
      <c r="I224" s="5886"/>
      <c r="J224" s="586" t="s">
        <v>159</v>
      </c>
      <c r="K224" s="610">
        <v>0</v>
      </c>
      <c r="L224" s="610">
        <v>0</v>
      </c>
      <c r="M224" s="1157"/>
      <c r="N224" s="614"/>
      <c r="O224" s="660"/>
      <c r="P224" s="679"/>
      <c r="Q224" s="678"/>
      <c r="R224" s="5852"/>
      <c r="S224" s="5862"/>
      <c r="U224" s="1156"/>
    </row>
    <row r="225" spans="1:20" ht="30.75" customHeight="1" thickBot="1">
      <c r="A225" s="821"/>
      <c r="B225" s="5925"/>
      <c r="C225" s="829"/>
      <c r="D225" s="776"/>
      <c r="E225" s="1150"/>
      <c r="F225" s="5928"/>
      <c r="G225" s="5889"/>
      <c r="H225" s="5902"/>
      <c r="I225" s="5886"/>
      <c r="J225" s="576" t="s">
        <v>210</v>
      </c>
      <c r="K225" s="686"/>
      <c r="L225" s="686"/>
      <c r="M225" s="685"/>
      <c r="N225" s="653"/>
      <c r="O225" s="652"/>
      <c r="P225" s="684"/>
      <c r="Q225" s="683"/>
      <c r="R225" s="5854"/>
      <c r="S225" s="5863"/>
    </row>
    <row r="226" spans="1:20" ht="18" customHeight="1" thickBot="1">
      <c r="A226" s="819"/>
      <c r="B226" s="5926"/>
      <c r="C226" s="521"/>
      <c r="D226" s="488"/>
      <c r="E226" s="1148"/>
      <c r="F226" s="5931"/>
      <c r="G226" s="5890"/>
      <c r="H226" s="5903"/>
      <c r="I226" s="5887"/>
      <c r="J226" s="601" t="s">
        <v>23</v>
      </c>
      <c r="K226" s="600">
        <f>SUM(K221:K225)</f>
        <v>26</v>
      </c>
      <c r="L226" s="600">
        <f>SUM(L221:L225)</f>
        <v>5.5</v>
      </c>
      <c r="M226" s="600">
        <f>SUM(M221:M225)</f>
        <v>5.4</v>
      </c>
      <c r="N226" s="618"/>
      <c r="O226" s="617"/>
      <c r="P226" s="669"/>
      <c r="Q226" s="668"/>
      <c r="R226" s="5876"/>
      <c r="S226" s="5853"/>
    </row>
    <row r="227" spans="1:20" ht="13.9" customHeight="1">
      <c r="A227" s="787" t="s">
        <v>92</v>
      </c>
      <c r="B227" s="5924" t="s">
        <v>27</v>
      </c>
      <c r="C227" s="785" t="s">
        <v>27</v>
      </c>
      <c r="D227" s="784" t="s">
        <v>82</v>
      </c>
      <c r="E227" s="1153"/>
      <c r="F227" s="5927" t="s">
        <v>383</v>
      </c>
      <c r="G227" s="5888" t="s">
        <v>367</v>
      </c>
      <c r="H227" s="5901" t="s">
        <v>34</v>
      </c>
      <c r="I227" s="5885" t="s">
        <v>299</v>
      </c>
      <c r="J227" s="593" t="s">
        <v>110</v>
      </c>
      <c r="K227" s="592"/>
      <c r="L227" s="592"/>
      <c r="M227" s="591"/>
      <c r="N227" s="590" t="s">
        <v>213</v>
      </c>
      <c r="O227" s="589" t="s">
        <v>37</v>
      </c>
      <c r="P227" s="682"/>
      <c r="Q227" s="681"/>
      <c r="R227" s="5850" t="s">
        <v>382</v>
      </c>
      <c r="S227" s="5851"/>
    </row>
    <row r="228" spans="1:20" ht="12.75" customHeight="1">
      <c r="A228" s="821"/>
      <c r="B228" s="5925"/>
      <c r="C228" s="829"/>
      <c r="D228" s="776"/>
      <c r="E228" s="1150"/>
      <c r="F228" s="5928"/>
      <c r="G228" s="5889"/>
      <c r="H228" s="5902"/>
      <c r="I228" s="5886"/>
      <c r="J228" s="586" t="s">
        <v>134</v>
      </c>
      <c r="K228" s="610"/>
      <c r="L228" s="610"/>
      <c r="M228" s="609"/>
      <c r="N228" s="794"/>
      <c r="O228" s="793"/>
      <c r="P228" s="679"/>
      <c r="Q228" s="678"/>
      <c r="R228" s="5852"/>
      <c r="S228" s="5853"/>
      <c r="T228" s="1155"/>
    </row>
    <row r="229" spans="1:20" ht="15">
      <c r="A229" s="821"/>
      <c r="B229" s="5925"/>
      <c r="C229" s="829"/>
      <c r="D229" s="776"/>
      <c r="E229" s="1150"/>
      <c r="F229" s="5928"/>
      <c r="G229" s="5889"/>
      <c r="H229" s="5902"/>
      <c r="I229" s="5886"/>
      <c r="J229" s="586" t="s">
        <v>211</v>
      </c>
      <c r="K229" s="610"/>
      <c r="L229" s="610"/>
      <c r="M229" s="609"/>
      <c r="N229" s="614"/>
      <c r="O229" s="660"/>
      <c r="P229" s="679"/>
      <c r="Q229" s="678"/>
      <c r="R229" s="5852"/>
      <c r="S229" s="5853"/>
    </row>
    <row r="230" spans="1:20" ht="15">
      <c r="A230" s="821"/>
      <c r="B230" s="5925"/>
      <c r="C230" s="829"/>
      <c r="D230" s="776"/>
      <c r="E230" s="1150"/>
      <c r="F230" s="5928"/>
      <c r="G230" s="5889"/>
      <c r="H230" s="5902"/>
      <c r="I230" s="5886"/>
      <c r="J230" s="586" t="s">
        <v>159</v>
      </c>
      <c r="K230" s="610">
        <v>15</v>
      </c>
      <c r="L230" s="610">
        <v>15</v>
      </c>
      <c r="M230" s="609">
        <v>0</v>
      </c>
      <c r="N230" s="614"/>
      <c r="O230" s="660"/>
      <c r="P230" s="679"/>
      <c r="Q230" s="678"/>
      <c r="R230" s="5852"/>
      <c r="S230" s="5853"/>
    </row>
    <row r="231" spans="1:20" ht="15.75" thickBot="1">
      <c r="A231" s="821"/>
      <c r="B231" s="5925"/>
      <c r="C231" s="829"/>
      <c r="D231" s="776"/>
      <c r="E231" s="1150"/>
      <c r="F231" s="5928"/>
      <c r="G231" s="5889"/>
      <c r="H231" s="5902"/>
      <c r="I231" s="5886"/>
      <c r="J231" s="576" t="s">
        <v>210</v>
      </c>
      <c r="K231" s="686"/>
      <c r="L231" s="686"/>
      <c r="M231" s="685"/>
      <c r="N231" s="653"/>
      <c r="O231" s="652"/>
      <c r="P231" s="684"/>
      <c r="Q231" s="683"/>
      <c r="R231" s="5854"/>
      <c r="S231" s="5855"/>
    </row>
    <row r="232" spans="1:20" ht="15.75" thickBot="1">
      <c r="A232" s="819"/>
      <c r="B232" s="5926"/>
      <c r="C232" s="521"/>
      <c r="D232" s="488"/>
      <c r="E232" s="1148"/>
      <c r="F232" s="5931"/>
      <c r="G232" s="5890"/>
      <c r="H232" s="5903"/>
      <c r="I232" s="5887"/>
      <c r="J232" s="601" t="s">
        <v>23</v>
      </c>
      <c r="K232" s="600">
        <f>SUM(K227:K231)</f>
        <v>15</v>
      </c>
      <c r="L232" s="600">
        <f>SUM(L227:L231)</f>
        <v>15</v>
      </c>
      <c r="M232" s="600">
        <f>SUM(M227:M231)</f>
        <v>0</v>
      </c>
      <c r="N232" s="618"/>
      <c r="O232" s="617"/>
      <c r="P232" s="669"/>
      <c r="Q232" s="668"/>
      <c r="R232" s="5849"/>
      <c r="S232" s="5845"/>
    </row>
    <row r="233" spans="1:20" ht="16.899999999999999" customHeight="1">
      <c r="A233" s="787" t="s">
        <v>92</v>
      </c>
      <c r="B233" s="5924" t="s">
        <v>27</v>
      </c>
      <c r="C233" s="785" t="s">
        <v>27</v>
      </c>
      <c r="D233" s="784" t="s">
        <v>79</v>
      </c>
      <c r="E233" s="1153"/>
      <c r="F233" s="1154" t="s">
        <v>381</v>
      </c>
      <c r="G233" s="5888" t="s">
        <v>367</v>
      </c>
      <c r="H233" s="5901" t="s">
        <v>34</v>
      </c>
      <c r="I233" s="5885" t="s">
        <v>221</v>
      </c>
      <c r="J233" s="593" t="s">
        <v>110</v>
      </c>
      <c r="K233" s="592"/>
      <c r="L233" s="592"/>
      <c r="M233" s="591"/>
      <c r="N233" s="590" t="s">
        <v>213</v>
      </c>
      <c r="O233" s="589" t="s">
        <v>37</v>
      </c>
      <c r="P233" s="682">
        <v>1</v>
      </c>
      <c r="Q233" s="681">
        <v>0</v>
      </c>
      <c r="R233" s="5850" t="s">
        <v>380</v>
      </c>
      <c r="S233" s="5861"/>
    </row>
    <row r="234" spans="1:20" ht="15">
      <c r="A234" s="821"/>
      <c r="B234" s="5925"/>
      <c r="C234" s="829"/>
      <c r="D234" s="776"/>
      <c r="E234" s="1150"/>
      <c r="F234" s="950"/>
      <c r="G234" s="5889"/>
      <c r="H234" s="5902"/>
      <c r="I234" s="5886"/>
      <c r="J234" s="586" t="s">
        <v>134</v>
      </c>
      <c r="K234" s="610">
        <v>15</v>
      </c>
      <c r="L234" s="610">
        <v>15</v>
      </c>
      <c r="M234" s="609">
        <v>14.9</v>
      </c>
      <c r="N234" s="583" t="s">
        <v>377</v>
      </c>
      <c r="O234" s="582" t="s">
        <v>37</v>
      </c>
      <c r="P234" s="679">
        <v>1</v>
      </c>
      <c r="Q234" s="658">
        <v>1</v>
      </c>
      <c r="R234" s="5852"/>
      <c r="S234" s="5862"/>
    </row>
    <row r="235" spans="1:20" ht="15">
      <c r="A235" s="821"/>
      <c r="B235" s="5925"/>
      <c r="C235" s="829"/>
      <c r="D235" s="776"/>
      <c r="E235" s="1150"/>
      <c r="F235" s="950"/>
      <c r="G235" s="5889"/>
      <c r="H235" s="5902"/>
      <c r="I235" s="5886"/>
      <c r="J235" s="586" t="s">
        <v>211</v>
      </c>
      <c r="K235" s="610"/>
      <c r="L235" s="610"/>
      <c r="M235" s="609"/>
      <c r="N235" s="614"/>
      <c r="O235" s="660"/>
      <c r="P235" s="679"/>
      <c r="Q235" s="678"/>
      <c r="R235" s="5852"/>
      <c r="S235" s="5862"/>
    </row>
    <row r="236" spans="1:20" ht="13.5" customHeight="1">
      <c r="A236" s="821"/>
      <c r="B236" s="5925"/>
      <c r="C236" s="829"/>
      <c r="D236" s="776"/>
      <c r="E236" s="1150"/>
      <c r="F236" s="950"/>
      <c r="G236" s="5889"/>
      <c r="H236" s="5902"/>
      <c r="I236" s="5886"/>
      <c r="J236" s="586" t="s">
        <v>159</v>
      </c>
      <c r="K236" s="610">
        <v>7.5</v>
      </c>
      <c r="L236" s="610">
        <v>3.3</v>
      </c>
      <c r="M236" s="609">
        <v>2.9</v>
      </c>
      <c r="N236" s="614"/>
      <c r="O236" s="660"/>
      <c r="P236" s="679"/>
      <c r="Q236" s="678"/>
      <c r="R236" s="5852"/>
      <c r="S236" s="5862"/>
    </row>
    <row r="237" spans="1:20" ht="21" customHeight="1" thickBot="1">
      <c r="A237" s="821"/>
      <c r="B237" s="5925"/>
      <c r="C237" s="829"/>
      <c r="D237" s="776"/>
      <c r="E237" s="1150"/>
      <c r="F237" s="969"/>
      <c r="G237" s="5889"/>
      <c r="H237" s="5902"/>
      <c r="I237" s="5886"/>
      <c r="J237" s="576" t="s">
        <v>210</v>
      </c>
      <c r="K237" s="686"/>
      <c r="L237" s="686"/>
      <c r="M237" s="685"/>
      <c r="N237" s="653"/>
      <c r="O237" s="652"/>
      <c r="P237" s="684"/>
      <c r="Q237" s="683"/>
      <c r="R237" s="5852"/>
      <c r="S237" s="5862"/>
    </row>
    <row r="238" spans="1:20" ht="15.75" thickBot="1">
      <c r="A238" s="819"/>
      <c r="B238" s="5926"/>
      <c r="C238" s="521"/>
      <c r="D238" s="488"/>
      <c r="E238" s="1148"/>
      <c r="F238" s="944"/>
      <c r="G238" s="5890"/>
      <c r="H238" s="5903"/>
      <c r="I238" s="5887"/>
      <c r="J238" s="601" t="s">
        <v>23</v>
      </c>
      <c r="K238" s="600">
        <f>SUM(K233:K237)</f>
        <v>22.5</v>
      </c>
      <c r="L238" s="600">
        <f>SUM(L233:L237)</f>
        <v>18.3</v>
      </c>
      <c r="M238" s="600">
        <f>SUM(M233:M237)</f>
        <v>17.8</v>
      </c>
      <c r="N238" s="618"/>
      <c r="O238" s="617"/>
      <c r="P238" s="669"/>
      <c r="Q238" s="668"/>
      <c r="R238" s="5849"/>
      <c r="S238" s="5845"/>
    </row>
    <row r="239" spans="1:20" ht="13.9" customHeight="1">
      <c r="A239" s="787" t="s">
        <v>92</v>
      </c>
      <c r="B239" s="5924" t="s">
        <v>27</v>
      </c>
      <c r="C239" s="785" t="s">
        <v>27</v>
      </c>
      <c r="D239" s="784" t="s">
        <v>74</v>
      </c>
      <c r="E239" s="1153"/>
      <c r="F239" s="1154" t="s">
        <v>379</v>
      </c>
      <c r="G239" s="5888" t="s">
        <v>367</v>
      </c>
      <c r="H239" s="5901" t="s">
        <v>34</v>
      </c>
      <c r="I239" s="5885" t="s">
        <v>299</v>
      </c>
      <c r="J239" s="593" t="s">
        <v>110</v>
      </c>
      <c r="K239" s="592"/>
      <c r="L239" s="592"/>
      <c r="M239" s="591"/>
      <c r="N239" s="590" t="s">
        <v>213</v>
      </c>
      <c r="O239" s="589" t="s">
        <v>37</v>
      </c>
      <c r="P239" s="682">
        <v>1</v>
      </c>
      <c r="Q239" s="681">
        <v>0</v>
      </c>
      <c r="R239" s="5852" t="s">
        <v>378</v>
      </c>
      <c r="S239" s="5862"/>
    </row>
    <row r="240" spans="1:20" ht="15">
      <c r="A240" s="821"/>
      <c r="B240" s="5925"/>
      <c r="C240" s="829"/>
      <c r="D240" s="776"/>
      <c r="E240" s="1150"/>
      <c r="F240" s="950"/>
      <c r="G240" s="5889"/>
      <c r="H240" s="5902"/>
      <c r="I240" s="5886"/>
      <c r="J240" s="586" t="s">
        <v>134</v>
      </c>
      <c r="K240" s="610">
        <v>5.2</v>
      </c>
      <c r="L240" s="585">
        <v>3.6</v>
      </c>
      <c r="M240" s="585">
        <v>3.5</v>
      </c>
      <c r="N240" s="583" t="s">
        <v>377</v>
      </c>
      <c r="O240" s="582" t="s">
        <v>37</v>
      </c>
      <c r="P240" s="679">
        <v>1</v>
      </c>
      <c r="Q240" s="658">
        <v>1</v>
      </c>
      <c r="R240" s="5852"/>
      <c r="S240" s="5862"/>
    </row>
    <row r="241" spans="1:21" ht="15">
      <c r="A241" s="821"/>
      <c r="B241" s="5925"/>
      <c r="C241" s="829"/>
      <c r="D241" s="776"/>
      <c r="E241" s="1150"/>
      <c r="F241" s="950"/>
      <c r="G241" s="5889"/>
      <c r="H241" s="5902"/>
      <c r="I241" s="5886"/>
      <c r="J241" s="586" t="s">
        <v>211</v>
      </c>
      <c r="K241" s="610"/>
      <c r="L241" s="610"/>
      <c r="M241" s="609"/>
      <c r="N241" s="614"/>
      <c r="O241" s="660"/>
      <c r="P241" s="679"/>
      <c r="Q241" s="678"/>
      <c r="R241" s="5852"/>
      <c r="S241" s="5862"/>
    </row>
    <row r="242" spans="1:21" ht="15">
      <c r="A242" s="821"/>
      <c r="B242" s="5925"/>
      <c r="C242" s="829"/>
      <c r="D242" s="776"/>
      <c r="E242" s="1150"/>
      <c r="F242" s="950"/>
      <c r="G242" s="5889"/>
      <c r="H242" s="5902"/>
      <c r="I242" s="5886"/>
      <c r="J242" s="586" t="s">
        <v>159</v>
      </c>
      <c r="K242" s="610">
        <v>7.5</v>
      </c>
      <c r="L242" s="610">
        <v>3.1</v>
      </c>
      <c r="M242" s="609">
        <v>3</v>
      </c>
      <c r="N242" s="614"/>
      <c r="O242" s="660"/>
      <c r="P242" s="679"/>
      <c r="Q242" s="678"/>
      <c r="R242" s="5852"/>
      <c r="S242" s="5862"/>
    </row>
    <row r="243" spans="1:21" ht="15.75" thickBot="1">
      <c r="A243" s="821"/>
      <c r="B243" s="5925"/>
      <c r="C243" s="829"/>
      <c r="D243" s="776"/>
      <c r="E243" s="1150"/>
      <c r="F243" s="969"/>
      <c r="G243" s="5889"/>
      <c r="H243" s="5902"/>
      <c r="I243" s="5886"/>
      <c r="J243" s="576" t="s">
        <v>210</v>
      </c>
      <c r="K243" s="686"/>
      <c r="L243" s="686"/>
      <c r="M243" s="685"/>
      <c r="N243" s="653"/>
      <c r="O243" s="652"/>
      <c r="P243" s="684"/>
      <c r="Q243" s="683"/>
      <c r="R243" s="5854"/>
      <c r="S243" s="5863"/>
    </row>
    <row r="244" spans="1:21" ht="24" customHeight="1" thickBot="1">
      <c r="A244" s="819"/>
      <c r="B244" s="5926"/>
      <c r="C244" s="521"/>
      <c r="D244" s="488"/>
      <c r="E244" s="1148"/>
      <c r="F244" s="944"/>
      <c r="G244" s="5890"/>
      <c r="H244" s="5903"/>
      <c r="I244" s="5887"/>
      <c r="J244" s="601" t="s">
        <v>23</v>
      </c>
      <c r="K244" s="600">
        <f>SUM(K239:K243)</f>
        <v>12.7</v>
      </c>
      <c r="L244" s="600">
        <f>SUM(L239:L243)</f>
        <v>6.7</v>
      </c>
      <c r="M244" s="600">
        <f>SUM(M239:M243)</f>
        <v>6.5</v>
      </c>
      <c r="N244" s="1138"/>
      <c r="O244" s="617"/>
      <c r="P244" s="669"/>
      <c r="Q244" s="668"/>
      <c r="R244" s="5877"/>
      <c r="S244" s="5845"/>
    </row>
    <row r="245" spans="1:21" ht="13.9" customHeight="1">
      <c r="A245" s="787" t="s">
        <v>92</v>
      </c>
      <c r="B245" s="5924" t="s">
        <v>27</v>
      </c>
      <c r="C245" s="785" t="s">
        <v>27</v>
      </c>
      <c r="D245" s="784" t="s">
        <v>71</v>
      </c>
      <c r="E245" s="1153"/>
      <c r="F245" s="5927" t="s">
        <v>376</v>
      </c>
      <c r="G245" s="5888" t="s">
        <v>367</v>
      </c>
      <c r="H245" s="5901" t="s">
        <v>34</v>
      </c>
      <c r="I245" s="5885" t="s">
        <v>299</v>
      </c>
      <c r="J245" s="593" t="s">
        <v>110</v>
      </c>
      <c r="K245" s="592"/>
      <c r="L245" s="592"/>
      <c r="M245" s="592"/>
      <c r="N245" s="510" t="s">
        <v>213</v>
      </c>
      <c r="O245" s="589" t="s">
        <v>37</v>
      </c>
      <c r="P245" s="682">
        <v>1</v>
      </c>
      <c r="Q245" s="681">
        <v>0</v>
      </c>
      <c r="R245" s="5850" t="s">
        <v>375</v>
      </c>
      <c r="S245" s="5861"/>
    </row>
    <row r="246" spans="1:21" ht="15">
      <c r="A246" s="821"/>
      <c r="B246" s="5925"/>
      <c r="C246" s="829"/>
      <c r="D246" s="776"/>
      <c r="E246" s="1150"/>
      <c r="F246" s="5928"/>
      <c r="G246" s="5889"/>
      <c r="H246" s="5902"/>
      <c r="I246" s="5886"/>
      <c r="J246" s="586" t="s">
        <v>134</v>
      </c>
      <c r="K246" s="585">
        <v>8.1999999999999993</v>
      </c>
      <c r="L246" s="585">
        <v>4.2</v>
      </c>
      <c r="M246" s="585">
        <v>4</v>
      </c>
      <c r="N246" s="1084"/>
      <c r="O246" s="793"/>
      <c r="P246" s="1152"/>
      <c r="Q246" s="678"/>
      <c r="R246" s="5852"/>
      <c r="S246" s="5862"/>
    </row>
    <row r="247" spans="1:21" ht="15">
      <c r="A247" s="821"/>
      <c r="B247" s="5925"/>
      <c r="C247" s="829"/>
      <c r="D247" s="776"/>
      <c r="E247" s="1150"/>
      <c r="F247" s="5928"/>
      <c r="G247" s="5889"/>
      <c r="H247" s="5902"/>
      <c r="I247" s="5886"/>
      <c r="J247" s="586" t="s">
        <v>211</v>
      </c>
      <c r="K247" s="610"/>
      <c r="L247" s="610"/>
      <c r="M247" s="610"/>
      <c r="N247" s="1151"/>
      <c r="O247" s="660"/>
      <c r="P247" s="659"/>
      <c r="Q247" s="658"/>
      <c r="R247" s="5852"/>
      <c r="S247" s="5862"/>
    </row>
    <row r="248" spans="1:21" ht="15">
      <c r="A248" s="821"/>
      <c r="B248" s="5925"/>
      <c r="C248" s="829"/>
      <c r="D248" s="776"/>
      <c r="E248" s="1150"/>
      <c r="F248" s="5928"/>
      <c r="G248" s="5889"/>
      <c r="H248" s="5902"/>
      <c r="I248" s="5886"/>
      <c r="J248" s="586" t="s">
        <v>159</v>
      </c>
      <c r="K248" s="610">
        <v>9.1999999999999993</v>
      </c>
      <c r="L248" s="610">
        <v>9.3000000000000007</v>
      </c>
      <c r="M248" s="610">
        <v>9.1999999999999993</v>
      </c>
      <c r="N248" s="1151"/>
      <c r="O248" s="660"/>
      <c r="P248" s="659"/>
      <c r="Q248" s="658"/>
      <c r="R248" s="5852"/>
      <c r="S248" s="5862"/>
    </row>
    <row r="249" spans="1:21" ht="33" customHeight="1" thickBot="1">
      <c r="A249" s="821"/>
      <c r="B249" s="5925"/>
      <c r="C249" s="829"/>
      <c r="D249" s="776"/>
      <c r="E249" s="1150"/>
      <c r="F249" s="5928"/>
      <c r="G249" s="5889"/>
      <c r="H249" s="5902"/>
      <c r="I249" s="5886"/>
      <c r="J249" s="576" t="s">
        <v>210</v>
      </c>
      <c r="K249" s="686"/>
      <c r="L249" s="686"/>
      <c r="M249" s="686"/>
      <c r="N249" s="1149"/>
      <c r="O249" s="652"/>
      <c r="P249" s="651"/>
      <c r="Q249" s="650"/>
      <c r="R249" s="5854"/>
      <c r="S249" s="5863"/>
    </row>
    <row r="250" spans="1:21" ht="18" customHeight="1" thickBot="1">
      <c r="A250" s="819"/>
      <c r="B250" s="5926"/>
      <c r="C250" s="521"/>
      <c r="D250" s="488"/>
      <c r="E250" s="1148"/>
      <c r="F250" s="5931"/>
      <c r="G250" s="5890"/>
      <c r="H250" s="5903"/>
      <c r="I250" s="5887"/>
      <c r="J250" s="601" t="s">
        <v>23</v>
      </c>
      <c r="K250" s="600">
        <f>SUM(K245:K249)</f>
        <v>17.399999999999999</v>
      </c>
      <c r="L250" s="600">
        <f>SUM(L245:L249)</f>
        <v>13.5</v>
      </c>
      <c r="M250" s="600">
        <f>SUM(M245:M249)</f>
        <v>13.2</v>
      </c>
      <c r="N250" s="1138"/>
      <c r="O250" s="617"/>
      <c r="P250" s="616"/>
      <c r="Q250" s="615"/>
      <c r="R250" s="5849"/>
      <c r="S250" s="5845"/>
    </row>
    <row r="251" spans="1:21" ht="15" customHeight="1">
      <c r="A251" s="5913" t="s">
        <v>92</v>
      </c>
      <c r="B251" s="5924" t="s">
        <v>27</v>
      </c>
      <c r="C251" s="5980" t="s">
        <v>27</v>
      </c>
      <c r="D251" s="6209">
        <v>11</v>
      </c>
      <c r="E251" s="5977"/>
      <c r="F251" s="5969" t="s">
        <v>374</v>
      </c>
      <c r="G251" s="5972" t="s">
        <v>367</v>
      </c>
      <c r="H251" s="5882" t="s">
        <v>34</v>
      </c>
      <c r="I251" s="5885" t="s">
        <v>299</v>
      </c>
      <c r="J251" s="762" t="s">
        <v>110</v>
      </c>
      <c r="K251" s="644"/>
      <c r="L251" s="644"/>
      <c r="M251" s="644"/>
      <c r="N251" s="1147"/>
      <c r="O251" s="1146"/>
      <c r="P251" s="1145"/>
      <c r="Q251" s="1144"/>
      <c r="R251" s="5850" t="s">
        <v>373</v>
      </c>
      <c r="S251" s="5851"/>
    </row>
    <row r="252" spans="1:21" ht="15">
      <c r="A252" s="5914"/>
      <c r="B252" s="5925"/>
      <c r="C252" s="5981"/>
      <c r="D252" s="6210"/>
      <c r="E252" s="5978"/>
      <c r="F252" s="5970"/>
      <c r="G252" s="5973"/>
      <c r="H252" s="5883"/>
      <c r="I252" s="5886"/>
      <c r="J252" s="755" t="s">
        <v>134</v>
      </c>
      <c r="K252" s="504">
        <v>17</v>
      </c>
      <c r="L252" s="504">
        <v>0</v>
      </c>
      <c r="M252" s="504">
        <v>0</v>
      </c>
      <c r="N252" s="503" t="s">
        <v>213</v>
      </c>
      <c r="O252" s="502" t="s">
        <v>37</v>
      </c>
      <c r="P252" s="501">
        <v>1</v>
      </c>
      <c r="Q252" s="1143">
        <v>0</v>
      </c>
      <c r="R252" s="5852"/>
      <c r="S252" s="5853"/>
    </row>
    <row r="253" spans="1:21" ht="15">
      <c r="A253" s="5914"/>
      <c r="B253" s="5925"/>
      <c r="C253" s="5981"/>
      <c r="D253" s="6210"/>
      <c r="E253" s="5978"/>
      <c r="F253" s="5970"/>
      <c r="G253" s="5973"/>
      <c r="H253" s="5883"/>
      <c r="I253" s="5886"/>
      <c r="J253" s="755" t="s">
        <v>211</v>
      </c>
      <c r="K253" s="504"/>
      <c r="L253" s="504"/>
      <c r="M253" s="637"/>
      <c r="N253" s="503"/>
      <c r="O253" s="502"/>
      <c r="P253" s="501"/>
      <c r="Q253" s="500"/>
      <c r="R253" s="5852"/>
      <c r="S253" s="5853"/>
    </row>
    <row r="254" spans="1:21" ht="15.75" thickBot="1">
      <c r="A254" s="5914"/>
      <c r="B254" s="5925"/>
      <c r="C254" s="5981"/>
      <c r="D254" s="6210"/>
      <c r="E254" s="5978"/>
      <c r="F254" s="5970"/>
      <c r="G254" s="5973"/>
      <c r="H254" s="5883"/>
      <c r="I254" s="5886"/>
      <c r="J254" s="755" t="s">
        <v>159</v>
      </c>
      <c r="K254" s="504"/>
      <c r="L254" s="504"/>
      <c r="M254" s="637"/>
      <c r="N254" s="503"/>
      <c r="O254" s="502"/>
      <c r="P254" s="501"/>
      <c r="Q254" s="500"/>
      <c r="R254" s="5852"/>
      <c r="S254" s="5853"/>
    </row>
    <row r="255" spans="1:21" ht="15.75" thickBot="1">
      <c r="A255" s="5914"/>
      <c r="B255" s="5925"/>
      <c r="C255" s="5981"/>
      <c r="D255" s="6210"/>
      <c r="E255" s="5978"/>
      <c r="F255" s="5970"/>
      <c r="G255" s="5973"/>
      <c r="H255" s="5883"/>
      <c r="I255" s="5886"/>
      <c r="J255" s="576" t="s">
        <v>210</v>
      </c>
      <c r="K255" s="495"/>
      <c r="L255" s="495"/>
      <c r="M255" s="631"/>
      <c r="N255" s="1142"/>
      <c r="O255" s="1141"/>
      <c r="P255" s="1140"/>
      <c r="Q255" s="626"/>
      <c r="R255" s="5854"/>
      <c r="S255" s="5855"/>
      <c r="U255" s="1139"/>
    </row>
    <row r="256" spans="1:21" ht="15.75" thickBot="1">
      <c r="A256" s="5915"/>
      <c r="B256" s="5926"/>
      <c r="C256" s="5982"/>
      <c r="D256" s="6211"/>
      <c r="E256" s="5979"/>
      <c r="F256" s="5971"/>
      <c r="G256" s="5974"/>
      <c r="H256" s="912"/>
      <c r="I256" s="5887"/>
      <c r="J256" s="601" t="s">
        <v>23</v>
      </c>
      <c r="K256" s="737">
        <f>SUM(K251:K255)</f>
        <v>17</v>
      </c>
      <c r="L256" s="737">
        <f>SUM(L251:L255)</f>
        <v>0</v>
      </c>
      <c r="M256" s="737">
        <f>SUM(M251:M255)</f>
        <v>0</v>
      </c>
      <c r="N256" s="1138"/>
      <c r="O256" s="1137"/>
      <c r="P256" s="616"/>
      <c r="Q256" s="668"/>
      <c r="R256" s="5849"/>
      <c r="S256" s="5845"/>
    </row>
    <row r="257" spans="1:19" ht="15.75" customHeight="1">
      <c r="A257" s="5913" t="s">
        <v>92</v>
      </c>
      <c r="B257" s="5924" t="s">
        <v>27</v>
      </c>
      <c r="C257" s="5980" t="s">
        <v>27</v>
      </c>
      <c r="D257" s="6209">
        <v>12</v>
      </c>
      <c r="E257" s="5977"/>
      <c r="F257" s="5969" t="s">
        <v>372</v>
      </c>
      <c r="G257" s="5972" t="s">
        <v>367</v>
      </c>
      <c r="H257" s="5901" t="s">
        <v>34</v>
      </c>
      <c r="I257" s="5885" t="s">
        <v>60</v>
      </c>
      <c r="J257" s="762" t="s">
        <v>110</v>
      </c>
      <c r="K257" s="511"/>
      <c r="L257" s="511"/>
      <c r="M257" s="644"/>
      <c r="N257" s="532"/>
      <c r="O257" s="1129"/>
      <c r="P257" s="531"/>
      <c r="Q257" s="1128"/>
      <c r="R257" s="5850" t="s">
        <v>371</v>
      </c>
      <c r="S257" s="5851"/>
    </row>
    <row r="258" spans="1:19" ht="15">
      <c r="A258" s="5914"/>
      <c r="B258" s="5925"/>
      <c r="C258" s="5981"/>
      <c r="D258" s="6210"/>
      <c r="E258" s="5978"/>
      <c r="F258" s="5970"/>
      <c r="G258" s="5973"/>
      <c r="H258" s="5902"/>
      <c r="I258" s="5886"/>
      <c r="J258" s="755" t="s">
        <v>134</v>
      </c>
      <c r="K258" s="504">
        <v>0</v>
      </c>
      <c r="L258" s="504">
        <v>0</v>
      </c>
      <c r="M258" s="504">
        <v>0</v>
      </c>
      <c r="N258" s="522"/>
      <c r="O258" s="635"/>
      <c r="P258" s="502"/>
      <c r="Q258" s="1126"/>
      <c r="R258" s="5852"/>
      <c r="S258" s="5853"/>
    </row>
    <row r="259" spans="1:19" ht="15">
      <c r="A259" s="5914"/>
      <c r="B259" s="5925"/>
      <c r="C259" s="5981"/>
      <c r="D259" s="6210"/>
      <c r="E259" s="5978"/>
      <c r="F259" s="5970"/>
      <c r="G259" s="5973"/>
      <c r="H259" s="5902"/>
      <c r="I259" s="5886"/>
      <c r="J259" s="755" t="s">
        <v>211</v>
      </c>
      <c r="K259" s="585"/>
      <c r="L259" s="585"/>
      <c r="M259" s="1106"/>
      <c r="N259" s="1136"/>
      <c r="O259" s="1135"/>
      <c r="P259" s="1134"/>
      <c r="Q259" s="1133"/>
      <c r="R259" s="5852"/>
      <c r="S259" s="5853"/>
    </row>
    <row r="260" spans="1:19" ht="15">
      <c r="A260" s="5914"/>
      <c r="B260" s="5925"/>
      <c r="C260" s="5981"/>
      <c r="D260" s="6210"/>
      <c r="E260" s="5978"/>
      <c r="F260" s="5970"/>
      <c r="G260" s="5973"/>
      <c r="H260" s="5902"/>
      <c r="I260" s="5886"/>
      <c r="J260" s="755" t="s">
        <v>159</v>
      </c>
      <c r="K260" s="585"/>
      <c r="L260" s="585"/>
      <c r="M260" s="1106"/>
      <c r="N260" s="1136"/>
      <c r="O260" s="1135"/>
      <c r="P260" s="1134"/>
      <c r="Q260" s="1133"/>
      <c r="R260" s="5852"/>
      <c r="S260" s="5853"/>
    </row>
    <row r="261" spans="1:19" ht="15.75" thickBot="1">
      <c r="A261" s="5914"/>
      <c r="B261" s="5925"/>
      <c r="C261" s="5981"/>
      <c r="D261" s="6210"/>
      <c r="E261" s="5978"/>
      <c r="F261" s="5970"/>
      <c r="G261" s="5973"/>
      <c r="H261" s="5902"/>
      <c r="I261" s="5886"/>
      <c r="J261" s="576" t="s">
        <v>210</v>
      </c>
      <c r="K261" s="726"/>
      <c r="L261" s="726"/>
      <c r="M261" s="1104"/>
      <c r="N261" s="1124"/>
      <c r="O261" s="1123"/>
      <c r="P261" s="1122"/>
      <c r="Q261" s="1121"/>
      <c r="R261" s="5854"/>
      <c r="S261" s="5855"/>
    </row>
    <row r="262" spans="1:19" ht="15.75" customHeight="1" thickBot="1">
      <c r="A262" s="5915"/>
      <c r="B262" s="5926"/>
      <c r="C262" s="5982"/>
      <c r="D262" s="6211"/>
      <c r="E262" s="5979"/>
      <c r="F262" s="5971"/>
      <c r="G262" s="5974"/>
      <c r="H262" s="5903"/>
      <c r="I262" s="5887"/>
      <c r="J262" s="601" t="s">
        <v>23</v>
      </c>
      <c r="K262" s="744">
        <f>SUM(K257:K261)</f>
        <v>0</v>
      </c>
      <c r="L262" s="744">
        <f>SUM(L257:L261)</f>
        <v>0</v>
      </c>
      <c r="M262" s="744">
        <f>SUM(M257:M261)</f>
        <v>0</v>
      </c>
      <c r="N262" s="1132"/>
      <c r="O262" s="1131"/>
      <c r="P262" s="1130"/>
      <c r="Q262" s="482"/>
      <c r="R262" s="5849"/>
      <c r="S262" s="5845"/>
    </row>
    <row r="263" spans="1:19" ht="15">
      <c r="A263" s="5913" t="s">
        <v>92</v>
      </c>
      <c r="B263" s="5924" t="s">
        <v>27</v>
      </c>
      <c r="C263" s="5980" t="s">
        <v>27</v>
      </c>
      <c r="D263" s="6209">
        <v>13</v>
      </c>
      <c r="E263" s="5977"/>
      <c r="F263" s="5969" t="s">
        <v>370</v>
      </c>
      <c r="G263" s="5972" t="s">
        <v>367</v>
      </c>
      <c r="H263" s="5882" t="s">
        <v>34</v>
      </c>
      <c r="I263" s="5885" t="s">
        <v>221</v>
      </c>
      <c r="J263" s="762" t="s">
        <v>110</v>
      </c>
      <c r="K263" s="511"/>
      <c r="L263" s="511"/>
      <c r="M263" s="643"/>
      <c r="N263" s="532" t="s">
        <v>213</v>
      </c>
      <c r="O263" s="1129" t="s">
        <v>37</v>
      </c>
      <c r="P263" s="531"/>
      <c r="Q263" s="1128"/>
      <c r="R263" s="5850" t="s">
        <v>369</v>
      </c>
      <c r="S263" s="5851"/>
    </row>
    <row r="264" spans="1:19" ht="15">
      <c r="A264" s="5914"/>
      <c r="B264" s="5925"/>
      <c r="C264" s="5981"/>
      <c r="D264" s="6210"/>
      <c r="E264" s="5978"/>
      <c r="F264" s="5970"/>
      <c r="G264" s="5973"/>
      <c r="H264" s="5883"/>
      <c r="I264" s="5886"/>
      <c r="J264" s="755" t="s">
        <v>134</v>
      </c>
      <c r="K264" s="504">
        <v>0</v>
      </c>
      <c r="L264" s="504">
        <v>2</v>
      </c>
      <c r="M264" s="1127">
        <v>0</v>
      </c>
      <c r="N264" s="522"/>
      <c r="O264" s="635"/>
      <c r="P264" s="502"/>
      <c r="Q264" s="1126"/>
      <c r="R264" s="5852"/>
      <c r="S264" s="5853"/>
    </row>
    <row r="265" spans="1:19" ht="15">
      <c r="A265" s="5914"/>
      <c r="B265" s="5925"/>
      <c r="C265" s="5981"/>
      <c r="D265" s="6210"/>
      <c r="E265" s="5978"/>
      <c r="F265" s="5970"/>
      <c r="G265" s="5973"/>
      <c r="H265" s="5883"/>
      <c r="I265" s="5886"/>
      <c r="J265" s="755" t="s">
        <v>211</v>
      </c>
      <c r="K265" s="504"/>
      <c r="L265" s="504"/>
      <c r="M265" s="636"/>
      <c r="N265" s="522"/>
      <c r="O265" s="635"/>
      <c r="P265" s="502"/>
      <c r="Q265" s="1126"/>
      <c r="R265" s="5852"/>
      <c r="S265" s="5853"/>
    </row>
    <row r="266" spans="1:19" ht="15">
      <c r="A266" s="5914"/>
      <c r="B266" s="5925"/>
      <c r="C266" s="5981"/>
      <c r="D266" s="6210"/>
      <c r="E266" s="5978"/>
      <c r="F266" s="5970"/>
      <c r="G266" s="5973"/>
      <c r="H266" s="5883"/>
      <c r="I266" s="5886"/>
      <c r="J266" s="755" t="s">
        <v>159</v>
      </c>
      <c r="K266" s="504"/>
      <c r="L266" s="504"/>
      <c r="M266" s="636"/>
      <c r="N266" s="522"/>
      <c r="O266" s="635"/>
      <c r="P266" s="502"/>
      <c r="Q266" s="1126"/>
      <c r="R266" s="5852"/>
      <c r="S266" s="5853"/>
    </row>
    <row r="267" spans="1:19" ht="21.75" customHeight="1" thickBot="1">
      <c r="A267" s="5914"/>
      <c r="B267" s="5925"/>
      <c r="C267" s="5981"/>
      <c r="D267" s="6210"/>
      <c r="E267" s="5978"/>
      <c r="F267" s="5970"/>
      <c r="G267" s="5973"/>
      <c r="H267" s="5883"/>
      <c r="I267" s="5886"/>
      <c r="J267" s="576" t="s">
        <v>210</v>
      </c>
      <c r="K267" s="726"/>
      <c r="L267" s="726"/>
      <c r="M267" s="1104"/>
      <c r="N267" s="1124"/>
      <c r="O267" s="1123"/>
      <c r="P267" s="1122"/>
      <c r="Q267" s="1121"/>
      <c r="R267" s="5854"/>
      <c r="S267" s="5855"/>
    </row>
    <row r="268" spans="1:19" ht="16.5" customHeight="1" thickBot="1">
      <c r="A268" s="5915"/>
      <c r="B268" s="5926"/>
      <c r="C268" s="5982"/>
      <c r="D268" s="6211"/>
      <c r="E268" s="5979"/>
      <c r="F268" s="5971"/>
      <c r="G268" s="5974"/>
      <c r="H268" s="912"/>
      <c r="I268" s="5887"/>
      <c r="J268" s="601" t="s">
        <v>23</v>
      </c>
      <c r="K268" s="744">
        <f>SUM(K263:K267)</f>
        <v>0</v>
      </c>
      <c r="L268" s="744">
        <f>SUM(L263:L267)</f>
        <v>2</v>
      </c>
      <c r="M268" s="744">
        <f>SUM(M263:M267)</f>
        <v>0</v>
      </c>
      <c r="N268" s="1132"/>
      <c r="O268" s="1131"/>
      <c r="P268" s="1130"/>
      <c r="Q268" s="482"/>
      <c r="R268" s="5849"/>
      <c r="S268" s="5845"/>
    </row>
    <row r="269" spans="1:19" ht="15">
      <c r="A269" s="5913" t="s">
        <v>92</v>
      </c>
      <c r="B269" s="5924" t="s">
        <v>27</v>
      </c>
      <c r="C269" s="5980" t="s">
        <v>27</v>
      </c>
      <c r="D269" s="6209">
        <v>14</v>
      </c>
      <c r="E269" s="5977"/>
      <c r="F269" s="5969" t="s">
        <v>368</v>
      </c>
      <c r="G269" s="5972" t="s">
        <v>367</v>
      </c>
      <c r="H269" s="5882" t="s">
        <v>34</v>
      </c>
      <c r="I269" s="5885" t="s">
        <v>299</v>
      </c>
      <c r="J269" s="762" t="s">
        <v>110</v>
      </c>
      <c r="K269" s="511"/>
      <c r="L269" s="511"/>
      <c r="M269" s="643"/>
      <c r="N269" s="532" t="s">
        <v>213</v>
      </c>
      <c r="O269" s="1129" t="s">
        <v>37</v>
      </c>
      <c r="P269" s="531"/>
      <c r="Q269" s="1128"/>
      <c r="R269" s="5850" t="s">
        <v>366</v>
      </c>
      <c r="S269" s="5851"/>
    </row>
    <row r="270" spans="1:19" ht="15">
      <c r="A270" s="5914"/>
      <c r="B270" s="5925"/>
      <c r="C270" s="5981"/>
      <c r="D270" s="6210"/>
      <c r="E270" s="5978"/>
      <c r="F270" s="5970"/>
      <c r="G270" s="5973"/>
      <c r="H270" s="5883"/>
      <c r="I270" s="5886"/>
      <c r="J270" s="755" t="s">
        <v>134</v>
      </c>
      <c r="K270" s="504">
        <v>0</v>
      </c>
      <c r="L270" s="504">
        <v>2</v>
      </c>
      <c r="M270" s="1127">
        <v>0</v>
      </c>
      <c r="N270" s="522"/>
      <c r="O270" s="635"/>
      <c r="P270" s="502"/>
      <c r="Q270" s="1126"/>
      <c r="R270" s="5852"/>
      <c r="S270" s="5853"/>
    </row>
    <row r="271" spans="1:19" ht="15">
      <c r="A271" s="5914"/>
      <c r="B271" s="5925"/>
      <c r="C271" s="5981"/>
      <c r="D271" s="6210"/>
      <c r="E271" s="5978"/>
      <c r="F271" s="5970"/>
      <c r="G271" s="5973"/>
      <c r="H271" s="5883"/>
      <c r="I271" s="5886"/>
      <c r="J271" s="755" t="s">
        <v>211</v>
      </c>
      <c r="K271" s="504"/>
      <c r="L271" s="504"/>
      <c r="M271" s="636"/>
      <c r="N271" s="522"/>
      <c r="O271" s="635"/>
      <c r="P271" s="502"/>
      <c r="Q271" s="1126"/>
      <c r="R271" s="5852"/>
      <c r="S271" s="5853"/>
    </row>
    <row r="272" spans="1:19" ht="15">
      <c r="A272" s="5914"/>
      <c r="B272" s="5925"/>
      <c r="C272" s="5981"/>
      <c r="D272" s="6210"/>
      <c r="E272" s="5978"/>
      <c r="F272" s="5970"/>
      <c r="G272" s="5973"/>
      <c r="H272" s="5883"/>
      <c r="I272" s="5886"/>
      <c r="J272" s="755" t="s">
        <v>159</v>
      </c>
      <c r="K272" s="504"/>
      <c r="L272" s="504"/>
      <c r="M272" s="636"/>
      <c r="N272" s="522"/>
      <c r="O272" s="635"/>
      <c r="P272" s="502"/>
      <c r="Q272" s="1126"/>
      <c r="R272" s="5852"/>
      <c r="S272" s="5853"/>
    </row>
    <row r="273" spans="1:19" ht="15.75" thickBot="1">
      <c r="A273" s="5914"/>
      <c r="B273" s="5925"/>
      <c r="C273" s="5981"/>
      <c r="D273" s="6210"/>
      <c r="E273" s="5978"/>
      <c r="F273" s="5970"/>
      <c r="G273" s="5973"/>
      <c r="H273" s="5883"/>
      <c r="I273" s="5886"/>
      <c r="J273" s="576" t="s">
        <v>210</v>
      </c>
      <c r="K273" s="1125"/>
      <c r="L273" s="1125"/>
      <c r="M273" s="1104"/>
      <c r="N273" s="1124"/>
      <c r="O273" s="1123"/>
      <c r="P273" s="1122"/>
      <c r="Q273" s="1121"/>
      <c r="R273" s="5854"/>
      <c r="S273" s="5855"/>
    </row>
    <row r="274" spans="1:19" ht="15.75" thickBot="1">
      <c r="A274" s="5915"/>
      <c r="B274" s="5926"/>
      <c r="C274" s="5982"/>
      <c r="D274" s="6211"/>
      <c r="E274" s="5979"/>
      <c r="F274" s="5971"/>
      <c r="G274" s="5974"/>
      <c r="H274" s="912"/>
      <c r="I274" s="5887"/>
      <c r="J274" s="601" t="s">
        <v>23</v>
      </c>
      <c r="K274" s="485">
        <f>SUM(K269:K273)</f>
        <v>0</v>
      </c>
      <c r="L274" s="485">
        <f>SUM(L269:L273)</f>
        <v>2</v>
      </c>
      <c r="M274" s="485">
        <f>SUM(M269:M273)</f>
        <v>0</v>
      </c>
      <c r="N274" s="1120"/>
      <c r="O274" s="483"/>
      <c r="P274" s="483"/>
      <c r="Q274" s="482"/>
      <c r="R274" s="5849"/>
      <c r="S274" s="5845"/>
    </row>
    <row r="275" spans="1:19" ht="15.75" thickBot="1">
      <c r="A275" s="819" t="s">
        <v>92</v>
      </c>
      <c r="B275" s="480" t="s">
        <v>27</v>
      </c>
      <c r="C275" s="5898" t="s">
        <v>28</v>
      </c>
      <c r="D275" s="5899"/>
      <c r="E275" s="5899"/>
      <c r="F275" s="5899"/>
      <c r="G275" s="5899"/>
      <c r="H275" s="5899"/>
      <c r="I275" s="5900"/>
      <c r="J275" s="561" t="s">
        <v>23</v>
      </c>
      <c r="K275" s="478">
        <f>K196*1</f>
        <v>122.60000000000001</v>
      </c>
      <c r="L275" s="478">
        <f>L196*1</f>
        <v>88.5</v>
      </c>
      <c r="M275" s="478">
        <f>M196*1</f>
        <v>65.8</v>
      </c>
      <c r="N275" s="979"/>
      <c r="O275" s="979"/>
      <c r="P275" s="979"/>
      <c r="Q275" s="718"/>
      <c r="R275" s="5856"/>
      <c r="S275" s="5845"/>
    </row>
    <row r="276" spans="1:19" ht="15.75" thickBot="1">
      <c r="A276" s="717" t="s">
        <v>92</v>
      </c>
      <c r="B276" s="717"/>
      <c r="C276" s="5986" t="s">
        <v>26</v>
      </c>
      <c r="D276" s="5986"/>
      <c r="E276" s="5986"/>
      <c r="F276" s="5986"/>
      <c r="G276" s="5986"/>
      <c r="H276" s="5986"/>
      <c r="I276" s="5987"/>
      <c r="J276" s="554" t="s">
        <v>23</v>
      </c>
      <c r="K276" s="716">
        <f>K275*1</f>
        <v>122.60000000000001</v>
      </c>
      <c r="L276" s="716">
        <f>L275*1</f>
        <v>88.5</v>
      </c>
      <c r="M276" s="716">
        <f>M275*1</f>
        <v>65.8</v>
      </c>
      <c r="N276" s="715"/>
      <c r="O276" s="715"/>
      <c r="P276" s="715"/>
      <c r="Q276" s="714"/>
      <c r="R276" s="5844"/>
      <c r="S276" s="5845"/>
    </row>
    <row r="277" spans="1:19" ht="15.75" thickBot="1">
      <c r="A277" s="713" t="s">
        <v>87</v>
      </c>
      <c r="B277" s="712"/>
      <c r="C277" s="710" t="s">
        <v>365</v>
      </c>
      <c r="D277" s="710"/>
      <c r="E277" s="710"/>
      <c r="F277" s="711"/>
      <c r="G277" s="711"/>
      <c r="H277" s="710"/>
      <c r="I277" s="710"/>
      <c r="J277" s="710"/>
      <c r="K277" s="710"/>
      <c r="L277" s="710"/>
      <c r="M277" s="710"/>
      <c r="N277" s="709"/>
      <c r="O277" s="709"/>
      <c r="P277" s="709"/>
      <c r="Q277" s="708"/>
      <c r="R277" s="5844"/>
      <c r="S277" s="5845"/>
    </row>
    <row r="278" spans="1:19" ht="26.25" thickBot="1">
      <c r="A278" s="707"/>
      <c r="B278" s="1119"/>
      <c r="C278" s="1019"/>
      <c r="D278" s="1019"/>
      <c r="E278" s="1019"/>
      <c r="F278" s="1118"/>
      <c r="G278" s="1118"/>
      <c r="H278" s="1019"/>
      <c r="I278" s="1019"/>
      <c r="J278" s="1019"/>
      <c r="K278" s="1117"/>
      <c r="L278" s="1117"/>
      <c r="M278" s="1116"/>
      <c r="N278" s="839" t="s">
        <v>364</v>
      </c>
      <c r="O278" s="695"/>
      <c r="P278" s="694">
        <v>1</v>
      </c>
      <c r="Q278" s="693">
        <v>1</v>
      </c>
      <c r="R278" s="838"/>
      <c r="S278" s="838"/>
    </row>
    <row r="279" spans="1:19" ht="15.75" thickBot="1">
      <c r="A279" s="830" t="s">
        <v>87</v>
      </c>
      <c r="B279" s="978" t="s">
        <v>27</v>
      </c>
      <c r="C279" s="836" t="s">
        <v>363</v>
      </c>
      <c r="D279" s="835"/>
      <c r="E279" s="835"/>
      <c r="F279" s="835"/>
      <c r="G279" s="835"/>
      <c r="H279" s="835"/>
      <c r="I279" s="835"/>
      <c r="J279" s="835"/>
      <c r="K279" s="834"/>
      <c r="L279" s="834"/>
      <c r="M279" s="834"/>
      <c r="N279" s="833"/>
      <c r="O279" s="833"/>
      <c r="P279" s="832"/>
      <c r="Q279" s="915"/>
      <c r="R279" s="5856"/>
      <c r="S279" s="5845"/>
    </row>
    <row r="280" spans="1:19" ht="30.75" customHeight="1" thickBot="1">
      <c r="A280" s="830"/>
      <c r="B280" s="480"/>
      <c r="C280" s="699"/>
      <c r="D280" s="698"/>
      <c r="E280" s="698"/>
      <c r="F280" s="698"/>
      <c r="G280" s="698"/>
      <c r="H280" s="698"/>
      <c r="I280" s="698"/>
      <c r="J280" s="698"/>
      <c r="K280" s="698"/>
      <c r="L280" s="698"/>
      <c r="M280" s="697"/>
      <c r="N280" s="696" t="s">
        <v>362</v>
      </c>
      <c r="O280" s="695" t="s">
        <v>231</v>
      </c>
      <c r="P280" s="917">
        <v>1.01</v>
      </c>
      <c r="Q280" s="916">
        <v>1.01</v>
      </c>
      <c r="R280" s="5850"/>
      <c r="S280" s="5851"/>
    </row>
    <row r="281" spans="1:19" ht="15">
      <c r="A281" s="787" t="s">
        <v>87</v>
      </c>
      <c r="B281" s="6232" t="s">
        <v>27</v>
      </c>
      <c r="C281" s="515" t="s">
        <v>27</v>
      </c>
      <c r="D281" s="1115"/>
      <c r="E281" s="1115"/>
      <c r="F281" s="5966" t="s">
        <v>361</v>
      </c>
      <c r="G281" s="5888" t="s">
        <v>354</v>
      </c>
      <c r="H281" s="5882" t="s">
        <v>34</v>
      </c>
      <c r="I281" s="5885" t="s">
        <v>33</v>
      </c>
      <c r="J281" s="534" t="s">
        <v>110</v>
      </c>
      <c r="K281" s="692">
        <f>K287</f>
        <v>0</v>
      </c>
      <c r="L281" s="692">
        <f>L287</f>
        <v>2.2999999999999998</v>
      </c>
      <c r="M281" s="692">
        <f>M287</f>
        <v>1.3</v>
      </c>
      <c r="N281" s="590" t="s">
        <v>239</v>
      </c>
      <c r="O281" s="589" t="s">
        <v>37</v>
      </c>
      <c r="P281" s="682">
        <v>1</v>
      </c>
      <c r="Q281" s="681">
        <v>1</v>
      </c>
      <c r="R281" s="5859"/>
      <c r="S281" s="5853"/>
    </row>
    <row r="282" spans="1:19" ht="15">
      <c r="A282" s="821"/>
      <c r="B282" s="6233"/>
      <c r="C282" s="499"/>
      <c r="D282" s="1112"/>
      <c r="E282" s="1112"/>
      <c r="F282" s="5967"/>
      <c r="G282" s="5889"/>
      <c r="H282" s="5883"/>
      <c r="I282" s="5886"/>
      <c r="J282" s="528" t="s">
        <v>134</v>
      </c>
      <c r="K282" s="690">
        <f>K288+K294</f>
        <v>315</v>
      </c>
      <c r="L282" s="690">
        <f>L288+L294</f>
        <v>16.7</v>
      </c>
      <c r="M282" s="690">
        <f>M288+M294</f>
        <v>15.399999999999999</v>
      </c>
      <c r="N282" s="614" t="s">
        <v>356</v>
      </c>
      <c r="O282" s="660" t="s">
        <v>231</v>
      </c>
      <c r="P282" s="679">
        <v>1.01</v>
      </c>
      <c r="Q282" s="678">
        <v>1.01</v>
      </c>
      <c r="R282" s="5859"/>
      <c r="S282" s="5853"/>
    </row>
    <row r="283" spans="1:19" ht="30">
      <c r="A283" s="821"/>
      <c r="B283" s="6233"/>
      <c r="C283" s="499"/>
      <c r="D283" s="1112"/>
      <c r="E283" s="1112"/>
      <c r="F283" s="5967"/>
      <c r="G283" s="5889"/>
      <c r="H283" s="5883"/>
      <c r="I283" s="5886"/>
      <c r="J283" s="528" t="s">
        <v>211</v>
      </c>
      <c r="K283" s="690">
        <f t="shared" ref="K283:M285" si="8">K289</f>
        <v>0</v>
      </c>
      <c r="L283" s="690">
        <f t="shared" si="8"/>
        <v>0</v>
      </c>
      <c r="M283" s="690">
        <f t="shared" si="8"/>
        <v>0</v>
      </c>
      <c r="N283" s="1114" t="s">
        <v>360</v>
      </c>
      <c r="O283" s="1113" t="s">
        <v>37</v>
      </c>
      <c r="P283" s="791"/>
      <c r="Q283" s="1108"/>
      <c r="R283" s="5859"/>
      <c r="S283" s="5853"/>
    </row>
    <row r="284" spans="1:19" ht="15">
      <c r="A284" s="821"/>
      <c r="B284" s="6233"/>
      <c r="C284" s="499"/>
      <c r="D284" s="1112"/>
      <c r="E284" s="1112"/>
      <c r="F284" s="5967"/>
      <c r="G284" s="5889"/>
      <c r="H284" s="5883"/>
      <c r="I284" s="5886"/>
      <c r="J284" s="528" t="s">
        <v>159</v>
      </c>
      <c r="K284" s="690">
        <f t="shared" si="8"/>
        <v>111.3</v>
      </c>
      <c r="L284" s="690">
        <f t="shared" si="8"/>
        <v>128.80000000000001</v>
      </c>
      <c r="M284" s="690">
        <f t="shared" si="8"/>
        <v>127.4</v>
      </c>
      <c r="N284" s="614"/>
      <c r="O284" s="660"/>
      <c r="P284" s="791"/>
      <c r="Q284" s="1108"/>
      <c r="R284" s="5859"/>
      <c r="S284" s="5853"/>
    </row>
    <row r="285" spans="1:19" ht="15.75" thickBot="1">
      <c r="A285" s="821"/>
      <c r="B285" s="6233"/>
      <c r="C285" s="499"/>
      <c r="D285" s="1112"/>
      <c r="E285" s="1112"/>
      <c r="F285" s="5967"/>
      <c r="G285" s="5889"/>
      <c r="H285" s="5883"/>
      <c r="I285" s="5886"/>
      <c r="J285" s="914" t="s">
        <v>135</v>
      </c>
      <c r="K285" s="913">
        <f t="shared" si="8"/>
        <v>0</v>
      </c>
      <c r="L285" s="913">
        <f t="shared" si="8"/>
        <v>0</v>
      </c>
      <c r="M285" s="913">
        <f t="shared" si="8"/>
        <v>0</v>
      </c>
      <c r="N285" s="653"/>
      <c r="O285" s="652"/>
      <c r="P285" s="684"/>
      <c r="Q285" s="1111"/>
      <c r="R285" s="5860"/>
      <c r="S285" s="5855"/>
    </row>
    <row r="286" spans="1:19" ht="13.5" customHeight="1" thickBot="1">
      <c r="A286" s="819"/>
      <c r="B286" s="6234"/>
      <c r="C286" s="817"/>
      <c r="D286" s="520"/>
      <c r="E286" s="520"/>
      <c r="F286" s="5968"/>
      <c r="G286" s="5890"/>
      <c r="H286" s="5884"/>
      <c r="I286" s="5887"/>
      <c r="J286" s="601" t="s">
        <v>23</v>
      </c>
      <c r="K286" s="600">
        <f>SUM(K281:K285)</f>
        <v>426.3</v>
      </c>
      <c r="L286" s="600">
        <f>SUM(L281:L285)</f>
        <v>147.80000000000001</v>
      </c>
      <c r="M286" s="600">
        <f>SUM(M281:M285)</f>
        <v>144.1</v>
      </c>
      <c r="N286" s="599"/>
      <c r="O286" s="598"/>
      <c r="P286" s="788"/>
      <c r="Q286" s="1110"/>
      <c r="R286" s="5849"/>
      <c r="S286" s="5845"/>
    </row>
    <row r="287" spans="1:19" ht="15">
      <c r="A287" s="787" t="s">
        <v>87</v>
      </c>
      <c r="B287" s="6232" t="s">
        <v>27</v>
      </c>
      <c r="C287" s="515" t="s">
        <v>27</v>
      </c>
      <c r="D287" s="578" t="s">
        <v>27</v>
      </c>
      <c r="E287" s="594"/>
      <c r="F287" s="5928" t="s">
        <v>359</v>
      </c>
      <c r="G287" s="5888" t="s">
        <v>354</v>
      </c>
      <c r="H287" s="5901" t="s">
        <v>34</v>
      </c>
      <c r="I287" s="5895" t="s">
        <v>358</v>
      </c>
      <c r="J287" s="593" t="s">
        <v>110</v>
      </c>
      <c r="K287" s="592">
        <v>0</v>
      </c>
      <c r="L287" s="592">
        <v>2.2999999999999998</v>
      </c>
      <c r="M287" s="591">
        <v>1.3</v>
      </c>
      <c r="N287" s="590" t="s">
        <v>213</v>
      </c>
      <c r="O287" s="589" t="s">
        <v>37</v>
      </c>
      <c r="P287" s="682">
        <v>1</v>
      </c>
      <c r="Q287" s="1109">
        <v>1</v>
      </c>
      <c r="R287" s="5850" t="s">
        <v>357</v>
      </c>
      <c r="S287" s="5851"/>
    </row>
    <row r="288" spans="1:19" ht="15">
      <c r="A288" s="821"/>
      <c r="B288" s="6233"/>
      <c r="C288" s="499"/>
      <c r="D288" s="578"/>
      <c r="E288" s="577"/>
      <c r="F288" s="5928"/>
      <c r="G288" s="5889"/>
      <c r="H288" s="5902"/>
      <c r="I288" s="5896"/>
      <c r="J288" s="586" t="s">
        <v>134</v>
      </c>
      <c r="K288" s="585">
        <v>315</v>
      </c>
      <c r="L288" s="585">
        <v>14.7</v>
      </c>
      <c r="M288" s="585">
        <v>14.7</v>
      </c>
      <c r="N288" s="794"/>
      <c r="O288" s="793"/>
      <c r="P288" s="679"/>
      <c r="Q288" s="1108"/>
      <c r="R288" s="5852"/>
      <c r="S288" s="5853"/>
    </row>
    <row r="289" spans="1:21" ht="15">
      <c r="A289" s="821"/>
      <c r="B289" s="6233"/>
      <c r="C289" s="499"/>
      <c r="D289" s="578"/>
      <c r="E289" s="577"/>
      <c r="F289" s="5928"/>
      <c r="G289" s="5889"/>
      <c r="H289" s="5902"/>
      <c r="I289" s="5896"/>
      <c r="J289" s="586" t="s">
        <v>211</v>
      </c>
      <c r="K289" s="610"/>
      <c r="L289" s="610"/>
      <c r="M289" s="609"/>
      <c r="N289" s="614" t="s">
        <v>356</v>
      </c>
      <c r="O289" s="660" t="s">
        <v>231</v>
      </c>
      <c r="P289" s="679">
        <v>1.01</v>
      </c>
      <c r="Q289" s="678">
        <v>1.01</v>
      </c>
      <c r="R289" s="5852"/>
      <c r="S289" s="5853"/>
    </row>
    <row r="290" spans="1:21" ht="15">
      <c r="A290" s="821"/>
      <c r="B290" s="6233"/>
      <c r="C290" s="499"/>
      <c r="D290" s="578"/>
      <c r="E290" s="577"/>
      <c r="F290" s="5928"/>
      <c r="G290" s="5889"/>
      <c r="H290" s="5902"/>
      <c r="I290" s="5896"/>
      <c r="J290" s="586" t="s">
        <v>159</v>
      </c>
      <c r="K290" s="610">
        <v>111.3</v>
      </c>
      <c r="L290" s="610">
        <v>128.80000000000001</v>
      </c>
      <c r="M290" s="609">
        <v>127.4</v>
      </c>
      <c r="N290" s="614"/>
      <c r="O290" s="660"/>
      <c r="P290" s="791"/>
      <c r="Q290" s="790"/>
      <c r="R290" s="5852"/>
      <c r="S290" s="5853"/>
      <c r="U290" s="412"/>
    </row>
    <row r="291" spans="1:21" ht="20.25" customHeight="1" thickBot="1">
      <c r="A291" s="821"/>
      <c r="B291" s="6233"/>
      <c r="C291" s="499"/>
      <c r="D291" s="578"/>
      <c r="E291" s="577"/>
      <c r="F291" s="5928"/>
      <c r="G291" s="5889"/>
      <c r="H291" s="5902"/>
      <c r="I291" s="5896"/>
      <c r="J291" s="576" t="s">
        <v>135</v>
      </c>
      <c r="K291" s="686"/>
      <c r="L291" s="686"/>
      <c r="M291" s="685"/>
      <c r="N291" s="653"/>
      <c r="O291" s="652"/>
      <c r="P291" s="684"/>
      <c r="Q291" s="683"/>
      <c r="R291" s="5854"/>
      <c r="S291" s="5855"/>
    </row>
    <row r="292" spans="1:21" ht="15.75" thickBot="1">
      <c r="A292" s="819"/>
      <c r="B292" s="6234"/>
      <c r="C292" s="817"/>
      <c r="D292" s="603"/>
      <c r="E292" s="487"/>
      <c r="F292" s="5931"/>
      <c r="G292" s="5890"/>
      <c r="H292" s="5903"/>
      <c r="I292" s="5897"/>
      <c r="J292" s="601" t="s">
        <v>23</v>
      </c>
      <c r="K292" s="600">
        <f>SUM(K287:K291)</f>
        <v>426.3</v>
      </c>
      <c r="L292" s="600">
        <f>SUM(L287:L291)</f>
        <v>145.80000000000001</v>
      </c>
      <c r="M292" s="600">
        <f>SUM(M287:M291)</f>
        <v>143.4</v>
      </c>
      <c r="N292" s="599"/>
      <c r="O292" s="598"/>
      <c r="P292" s="788"/>
      <c r="Q292" s="735"/>
      <c r="R292" s="5849"/>
      <c r="S292" s="5845"/>
    </row>
    <row r="293" spans="1:21" ht="15" customHeight="1">
      <c r="A293" s="787" t="s">
        <v>87</v>
      </c>
      <c r="B293" s="6232" t="s">
        <v>27</v>
      </c>
      <c r="C293" s="515" t="s">
        <v>27</v>
      </c>
      <c r="D293" s="578" t="s">
        <v>29</v>
      </c>
      <c r="E293" s="5977"/>
      <c r="F293" s="5969" t="s">
        <v>355</v>
      </c>
      <c r="G293" s="5972" t="s">
        <v>354</v>
      </c>
      <c r="H293" s="5901" t="s">
        <v>34</v>
      </c>
      <c r="I293" s="5885" t="s">
        <v>221</v>
      </c>
      <c r="J293" s="593" t="s">
        <v>110</v>
      </c>
      <c r="K293" s="511">
        <v>0</v>
      </c>
      <c r="L293" s="511">
        <v>0</v>
      </c>
      <c r="M293" s="643"/>
      <c r="N293" s="590" t="s">
        <v>213</v>
      </c>
      <c r="O293" s="509" t="s">
        <v>37</v>
      </c>
      <c r="P293" s="1107"/>
      <c r="Q293" s="681">
        <v>0</v>
      </c>
      <c r="R293" s="5850" t="s">
        <v>353</v>
      </c>
      <c r="S293" s="5851"/>
    </row>
    <row r="294" spans="1:21" ht="15">
      <c r="A294" s="821"/>
      <c r="B294" s="6233"/>
      <c r="C294" s="499"/>
      <c r="D294" s="578"/>
      <c r="E294" s="5978"/>
      <c r="F294" s="5970"/>
      <c r="G294" s="5973"/>
      <c r="H294" s="5902"/>
      <c r="I294" s="5886"/>
      <c r="J294" s="586" t="s">
        <v>134</v>
      </c>
      <c r="K294" s="585">
        <v>0</v>
      </c>
      <c r="L294" s="585">
        <v>2</v>
      </c>
      <c r="M294" s="584">
        <v>0.7</v>
      </c>
      <c r="N294" s="936"/>
      <c r="O294" s="935"/>
      <c r="P294" s="1105"/>
      <c r="Q294" s="733"/>
      <c r="R294" s="5852"/>
      <c r="S294" s="5853"/>
    </row>
    <row r="295" spans="1:21" ht="15">
      <c r="A295" s="821"/>
      <c r="B295" s="6233"/>
      <c r="C295" s="499"/>
      <c r="D295" s="578"/>
      <c r="E295" s="5978"/>
      <c r="F295" s="5970"/>
      <c r="G295" s="5973"/>
      <c r="H295" s="5902"/>
      <c r="I295" s="5886"/>
      <c r="J295" s="586" t="s">
        <v>211</v>
      </c>
      <c r="K295" s="585">
        <v>0</v>
      </c>
      <c r="L295" s="585">
        <v>0</v>
      </c>
      <c r="M295" s="1106"/>
      <c r="N295" s="936"/>
      <c r="O295" s="935"/>
      <c r="P295" s="1105"/>
      <c r="Q295" s="733"/>
      <c r="R295" s="5852"/>
      <c r="S295" s="5853"/>
    </row>
    <row r="296" spans="1:21" ht="15">
      <c r="A296" s="821"/>
      <c r="B296" s="6233"/>
      <c r="C296" s="499"/>
      <c r="D296" s="578"/>
      <c r="E296" s="5978"/>
      <c r="F296" s="5970"/>
      <c r="G296" s="5973"/>
      <c r="H296" s="5902"/>
      <c r="I296" s="5886"/>
      <c r="J296" s="586" t="s">
        <v>159</v>
      </c>
      <c r="K296" s="585">
        <v>0</v>
      </c>
      <c r="L296" s="585">
        <v>0</v>
      </c>
      <c r="M296" s="1106"/>
      <c r="N296" s="936"/>
      <c r="O296" s="935"/>
      <c r="P296" s="1105"/>
      <c r="Q296" s="733"/>
      <c r="R296" s="5852"/>
      <c r="S296" s="5853"/>
    </row>
    <row r="297" spans="1:21" ht="15.75" thickBot="1">
      <c r="A297" s="821"/>
      <c r="B297" s="6233"/>
      <c r="C297" s="499"/>
      <c r="D297" s="578"/>
      <c r="E297" s="5978"/>
      <c r="F297" s="5970"/>
      <c r="G297" s="5973"/>
      <c r="H297" s="5902"/>
      <c r="I297" s="5886"/>
      <c r="J297" s="576" t="s">
        <v>135</v>
      </c>
      <c r="K297" s="726">
        <v>0</v>
      </c>
      <c r="L297" s="726">
        <v>0</v>
      </c>
      <c r="M297" s="1104"/>
      <c r="N297" s="725"/>
      <c r="O297" s="723"/>
      <c r="P297" s="724"/>
      <c r="Q297" s="740"/>
      <c r="R297" s="5854"/>
      <c r="S297" s="5855"/>
    </row>
    <row r="298" spans="1:21" ht="15.75" customHeight="1" thickBot="1">
      <c r="A298" s="819"/>
      <c r="B298" s="6234"/>
      <c r="C298" s="817"/>
      <c r="D298" s="603"/>
      <c r="E298" s="5979"/>
      <c r="F298" s="5971"/>
      <c r="G298" s="5974"/>
      <c r="H298" s="5903"/>
      <c r="I298" s="5887"/>
      <c r="J298" s="601" t="s">
        <v>23</v>
      </c>
      <c r="K298" s="485">
        <f>SUM(K293:K297)</f>
        <v>0</v>
      </c>
      <c r="L298" s="485">
        <f>SUM(L293:L297)</f>
        <v>2</v>
      </c>
      <c r="M298" s="485">
        <f>SUM(M293:M297)</f>
        <v>0.7</v>
      </c>
      <c r="N298" s="930"/>
      <c r="O298" s="929"/>
      <c r="P298" s="1103"/>
      <c r="Q298" s="927"/>
      <c r="R298" s="5876"/>
      <c r="S298" s="5853"/>
    </row>
    <row r="299" spans="1:21" ht="15.75" thickBot="1">
      <c r="A299" s="819" t="s">
        <v>87</v>
      </c>
      <c r="B299" s="1102" t="s">
        <v>27</v>
      </c>
      <c r="C299" s="6032" t="s">
        <v>28</v>
      </c>
      <c r="D299" s="6032"/>
      <c r="E299" s="6032"/>
      <c r="F299" s="6032"/>
      <c r="G299" s="6032"/>
      <c r="H299" s="6032"/>
      <c r="I299" s="6033"/>
      <c r="J299" s="1101" t="s">
        <v>23</v>
      </c>
      <c r="K299" s="1100">
        <f>K286*1</f>
        <v>426.3</v>
      </c>
      <c r="L299" s="1100">
        <f>L286*1</f>
        <v>147.80000000000001</v>
      </c>
      <c r="M299" s="1100">
        <f>M286*1</f>
        <v>144.1</v>
      </c>
      <c r="N299" s="979"/>
      <c r="O299" s="979"/>
      <c r="P299" s="1099"/>
      <c r="Q299" s="718"/>
      <c r="R299" s="5856"/>
      <c r="S299" s="5845"/>
    </row>
    <row r="300" spans="1:21" ht="15.75" thickBot="1">
      <c r="A300" s="830" t="s">
        <v>87</v>
      </c>
      <c r="B300" s="978" t="s">
        <v>29</v>
      </c>
      <c r="C300" s="836" t="s">
        <v>352</v>
      </c>
      <c r="D300" s="835"/>
      <c r="E300" s="835"/>
      <c r="F300" s="835"/>
      <c r="G300" s="835"/>
      <c r="H300" s="835"/>
      <c r="I300" s="835"/>
      <c r="J300" s="834"/>
      <c r="K300" s="834"/>
      <c r="L300" s="834"/>
      <c r="M300" s="834"/>
      <c r="N300" s="833"/>
      <c r="O300" s="833"/>
      <c r="P300" s="832"/>
      <c r="Q300" s="915"/>
      <c r="R300" s="5856"/>
      <c r="S300" s="5845"/>
    </row>
    <row r="301" spans="1:21" ht="26.25" thickBot="1">
      <c r="A301" s="1007"/>
      <c r="B301" s="1006"/>
      <c r="C301" s="699"/>
      <c r="D301" s="698"/>
      <c r="E301" s="698"/>
      <c r="F301" s="698"/>
      <c r="G301" s="698"/>
      <c r="H301" s="698"/>
      <c r="I301" s="698"/>
      <c r="J301" s="698"/>
      <c r="K301" s="698"/>
      <c r="L301" s="698"/>
      <c r="M301" s="697"/>
      <c r="N301" s="839" t="s">
        <v>351</v>
      </c>
      <c r="O301" s="695" t="s">
        <v>37</v>
      </c>
      <c r="P301" s="695"/>
      <c r="Q301" s="1098"/>
      <c r="R301" s="5850"/>
      <c r="S301" s="5851"/>
    </row>
    <row r="302" spans="1:21" ht="15" customHeight="1">
      <c r="A302" s="896" t="s">
        <v>87</v>
      </c>
      <c r="B302" s="6221" t="s">
        <v>29</v>
      </c>
      <c r="C302" s="895" t="s">
        <v>27</v>
      </c>
      <c r="D302" s="5932" t="s">
        <v>350</v>
      </c>
      <c r="E302" s="5933"/>
      <c r="F302" s="5934"/>
      <c r="G302" s="5888" t="s">
        <v>348</v>
      </c>
      <c r="H302" s="5907" t="s">
        <v>34</v>
      </c>
      <c r="I302" s="6193" t="s">
        <v>33</v>
      </c>
      <c r="J302" s="534" t="s">
        <v>110</v>
      </c>
      <c r="K302" s="692">
        <f t="shared" ref="K302:M306" si="9">K308</f>
        <v>0</v>
      </c>
      <c r="L302" s="692">
        <f t="shared" si="9"/>
        <v>0</v>
      </c>
      <c r="M302" s="692">
        <f t="shared" si="9"/>
        <v>0</v>
      </c>
      <c r="N302" s="1097"/>
      <c r="O302" s="1087"/>
      <c r="P302" s="1086"/>
      <c r="Q302" s="1085"/>
      <c r="R302" s="5859"/>
      <c r="S302" s="5853"/>
    </row>
    <row r="303" spans="1:21" ht="20.25" customHeight="1">
      <c r="A303" s="1077"/>
      <c r="B303" s="5947"/>
      <c r="C303" s="1094"/>
      <c r="D303" s="5935"/>
      <c r="E303" s="5936"/>
      <c r="F303" s="5937"/>
      <c r="G303" s="5889"/>
      <c r="H303" s="5908"/>
      <c r="I303" s="6194"/>
      <c r="J303" s="528" t="s">
        <v>134</v>
      </c>
      <c r="K303" s="690">
        <f t="shared" si="9"/>
        <v>0</v>
      </c>
      <c r="L303" s="690">
        <f t="shared" si="9"/>
        <v>0</v>
      </c>
      <c r="M303" s="690">
        <f t="shared" si="9"/>
        <v>0</v>
      </c>
      <c r="N303" s="1096"/>
      <c r="O303" s="1079"/>
      <c r="P303" s="1078"/>
      <c r="Q303" s="878"/>
      <c r="R303" s="5859"/>
      <c r="S303" s="5853"/>
    </row>
    <row r="304" spans="1:21" ht="15">
      <c r="A304" s="1077"/>
      <c r="B304" s="5947"/>
      <c r="C304" s="1094"/>
      <c r="D304" s="5935"/>
      <c r="E304" s="5936"/>
      <c r="F304" s="5937"/>
      <c r="G304" s="5889"/>
      <c r="H304" s="5908"/>
      <c r="I304" s="6194"/>
      <c r="J304" s="528" t="s">
        <v>211</v>
      </c>
      <c r="K304" s="690">
        <f t="shared" si="9"/>
        <v>0</v>
      </c>
      <c r="L304" s="690">
        <f t="shared" si="9"/>
        <v>0</v>
      </c>
      <c r="M304" s="690">
        <f t="shared" si="9"/>
        <v>0</v>
      </c>
      <c r="N304" s="1095"/>
      <c r="O304" s="1079"/>
      <c r="P304" s="1078"/>
      <c r="Q304" s="878"/>
      <c r="R304" s="5859"/>
      <c r="S304" s="5853"/>
    </row>
    <row r="305" spans="1:19" ht="15">
      <c r="A305" s="1077"/>
      <c r="B305" s="5947"/>
      <c r="C305" s="1094"/>
      <c r="D305" s="5935"/>
      <c r="E305" s="5936"/>
      <c r="F305" s="5937"/>
      <c r="G305" s="5889"/>
      <c r="H305" s="5908"/>
      <c r="I305" s="6194"/>
      <c r="J305" s="528" t="s">
        <v>159</v>
      </c>
      <c r="K305" s="690">
        <f t="shared" si="9"/>
        <v>0</v>
      </c>
      <c r="L305" s="690">
        <f t="shared" si="9"/>
        <v>0</v>
      </c>
      <c r="M305" s="690">
        <f t="shared" si="9"/>
        <v>0</v>
      </c>
      <c r="N305" s="880"/>
      <c r="O305" s="879"/>
      <c r="P305" s="1030"/>
      <c r="Q305" s="878"/>
      <c r="R305" s="5859"/>
      <c r="S305" s="5853"/>
    </row>
    <row r="306" spans="1:19" ht="15.75" thickBot="1">
      <c r="A306" s="1077"/>
      <c r="B306" s="5947"/>
      <c r="C306" s="1094"/>
      <c r="D306" s="5935"/>
      <c r="E306" s="5936"/>
      <c r="F306" s="5937"/>
      <c r="G306" s="5889"/>
      <c r="H306" s="5908"/>
      <c r="I306" s="6194"/>
      <c r="J306" s="914" t="s">
        <v>135</v>
      </c>
      <c r="K306" s="913">
        <f t="shared" si="9"/>
        <v>0</v>
      </c>
      <c r="L306" s="913">
        <f t="shared" si="9"/>
        <v>0</v>
      </c>
      <c r="M306" s="913">
        <f t="shared" si="9"/>
        <v>0</v>
      </c>
      <c r="N306" s="869"/>
      <c r="O306" s="868"/>
      <c r="P306" s="988"/>
      <c r="Q306" s="867"/>
      <c r="R306" s="5860"/>
      <c r="S306" s="5855"/>
    </row>
    <row r="307" spans="1:19" ht="15.75" thickBot="1">
      <c r="A307" s="983"/>
      <c r="B307" s="6222"/>
      <c r="C307" s="1093"/>
      <c r="D307" s="5938"/>
      <c r="E307" s="5939"/>
      <c r="F307" s="5940"/>
      <c r="G307" s="5890"/>
      <c r="H307" s="5909"/>
      <c r="I307" s="6195"/>
      <c r="J307" s="601" t="s">
        <v>23</v>
      </c>
      <c r="K307" s="600">
        <f>SUM(K302:K306)</f>
        <v>0</v>
      </c>
      <c r="L307" s="600">
        <f>SUM(L302:L306)</f>
        <v>0</v>
      </c>
      <c r="M307" s="600">
        <f>SUM(M302:M306)</f>
        <v>0</v>
      </c>
      <c r="N307" s="1064"/>
      <c r="O307" s="858"/>
      <c r="P307" s="984"/>
      <c r="Q307" s="857"/>
      <c r="R307" s="5849"/>
      <c r="S307" s="5845"/>
    </row>
    <row r="308" spans="1:19" ht="15" hidden="1" customHeight="1">
      <c r="A308" s="896" t="s">
        <v>87</v>
      </c>
      <c r="B308" s="6237" t="s">
        <v>29</v>
      </c>
      <c r="C308" s="1092" t="s">
        <v>27</v>
      </c>
      <c r="D308" s="1091" t="s">
        <v>27</v>
      </c>
      <c r="E308" s="1090"/>
      <c r="F308" s="6206" t="s">
        <v>349</v>
      </c>
      <c r="G308" s="6184" t="s">
        <v>348</v>
      </c>
      <c r="H308" s="6023" t="s">
        <v>34</v>
      </c>
      <c r="I308" s="6190" t="s">
        <v>234</v>
      </c>
      <c r="J308" s="1089" t="s">
        <v>110</v>
      </c>
      <c r="K308" s="592"/>
      <c r="L308" s="592"/>
      <c r="M308" s="592"/>
      <c r="N308" s="1088" t="s">
        <v>213</v>
      </c>
      <c r="O308" s="1087" t="s">
        <v>37</v>
      </c>
      <c r="P308" s="1086"/>
      <c r="Q308" s="1085">
        <v>1</v>
      </c>
      <c r="R308" s="633"/>
      <c r="S308" s="464"/>
    </row>
    <row r="309" spans="1:19" ht="15" hidden="1" customHeight="1">
      <c r="A309" s="1077"/>
      <c r="B309" s="6238"/>
      <c r="C309" s="1076"/>
      <c r="D309" s="1075"/>
      <c r="E309" s="1074"/>
      <c r="F309" s="6235"/>
      <c r="G309" s="6185"/>
      <c r="H309" s="6024"/>
      <c r="I309" s="6191"/>
      <c r="J309" s="1081" t="s">
        <v>134</v>
      </c>
      <c r="K309" s="610"/>
      <c r="L309" s="610"/>
      <c r="M309" s="610"/>
      <c r="N309" s="1084" t="s">
        <v>347</v>
      </c>
      <c r="O309" s="1083" t="s">
        <v>37</v>
      </c>
      <c r="P309" s="1082"/>
      <c r="Q309" s="878">
        <v>6</v>
      </c>
      <c r="R309" s="633"/>
      <c r="S309" s="464"/>
    </row>
    <row r="310" spans="1:19" ht="15" hidden="1" customHeight="1">
      <c r="A310" s="1077"/>
      <c r="B310" s="6238"/>
      <c r="C310" s="1076"/>
      <c r="D310" s="1075"/>
      <c r="E310" s="1074"/>
      <c r="F310" s="6235"/>
      <c r="G310" s="6185"/>
      <c r="H310" s="6024"/>
      <c r="I310" s="6191"/>
      <c r="J310" s="1081" t="s">
        <v>211</v>
      </c>
      <c r="K310" s="610"/>
      <c r="L310" s="610"/>
      <c r="M310" s="610"/>
      <c r="N310" s="1080"/>
      <c r="O310" s="1079"/>
      <c r="P310" s="1078"/>
      <c r="Q310" s="878"/>
      <c r="R310" s="633"/>
      <c r="S310" s="464"/>
    </row>
    <row r="311" spans="1:19" ht="15" hidden="1" customHeight="1">
      <c r="A311" s="1077"/>
      <c r="B311" s="6238"/>
      <c r="C311" s="1076"/>
      <c r="D311" s="1075"/>
      <c r="E311" s="1074"/>
      <c r="F311" s="6235"/>
      <c r="G311" s="6185"/>
      <c r="H311" s="6024"/>
      <c r="I311" s="6191"/>
      <c r="J311" s="1081" t="s">
        <v>159</v>
      </c>
      <c r="K311" s="610"/>
      <c r="L311" s="610"/>
      <c r="M311" s="610"/>
      <c r="N311" s="1080"/>
      <c r="O311" s="1079"/>
      <c r="P311" s="1078"/>
      <c r="Q311" s="878"/>
      <c r="R311" s="545"/>
      <c r="S311" s="464"/>
    </row>
    <row r="312" spans="1:19" ht="15" hidden="1" customHeight="1">
      <c r="A312" s="1077"/>
      <c r="B312" s="6238"/>
      <c r="C312" s="1076"/>
      <c r="D312" s="1075"/>
      <c r="E312" s="1074"/>
      <c r="F312" s="6235"/>
      <c r="G312" s="6185"/>
      <c r="H312" s="6024"/>
      <c r="I312" s="6191"/>
      <c r="J312" s="1073" t="s">
        <v>135</v>
      </c>
      <c r="K312" s="686"/>
      <c r="L312" s="686"/>
      <c r="M312" s="686"/>
      <c r="N312" s="1072"/>
      <c r="O312" s="1071"/>
      <c r="P312" s="1070"/>
      <c r="Q312" s="1069"/>
      <c r="R312" s="545"/>
      <c r="S312" s="464"/>
    </row>
    <row r="313" spans="1:19" ht="15" hidden="1" customHeight="1" thickBot="1">
      <c r="A313" s="983"/>
      <c r="B313" s="6239"/>
      <c r="C313" s="1068"/>
      <c r="D313" s="1067"/>
      <c r="E313" s="1066"/>
      <c r="F313" s="6236"/>
      <c r="G313" s="6186"/>
      <c r="H313" s="6025"/>
      <c r="I313" s="6192"/>
      <c r="J313" s="1065" t="s">
        <v>23</v>
      </c>
      <c r="K313" s="600">
        <f>SUM(K308:K312)</f>
        <v>0</v>
      </c>
      <c r="L313" s="600">
        <f>SUM(L308:L312)</f>
        <v>0</v>
      </c>
      <c r="M313" s="600"/>
      <c r="N313" s="1064"/>
      <c r="O313" s="858"/>
      <c r="P313" s="984"/>
      <c r="Q313" s="857"/>
      <c r="R313" s="545"/>
      <c r="S313" s="464"/>
    </row>
    <row r="314" spans="1:19" ht="21" customHeight="1" thickBot="1">
      <c r="A314" s="866" t="s">
        <v>87</v>
      </c>
      <c r="B314" s="1063" t="s">
        <v>29</v>
      </c>
      <c r="C314" s="5975" t="s">
        <v>28</v>
      </c>
      <c r="D314" s="5975"/>
      <c r="E314" s="5975"/>
      <c r="F314" s="5975"/>
      <c r="G314" s="5975"/>
      <c r="H314" s="5975"/>
      <c r="I314" s="5976"/>
      <c r="J314" s="1062" t="s">
        <v>23</v>
      </c>
      <c r="K314" s="1061">
        <f>K307*1</f>
        <v>0</v>
      </c>
      <c r="L314" s="1061">
        <f>L307*1</f>
        <v>0</v>
      </c>
      <c r="M314" s="1061">
        <f>M307*1</f>
        <v>0</v>
      </c>
      <c r="N314" s="979"/>
      <c r="O314" s="979"/>
      <c r="P314" s="979"/>
      <c r="Q314" s="718"/>
      <c r="R314" s="5865"/>
      <c r="S314" s="5853"/>
    </row>
    <row r="315" spans="1:19" ht="18.75" customHeight="1" thickBot="1">
      <c r="A315" s="1057" t="s">
        <v>87</v>
      </c>
      <c r="B315" s="1060" t="s">
        <v>94</v>
      </c>
      <c r="C315" s="1059" t="s">
        <v>346</v>
      </c>
      <c r="D315" s="833"/>
      <c r="E315" s="833"/>
      <c r="F315" s="833"/>
      <c r="G315" s="833"/>
      <c r="H315" s="833"/>
      <c r="I315" s="833"/>
      <c r="J315" s="1058"/>
      <c r="K315" s="1058"/>
      <c r="L315" s="1058"/>
      <c r="M315" s="1058"/>
      <c r="N315" s="833"/>
      <c r="O315" s="833"/>
      <c r="P315" s="833"/>
      <c r="Q315" s="915"/>
      <c r="R315" s="5856"/>
      <c r="S315" s="5845"/>
    </row>
    <row r="316" spans="1:19" ht="42" customHeight="1" thickBot="1">
      <c r="A316" s="1057"/>
      <c r="B316" s="855"/>
      <c r="C316" s="1056"/>
      <c r="D316" s="1055"/>
      <c r="E316" s="1055"/>
      <c r="F316" s="1055"/>
      <c r="G316" s="1055"/>
      <c r="H316" s="1055"/>
      <c r="I316" s="1055"/>
      <c r="J316" s="1055"/>
      <c r="K316" s="1055"/>
      <c r="L316" s="1055"/>
      <c r="M316" s="1054"/>
      <c r="N316" s="839" t="s">
        <v>345</v>
      </c>
      <c r="O316" s="695" t="s">
        <v>37</v>
      </c>
      <c r="P316" s="917">
        <v>1</v>
      </c>
      <c r="Q316" s="1053">
        <v>1</v>
      </c>
      <c r="R316" s="545"/>
      <c r="S316" s="464"/>
    </row>
    <row r="317" spans="1:19" ht="12.75" customHeight="1">
      <c r="A317" s="1038" t="s">
        <v>87</v>
      </c>
      <c r="B317" s="6067" t="s">
        <v>94</v>
      </c>
      <c r="C317" s="1037" t="s">
        <v>27</v>
      </c>
      <c r="D317" s="6175" t="s">
        <v>344</v>
      </c>
      <c r="E317" s="6176"/>
      <c r="F317" s="6177"/>
      <c r="G317" s="5888" t="s">
        <v>341</v>
      </c>
      <c r="H317" s="6187" t="s">
        <v>34</v>
      </c>
      <c r="I317" s="5910" t="s">
        <v>33</v>
      </c>
      <c r="J317" s="911" t="s">
        <v>110</v>
      </c>
      <c r="K317" s="910">
        <f t="shared" ref="K317:M321" si="10">K323</f>
        <v>0</v>
      </c>
      <c r="L317" s="910">
        <f t="shared" si="10"/>
        <v>0</v>
      </c>
      <c r="M317" s="910">
        <f t="shared" si="10"/>
        <v>0</v>
      </c>
      <c r="N317" s="889" t="s">
        <v>239</v>
      </c>
      <c r="O317" s="888" t="s">
        <v>37</v>
      </c>
      <c r="P317" s="682">
        <v>1</v>
      </c>
      <c r="Q317" s="1052">
        <v>1</v>
      </c>
      <c r="R317" s="5850"/>
      <c r="S317" s="5851"/>
    </row>
    <row r="318" spans="1:19" ht="13.5" customHeight="1">
      <c r="A318" s="877"/>
      <c r="B318" s="6068"/>
      <c r="C318" s="1028"/>
      <c r="D318" s="6178"/>
      <c r="E318" s="6179"/>
      <c r="F318" s="6180"/>
      <c r="G318" s="5889"/>
      <c r="H318" s="6188"/>
      <c r="I318" s="5911"/>
      <c r="J318" s="906" t="s">
        <v>134</v>
      </c>
      <c r="K318" s="905">
        <f t="shared" si="10"/>
        <v>893.5</v>
      </c>
      <c r="L318" s="905">
        <f t="shared" si="10"/>
        <v>996.1</v>
      </c>
      <c r="M318" s="905">
        <f t="shared" si="10"/>
        <v>765.1</v>
      </c>
      <c r="N318" s="880" t="s">
        <v>343</v>
      </c>
      <c r="O318" s="879" t="s">
        <v>37</v>
      </c>
      <c r="P318" s="679">
        <v>1</v>
      </c>
      <c r="Q318" s="658">
        <v>1</v>
      </c>
      <c r="R318" s="5859"/>
      <c r="S318" s="5853"/>
    </row>
    <row r="319" spans="1:19" ht="15" customHeight="1" thickBot="1">
      <c r="A319" s="877"/>
      <c r="B319" s="6068"/>
      <c r="C319" s="1028"/>
      <c r="D319" s="6178"/>
      <c r="E319" s="6179"/>
      <c r="F319" s="6180"/>
      <c r="G319" s="5889"/>
      <c r="H319" s="6188"/>
      <c r="I319" s="5911"/>
      <c r="J319" s="902" t="s">
        <v>211</v>
      </c>
      <c r="K319" s="1051">
        <f t="shared" si="10"/>
        <v>0</v>
      </c>
      <c r="L319" s="1051">
        <f t="shared" si="10"/>
        <v>0</v>
      </c>
      <c r="M319" s="1051">
        <f t="shared" si="10"/>
        <v>0</v>
      </c>
      <c r="N319" s="1050"/>
      <c r="O319" s="1049"/>
      <c r="P319" s="1048"/>
      <c r="Q319" s="1047"/>
      <c r="R319" s="5859"/>
      <c r="S319" s="5853"/>
    </row>
    <row r="320" spans="1:19" ht="15" customHeight="1">
      <c r="A320" s="877"/>
      <c r="B320" s="6068"/>
      <c r="C320" s="1028"/>
      <c r="D320" s="6178"/>
      <c r="E320" s="6179"/>
      <c r="F320" s="6180"/>
      <c r="G320" s="5889"/>
      <c r="H320" s="6188"/>
      <c r="I320" s="5911"/>
      <c r="J320" s="911" t="s">
        <v>159</v>
      </c>
      <c r="K320" s="910">
        <f t="shared" si="10"/>
        <v>776.6</v>
      </c>
      <c r="L320" s="910">
        <f t="shared" si="10"/>
        <v>776.6</v>
      </c>
      <c r="M320" s="910">
        <f t="shared" si="10"/>
        <v>761.9</v>
      </c>
      <c r="N320" s="889"/>
      <c r="O320" s="1046"/>
      <c r="P320" s="909"/>
      <c r="Q320" s="1045"/>
      <c r="R320" s="5859"/>
      <c r="S320" s="5853"/>
    </row>
    <row r="321" spans="1:19" ht="15.75" customHeight="1" thickBot="1">
      <c r="A321" s="877"/>
      <c r="B321" s="6068"/>
      <c r="C321" s="1028"/>
      <c r="D321" s="6178"/>
      <c r="E321" s="6179"/>
      <c r="F321" s="6180"/>
      <c r="G321" s="5889"/>
      <c r="H321" s="6188"/>
      <c r="I321" s="5911"/>
      <c r="J321" s="1044" t="s">
        <v>135</v>
      </c>
      <c r="K321" s="1043">
        <f t="shared" si="10"/>
        <v>0</v>
      </c>
      <c r="L321" s="1043">
        <f t="shared" si="10"/>
        <v>0</v>
      </c>
      <c r="M321" s="1043">
        <f t="shared" si="10"/>
        <v>0</v>
      </c>
      <c r="N321" s="1042"/>
      <c r="O321" s="1041"/>
      <c r="P321" s="1040"/>
      <c r="Q321" s="1039"/>
      <c r="R321" s="5860"/>
      <c r="S321" s="5855"/>
    </row>
    <row r="322" spans="1:19" ht="15" customHeight="1" thickBot="1">
      <c r="A322" s="866"/>
      <c r="B322" s="6069"/>
      <c r="C322" s="1025"/>
      <c r="D322" s="6181"/>
      <c r="E322" s="6182"/>
      <c r="F322" s="6183"/>
      <c r="G322" s="5890"/>
      <c r="H322" s="6189"/>
      <c r="I322" s="5912"/>
      <c r="J322" s="862" t="s">
        <v>23</v>
      </c>
      <c r="K322" s="861">
        <f>SUM(K317:K321)</f>
        <v>1670.1</v>
      </c>
      <c r="L322" s="861">
        <f>SUM(L317:L321)</f>
        <v>1772.7</v>
      </c>
      <c r="M322" s="861">
        <f>SUM(M317:M321)</f>
        <v>1527</v>
      </c>
      <c r="N322" s="859"/>
      <c r="O322" s="858"/>
      <c r="P322" s="898"/>
      <c r="Q322" s="897"/>
      <c r="R322" s="5849"/>
      <c r="S322" s="5845"/>
    </row>
    <row r="323" spans="1:19">
      <c r="A323" s="1038" t="s">
        <v>87</v>
      </c>
      <c r="B323" s="6067" t="s">
        <v>94</v>
      </c>
      <c r="C323" s="1037" t="s">
        <v>27</v>
      </c>
      <c r="D323" s="1036" t="s">
        <v>27</v>
      </c>
      <c r="E323" s="1035"/>
      <c r="F323" s="5927" t="s">
        <v>342</v>
      </c>
      <c r="G323" s="5888" t="s">
        <v>341</v>
      </c>
      <c r="H323" s="6187" t="s">
        <v>34</v>
      </c>
      <c r="I323" s="5910" t="s">
        <v>259</v>
      </c>
      <c r="J323" s="892" t="s">
        <v>110</v>
      </c>
      <c r="K323" s="891"/>
      <c r="L323" s="891"/>
      <c r="M323" s="890"/>
      <c r="N323" s="889" t="s">
        <v>213</v>
      </c>
      <c r="O323" s="888" t="s">
        <v>37</v>
      </c>
      <c r="P323" s="1034">
        <v>1</v>
      </c>
      <c r="Q323" s="908">
        <v>1</v>
      </c>
      <c r="R323" s="5852" t="s">
        <v>340</v>
      </c>
      <c r="S323" s="5853"/>
    </row>
    <row r="324" spans="1:19">
      <c r="A324" s="877"/>
      <c r="B324" s="6068"/>
      <c r="C324" s="1028"/>
      <c r="D324" s="875"/>
      <c r="E324" s="1027"/>
      <c r="F324" s="5928"/>
      <c r="G324" s="5889"/>
      <c r="H324" s="6188"/>
      <c r="I324" s="5911"/>
      <c r="J324" s="883" t="s">
        <v>134</v>
      </c>
      <c r="K324" s="1033">
        <v>893.5</v>
      </c>
      <c r="L324" s="1033">
        <v>996.1</v>
      </c>
      <c r="M324" s="1032">
        <v>765.1</v>
      </c>
      <c r="N324" s="583" t="s">
        <v>339</v>
      </c>
      <c r="O324" s="885" t="s">
        <v>37</v>
      </c>
      <c r="P324" s="993">
        <v>1</v>
      </c>
      <c r="Q324" s="907">
        <v>1</v>
      </c>
      <c r="R324" s="5852"/>
      <c r="S324" s="5853"/>
    </row>
    <row r="325" spans="1:19">
      <c r="A325" s="877"/>
      <c r="B325" s="6068"/>
      <c r="C325" s="1028"/>
      <c r="D325" s="875"/>
      <c r="E325" s="1027"/>
      <c r="F325" s="5928"/>
      <c r="G325" s="5889"/>
      <c r="H325" s="6188"/>
      <c r="I325" s="5911"/>
      <c r="J325" s="883" t="s">
        <v>211</v>
      </c>
      <c r="K325" s="882"/>
      <c r="L325" s="882"/>
      <c r="M325" s="881"/>
      <c r="N325" s="880"/>
      <c r="O325" s="879"/>
      <c r="P325" s="1031"/>
      <c r="Q325" s="903"/>
      <c r="R325" s="5852"/>
      <c r="S325" s="5853"/>
    </row>
    <row r="326" spans="1:19">
      <c r="A326" s="877"/>
      <c r="B326" s="6068"/>
      <c r="C326" s="1028"/>
      <c r="D326" s="875"/>
      <c r="E326" s="1027"/>
      <c r="F326" s="5928"/>
      <c r="G326" s="5889"/>
      <c r="H326" s="6188"/>
      <c r="I326" s="5911"/>
      <c r="J326" s="883" t="s">
        <v>159</v>
      </c>
      <c r="K326" s="882">
        <v>776.6</v>
      </c>
      <c r="L326" s="882">
        <v>776.6</v>
      </c>
      <c r="M326" s="881">
        <v>761.9</v>
      </c>
      <c r="N326" s="880"/>
      <c r="O326" s="879"/>
      <c r="P326" s="1030"/>
      <c r="Q326" s="878"/>
      <c r="R326" s="5852"/>
      <c r="S326" s="5853"/>
    </row>
    <row r="327" spans="1:19" ht="120" customHeight="1" thickBot="1">
      <c r="A327" s="877"/>
      <c r="B327" s="6068"/>
      <c r="C327" s="1028"/>
      <c r="D327" s="875"/>
      <c r="E327" s="1027"/>
      <c r="F327" s="5928"/>
      <c r="G327" s="5889"/>
      <c r="H327" s="6188"/>
      <c r="I327" s="5911"/>
      <c r="J327" s="872" t="s">
        <v>135</v>
      </c>
      <c r="K327" s="871"/>
      <c r="L327" s="871"/>
      <c r="M327" s="870"/>
      <c r="N327" s="869"/>
      <c r="O327" s="868"/>
      <c r="P327" s="988"/>
      <c r="Q327" s="867"/>
      <c r="R327" s="5852"/>
      <c r="S327" s="5853"/>
    </row>
    <row r="328" spans="1:19" ht="15.75" thickBot="1">
      <c r="A328" s="866"/>
      <c r="B328" s="6069"/>
      <c r="C328" s="1025"/>
      <c r="D328" s="864"/>
      <c r="E328" s="1024"/>
      <c r="F328" s="5931"/>
      <c r="G328" s="5890"/>
      <c r="H328" s="6189"/>
      <c r="I328" s="5912"/>
      <c r="J328" s="862" t="s">
        <v>23</v>
      </c>
      <c r="K328" s="861">
        <f>SUM(K323:K327)</f>
        <v>1670.1</v>
      </c>
      <c r="L328" s="861">
        <f>SUM(L323:L327)</f>
        <v>1772.7</v>
      </c>
      <c r="M328" s="861">
        <f>SUM(M323:M327)</f>
        <v>1527</v>
      </c>
      <c r="N328" s="859"/>
      <c r="O328" s="858"/>
      <c r="P328" s="984"/>
      <c r="Q328" s="857"/>
      <c r="R328" s="5849"/>
      <c r="S328" s="5845"/>
    </row>
    <row r="329" spans="1:19" ht="19.5" customHeight="1" thickBot="1">
      <c r="A329" s="481" t="s">
        <v>87</v>
      </c>
      <c r="B329" s="480" t="s">
        <v>94</v>
      </c>
      <c r="C329" s="5899" t="s">
        <v>28</v>
      </c>
      <c r="D329" s="5899"/>
      <c r="E329" s="5899"/>
      <c r="F329" s="5899"/>
      <c r="G329" s="5899"/>
      <c r="H329" s="5899"/>
      <c r="I329" s="5900"/>
      <c r="J329" s="561" t="s">
        <v>23</v>
      </c>
      <c r="K329" s="478">
        <f>K322*1</f>
        <v>1670.1</v>
      </c>
      <c r="L329" s="478">
        <f>L322*1</f>
        <v>1772.7</v>
      </c>
      <c r="M329" s="478">
        <f>M322*1</f>
        <v>1527</v>
      </c>
      <c r="N329" s="477"/>
      <c r="O329" s="477"/>
      <c r="P329" s="477"/>
      <c r="Q329" s="476"/>
      <c r="R329" s="5865"/>
      <c r="S329" s="5853"/>
    </row>
    <row r="330" spans="1:19" ht="17.25" customHeight="1" thickBot="1">
      <c r="A330" s="717" t="s">
        <v>87</v>
      </c>
      <c r="B330" s="475"/>
      <c r="C330" s="6157" t="s">
        <v>26</v>
      </c>
      <c r="D330" s="6157"/>
      <c r="E330" s="6157"/>
      <c r="F330" s="6157"/>
      <c r="G330" s="6157"/>
      <c r="H330" s="6157"/>
      <c r="I330" s="6196"/>
      <c r="J330" s="1023" t="s">
        <v>23</v>
      </c>
      <c r="K330" s="473">
        <f>K299+K314+K329</f>
        <v>2096.4</v>
      </c>
      <c r="L330" s="473">
        <f>L299+L314+L329</f>
        <v>1920.5</v>
      </c>
      <c r="M330" s="473">
        <f>M299+M314+M329</f>
        <v>1671.1</v>
      </c>
      <c r="N330" s="472"/>
      <c r="O330" s="472"/>
      <c r="P330" s="472"/>
      <c r="Q330" s="471"/>
      <c r="R330" s="5844"/>
      <c r="S330" s="5845"/>
    </row>
    <row r="331" spans="1:19" ht="18" customHeight="1" thickBot="1">
      <c r="A331" s="713" t="s">
        <v>82</v>
      </c>
      <c r="B331" s="712"/>
      <c r="C331" s="1022" t="s">
        <v>338</v>
      </c>
      <c r="D331" s="710"/>
      <c r="E331" s="710"/>
      <c r="F331" s="1021"/>
      <c r="G331" s="1021"/>
      <c r="H331" s="710"/>
      <c r="I331" s="710"/>
      <c r="J331" s="710"/>
      <c r="K331" s="1020"/>
      <c r="L331" s="1020"/>
      <c r="M331" s="1020"/>
      <c r="N331" s="709"/>
      <c r="O331" s="709"/>
      <c r="P331" s="709"/>
      <c r="Q331" s="708"/>
      <c r="R331" s="5844"/>
      <c r="S331" s="5845"/>
    </row>
    <row r="332" spans="1:19" ht="37.5" customHeight="1" thickBot="1">
      <c r="A332" s="844"/>
      <c r="B332" s="843"/>
      <c r="C332" s="841"/>
      <c r="D332" s="841"/>
      <c r="E332" s="841"/>
      <c r="F332" s="842"/>
      <c r="G332" s="842"/>
      <c r="H332" s="841"/>
      <c r="I332" s="841"/>
      <c r="J332" s="841"/>
      <c r="K332" s="1019"/>
      <c r="L332" s="1019"/>
      <c r="M332" s="1018"/>
      <c r="N332" s="839" t="s">
        <v>337</v>
      </c>
      <c r="O332" s="695" t="s">
        <v>336</v>
      </c>
      <c r="P332" s="1017">
        <v>670286</v>
      </c>
      <c r="Q332" s="1016">
        <v>637661</v>
      </c>
      <c r="R332" s="838"/>
      <c r="S332" s="838"/>
    </row>
    <row r="333" spans="1:19" ht="18.75" customHeight="1" thickBot="1">
      <c r="A333" s="700" t="s">
        <v>82</v>
      </c>
      <c r="B333" s="480" t="s">
        <v>27</v>
      </c>
      <c r="C333" s="836" t="s">
        <v>335</v>
      </c>
      <c r="D333" s="835"/>
      <c r="E333" s="835"/>
      <c r="F333" s="835"/>
      <c r="G333" s="835"/>
      <c r="H333" s="835"/>
      <c r="I333" s="835"/>
      <c r="J333" s="835"/>
      <c r="K333" s="977"/>
      <c r="L333" s="977"/>
      <c r="M333" s="977"/>
      <c r="N333" s="833"/>
      <c r="O333" s="833"/>
      <c r="P333" s="832"/>
      <c r="Q333" s="915"/>
      <c r="R333" s="5856"/>
      <c r="S333" s="5845"/>
    </row>
    <row r="334" spans="1:19" ht="36.75" customHeight="1" thickBot="1">
      <c r="A334" s="830"/>
      <c r="B334" s="480"/>
      <c r="C334" s="699"/>
      <c r="D334" s="698"/>
      <c r="E334" s="698"/>
      <c r="F334" s="698"/>
      <c r="G334" s="698"/>
      <c r="H334" s="698"/>
      <c r="I334" s="698"/>
      <c r="J334" s="698"/>
      <c r="K334" s="1015"/>
      <c r="L334" s="1015"/>
      <c r="M334" s="1014"/>
      <c r="N334" s="696" t="s">
        <v>334</v>
      </c>
      <c r="O334" s="695" t="s">
        <v>37</v>
      </c>
      <c r="P334" s="694">
        <v>1</v>
      </c>
      <c r="Q334" s="693">
        <v>0</v>
      </c>
      <c r="R334" s="5852"/>
      <c r="S334" s="5853"/>
    </row>
    <row r="335" spans="1:19" ht="15" customHeight="1">
      <c r="A335" s="6037" t="s">
        <v>82</v>
      </c>
      <c r="B335" s="6040" t="s">
        <v>27</v>
      </c>
      <c r="C335" s="5980" t="s">
        <v>27</v>
      </c>
      <c r="D335" s="6043" t="s">
        <v>333</v>
      </c>
      <c r="E335" s="6044"/>
      <c r="F335" s="6045"/>
      <c r="G335" s="5888" t="s">
        <v>331</v>
      </c>
      <c r="H335" s="5929" t="s">
        <v>34</v>
      </c>
      <c r="I335" s="5885" t="s">
        <v>33</v>
      </c>
      <c r="J335" s="534" t="s">
        <v>110</v>
      </c>
      <c r="K335" s="974">
        <f t="shared" ref="K335:M340" si="11">K342</f>
        <v>1.5</v>
      </c>
      <c r="L335" s="974">
        <f t="shared" si="11"/>
        <v>3.9</v>
      </c>
      <c r="M335" s="974">
        <f t="shared" si="11"/>
        <v>1.5</v>
      </c>
      <c r="N335" s="590" t="s">
        <v>239</v>
      </c>
      <c r="O335" s="589" t="s">
        <v>37</v>
      </c>
      <c r="P335" s="682">
        <v>1</v>
      </c>
      <c r="Q335" s="681">
        <v>0</v>
      </c>
      <c r="R335" s="5859"/>
      <c r="S335" s="5853"/>
    </row>
    <row r="336" spans="1:19" ht="15">
      <c r="A336" s="6038"/>
      <c r="B336" s="5925"/>
      <c r="C336" s="5981"/>
      <c r="D336" s="6046"/>
      <c r="E336" s="6047"/>
      <c r="F336" s="6048"/>
      <c r="G336" s="5889"/>
      <c r="H336" s="5883"/>
      <c r="I336" s="5886"/>
      <c r="J336" s="528" t="s">
        <v>134</v>
      </c>
      <c r="K336" s="973">
        <f t="shared" si="11"/>
        <v>955.6</v>
      </c>
      <c r="L336" s="973">
        <f t="shared" si="11"/>
        <v>955.6</v>
      </c>
      <c r="M336" s="973">
        <f t="shared" si="11"/>
        <v>955.6</v>
      </c>
      <c r="N336" s="5918" t="s">
        <v>329</v>
      </c>
      <c r="O336" s="5916" t="s">
        <v>65</v>
      </c>
      <c r="P336" s="5893">
        <v>26</v>
      </c>
      <c r="Q336" s="5891">
        <v>85</v>
      </c>
      <c r="R336" s="5859"/>
      <c r="S336" s="5853"/>
    </row>
    <row r="337" spans="1:19" ht="15">
      <c r="A337" s="6038"/>
      <c r="B337" s="5925"/>
      <c r="C337" s="5981"/>
      <c r="D337" s="6046"/>
      <c r="E337" s="6047"/>
      <c r="F337" s="6048"/>
      <c r="G337" s="5889"/>
      <c r="H337" s="5883"/>
      <c r="I337" s="5886"/>
      <c r="J337" s="528" t="s">
        <v>211</v>
      </c>
      <c r="K337" s="973">
        <f t="shared" si="11"/>
        <v>1429.6</v>
      </c>
      <c r="L337" s="973">
        <f t="shared" si="11"/>
        <v>1429.6</v>
      </c>
      <c r="M337" s="973">
        <f t="shared" si="11"/>
        <v>572.20000000000005</v>
      </c>
      <c r="N337" s="5919"/>
      <c r="O337" s="5917"/>
      <c r="P337" s="5894"/>
      <c r="Q337" s="5892"/>
      <c r="R337" s="5859"/>
      <c r="S337" s="5853"/>
    </row>
    <row r="338" spans="1:19" ht="15">
      <c r="A338" s="6038"/>
      <c r="B338" s="5925"/>
      <c r="C338" s="5981"/>
      <c r="D338" s="6046"/>
      <c r="E338" s="6047"/>
      <c r="F338" s="6048"/>
      <c r="G338" s="5889"/>
      <c r="H338" s="5883"/>
      <c r="I338" s="5886"/>
      <c r="J338" s="528" t="s">
        <v>159</v>
      </c>
      <c r="K338" s="973">
        <f t="shared" si="11"/>
        <v>1642.8</v>
      </c>
      <c r="L338" s="973">
        <f t="shared" si="11"/>
        <v>1644.8</v>
      </c>
      <c r="M338" s="973">
        <f t="shared" si="11"/>
        <v>1012.6</v>
      </c>
      <c r="N338" s="614"/>
      <c r="O338" s="660"/>
      <c r="P338" s="679"/>
      <c r="Q338" s="678"/>
      <c r="R338" s="5859"/>
      <c r="S338" s="5853"/>
    </row>
    <row r="339" spans="1:19" ht="15">
      <c r="A339" s="6038"/>
      <c r="B339" s="5925"/>
      <c r="C339" s="5981"/>
      <c r="D339" s="6046"/>
      <c r="E339" s="6047"/>
      <c r="F339" s="6048"/>
      <c r="G339" s="5889"/>
      <c r="H339" s="5883"/>
      <c r="I339" s="5886"/>
      <c r="J339" s="914" t="s">
        <v>209</v>
      </c>
      <c r="K339" s="1013">
        <f t="shared" si="11"/>
        <v>0</v>
      </c>
      <c r="L339" s="1013">
        <f t="shared" si="11"/>
        <v>0</v>
      </c>
      <c r="M339" s="1013">
        <f t="shared" si="11"/>
        <v>0</v>
      </c>
      <c r="N339" s="574"/>
      <c r="O339" s="573"/>
      <c r="P339" s="671"/>
      <c r="Q339" s="670"/>
      <c r="R339" s="5859"/>
      <c r="S339" s="5853"/>
    </row>
    <row r="340" spans="1:19" ht="15.75" thickBot="1">
      <c r="A340" s="6038"/>
      <c r="B340" s="5925"/>
      <c r="C340" s="5981"/>
      <c r="D340" s="6046"/>
      <c r="E340" s="6047"/>
      <c r="F340" s="6048"/>
      <c r="G340" s="5889"/>
      <c r="H340" s="5883"/>
      <c r="I340" s="5886"/>
      <c r="J340" s="914" t="s">
        <v>135</v>
      </c>
      <c r="K340" s="971">
        <f t="shared" si="11"/>
        <v>0</v>
      </c>
      <c r="L340" s="971">
        <f t="shared" si="11"/>
        <v>0</v>
      </c>
      <c r="M340" s="971">
        <f t="shared" si="11"/>
        <v>0</v>
      </c>
      <c r="N340" s="653"/>
      <c r="O340" s="652"/>
      <c r="P340" s="684"/>
      <c r="Q340" s="683"/>
      <c r="R340" s="5859"/>
      <c r="S340" s="5853"/>
    </row>
    <row r="341" spans="1:19" ht="15.75" thickBot="1">
      <c r="A341" s="6039"/>
      <c r="B341" s="6041"/>
      <c r="C341" s="6042"/>
      <c r="D341" s="6049"/>
      <c r="E341" s="6050"/>
      <c r="F341" s="6051"/>
      <c r="G341" s="5890"/>
      <c r="H341" s="5930"/>
      <c r="I341" s="5887"/>
      <c r="J341" s="601" t="s">
        <v>23</v>
      </c>
      <c r="K341" s="931">
        <f>SUM(K335:K340)</f>
        <v>4029.5</v>
      </c>
      <c r="L341" s="931">
        <f>SUM(L335:L340)</f>
        <v>4033.8999999999996</v>
      </c>
      <c r="M341" s="931">
        <f>SUM(M335:M340)</f>
        <v>2541.9</v>
      </c>
      <c r="N341" s="599"/>
      <c r="O341" s="598"/>
      <c r="P341" s="669"/>
      <c r="Q341" s="668"/>
      <c r="R341" s="5849"/>
      <c r="S341" s="5845"/>
    </row>
    <row r="342" spans="1:19" ht="19.5" customHeight="1">
      <c r="A342" s="6037" t="s">
        <v>82</v>
      </c>
      <c r="B342" s="6040" t="s">
        <v>27</v>
      </c>
      <c r="C342" s="5980" t="s">
        <v>27</v>
      </c>
      <c r="D342" s="595" t="s">
        <v>27</v>
      </c>
      <c r="E342" s="594"/>
      <c r="F342" s="5927" t="s">
        <v>332</v>
      </c>
      <c r="G342" s="5888" t="s">
        <v>331</v>
      </c>
      <c r="H342" s="6052" t="s">
        <v>34</v>
      </c>
      <c r="I342" s="5885" t="s">
        <v>234</v>
      </c>
      <c r="J342" s="593" t="s">
        <v>110</v>
      </c>
      <c r="K342" s="954">
        <v>1.5</v>
      </c>
      <c r="L342" s="954">
        <v>3.9</v>
      </c>
      <c r="M342" s="953">
        <v>1.5</v>
      </c>
      <c r="N342" s="590" t="s">
        <v>213</v>
      </c>
      <c r="O342" s="589" t="s">
        <v>37</v>
      </c>
      <c r="P342" s="682">
        <v>1</v>
      </c>
      <c r="Q342" s="681">
        <v>0</v>
      </c>
      <c r="R342" s="5850" t="s">
        <v>330</v>
      </c>
      <c r="S342" s="5861"/>
    </row>
    <row r="343" spans="1:19" ht="25.5">
      <c r="A343" s="6038"/>
      <c r="B343" s="5925"/>
      <c r="C343" s="5981"/>
      <c r="D343" s="578"/>
      <c r="E343" s="577"/>
      <c r="F343" s="5928"/>
      <c r="G343" s="5889"/>
      <c r="H343" s="6053"/>
      <c r="I343" s="5886"/>
      <c r="J343" s="586" t="s">
        <v>134</v>
      </c>
      <c r="K343" s="952">
        <v>955.6</v>
      </c>
      <c r="L343" s="952">
        <v>955.6</v>
      </c>
      <c r="M343" s="952">
        <v>955.6</v>
      </c>
      <c r="N343" s="1012" t="s">
        <v>329</v>
      </c>
      <c r="O343" s="582" t="s">
        <v>65</v>
      </c>
      <c r="P343" s="679">
        <v>26</v>
      </c>
      <c r="Q343" s="678">
        <v>85</v>
      </c>
      <c r="R343" s="5852"/>
      <c r="S343" s="5862"/>
    </row>
    <row r="344" spans="1:19" ht="18" customHeight="1">
      <c r="A344" s="6038"/>
      <c r="B344" s="5925"/>
      <c r="C344" s="5981"/>
      <c r="D344" s="578"/>
      <c r="E344" s="577"/>
      <c r="F344" s="5928"/>
      <c r="G344" s="5889"/>
      <c r="H344" s="6053"/>
      <c r="I344" s="5886"/>
      <c r="J344" s="586" t="s">
        <v>211</v>
      </c>
      <c r="K344" s="952">
        <v>1429.6</v>
      </c>
      <c r="L344" s="952">
        <v>1429.6</v>
      </c>
      <c r="M344" s="951">
        <v>572.20000000000005</v>
      </c>
      <c r="N344" s="1011"/>
      <c r="O344" s="660"/>
      <c r="P344" s="659"/>
      <c r="Q344" s="658"/>
      <c r="R344" s="5852"/>
      <c r="S344" s="5862"/>
    </row>
    <row r="345" spans="1:19" ht="18" customHeight="1">
      <c r="A345" s="6038"/>
      <c r="B345" s="5925"/>
      <c r="C345" s="5981"/>
      <c r="D345" s="578"/>
      <c r="E345" s="577"/>
      <c r="F345" s="5928"/>
      <c r="G345" s="5889"/>
      <c r="H345" s="6053"/>
      <c r="I345" s="5886"/>
      <c r="J345" s="586" t="s">
        <v>159</v>
      </c>
      <c r="K345" s="952">
        <v>1642.8</v>
      </c>
      <c r="L345" s="952">
        <v>1644.8</v>
      </c>
      <c r="M345" s="951">
        <v>1012.6</v>
      </c>
      <c r="N345" s="614"/>
      <c r="O345" s="660"/>
      <c r="P345" s="659"/>
      <c r="Q345" s="580"/>
      <c r="R345" s="5852"/>
      <c r="S345" s="5862"/>
    </row>
    <row r="346" spans="1:19" ht="15">
      <c r="A346" s="6038"/>
      <c r="B346" s="5925"/>
      <c r="C346" s="5981"/>
      <c r="D346" s="578"/>
      <c r="E346" s="577"/>
      <c r="F346" s="5928"/>
      <c r="G346" s="5889"/>
      <c r="H346" s="6053"/>
      <c r="I346" s="5886"/>
      <c r="J346" s="576" t="s">
        <v>209</v>
      </c>
      <c r="K346" s="1010"/>
      <c r="L346" s="1010"/>
      <c r="M346" s="1009"/>
      <c r="N346" s="574"/>
      <c r="O346" s="573"/>
      <c r="P346" s="572"/>
      <c r="Q346" s="571"/>
      <c r="R346" s="5852"/>
      <c r="S346" s="5862"/>
    </row>
    <row r="347" spans="1:19" ht="50.25" customHeight="1" thickBot="1">
      <c r="A347" s="6038"/>
      <c r="B347" s="5925"/>
      <c r="C347" s="5981"/>
      <c r="D347" s="578"/>
      <c r="E347" s="577"/>
      <c r="F347" s="5928"/>
      <c r="G347" s="5889"/>
      <c r="H347" s="6053"/>
      <c r="I347" s="5886"/>
      <c r="J347" s="576" t="s">
        <v>135</v>
      </c>
      <c r="K347" s="946"/>
      <c r="L347" s="946"/>
      <c r="M347" s="945"/>
      <c r="N347" s="653"/>
      <c r="O347" s="652"/>
      <c r="P347" s="651"/>
      <c r="Q347" s="650"/>
      <c r="R347" s="5854"/>
      <c r="S347" s="5863"/>
    </row>
    <row r="348" spans="1:19" ht="19.5" customHeight="1" thickBot="1">
      <c r="A348" s="6039"/>
      <c r="B348" s="6041"/>
      <c r="C348" s="6042"/>
      <c r="D348" s="603"/>
      <c r="E348" s="487"/>
      <c r="F348" s="5931"/>
      <c r="G348" s="5890"/>
      <c r="H348" s="6054"/>
      <c r="I348" s="5887"/>
      <c r="J348" s="601" t="s">
        <v>23</v>
      </c>
      <c r="K348" s="931">
        <f>SUM(K342:K347)</f>
        <v>4029.5</v>
      </c>
      <c r="L348" s="931">
        <f>SUM(L342:L347)</f>
        <v>4033.8999999999996</v>
      </c>
      <c r="M348" s="931">
        <f>SUM(M342:M347)</f>
        <v>2541.9</v>
      </c>
      <c r="N348" s="599"/>
      <c r="O348" s="598"/>
      <c r="P348" s="597"/>
      <c r="Q348" s="596"/>
      <c r="R348" s="5847"/>
      <c r="S348" s="5848"/>
    </row>
    <row r="349" spans="1:19" ht="19.5" customHeight="1" thickBot="1">
      <c r="A349" s="983" t="s">
        <v>82</v>
      </c>
      <c r="B349" s="982" t="s">
        <v>27</v>
      </c>
      <c r="C349" s="5920" t="s">
        <v>28</v>
      </c>
      <c r="D349" s="5920"/>
      <c r="E349" s="5920"/>
      <c r="F349" s="5920"/>
      <c r="G349" s="5920"/>
      <c r="H349" s="5920"/>
      <c r="I349" s="5921"/>
      <c r="J349" s="981" t="s">
        <v>23</v>
      </c>
      <c r="K349" s="980">
        <f>K341*1</f>
        <v>4029.5</v>
      </c>
      <c r="L349" s="980">
        <f>L341*1</f>
        <v>4033.8999999999996</v>
      </c>
      <c r="M349" s="980">
        <f>M341*1</f>
        <v>2541.9</v>
      </c>
      <c r="N349" s="979"/>
      <c r="O349" s="979"/>
      <c r="P349" s="979"/>
      <c r="Q349" s="718"/>
      <c r="R349" s="5866"/>
      <c r="S349" s="5867"/>
    </row>
    <row r="350" spans="1:19" ht="18.75" customHeight="1" thickBot="1">
      <c r="A350" s="1008" t="s">
        <v>82</v>
      </c>
      <c r="B350" s="1006" t="s">
        <v>29</v>
      </c>
      <c r="C350" s="836" t="s">
        <v>328</v>
      </c>
      <c r="D350" s="835"/>
      <c r="E350" s="835"/>
      <c r="F350" s="835"/>
      <c r="G350" s="835"/>
      <c r="H350" s="835"/>
      <c r="I350" s="835"/>
      <c r="J350" s="835"/>
      <c r="K350" s="977"/>
      <c r="L350" s="977"/>
      <c r="M350" s="977"/>
      <c r="N350" s="833"/>
      <c r="O350" s="833"/>
      <c r="P350" s="833"/>
      <c r="Q350" s="915"/>
      <c r="R350" s="5866"/>
      <c r="S350" s="5867"/>
    </row>
    <row r="351" spans="1:19" ht="48" customHeight="1" thickBot="1">
      <c r="A351" s="1007"/>
      <c r="B351" s="1006"/>
      <c r="C351" s="1005"/>
      <c r="D351" s="1005"/>
      <c r="E351" s="1005"/>
      <c r="F351" s="1005"/>
      <c r="G351" s="1005"/>
      <c r="H351" s="1005"/>
      <c r="I351" s="1005"/>
      <c r="J351" s="1005"/>
      <c r="K351" s="1005"/>
      <c r="L351" s="1005"/>
      <c r="M351" s="1005"/>
      <c r="N351" s="1004" t="s">
        <v>327</v>
      </c>
      <c r="O351" s="975" t="s">
        <v>37</v>
      </c>
      <c r="P351" s="917">
        <v>1</v>
      </c>
      <c r="Q351" s="916">
        <v>0</v>
      </c>
      <c r="R351" s="545"/>
      <c r="S351" s="464"/>
    </row>
    <row r="352" spans="1:19" ht="15" customHeight="1">
      <c r="A352" s="5943" t="s">
        <v>82</v>
      </c>
      <c r="B352" s="5946" t="s">
        <v>29</v>
      </c>
      <c r="C352" s="6034" t="s">
        <v>27</v>
      </c>
      <c r="D352" s="5932" t="s">
        <v>326</v>
      </c>
      <c r="E352" s="5933"/>
      <c r="F352" s="5934"/>
      <c r="G352" s="5888" t="s">
        <v>323</v>
      </c>
      <c r="H352" s="6055" t="s">
        <v>34</v>
      </c>
      <c r="I352" s="6193" t="s">
        <v>33</v>
      </c>
      <c r="J352" s="534" t="s">
        <v>110</v>
      </c>
      <c r="K352" s="974">
        <f t="shared" ref="K352:M356" si="12">K358</f>
        <v>0.7</v>
      </c>
      <c r="L352" s="974">
        <f t="shared" si="12"/>
        <v>0.7</v>
      </c>
      <c r="M352" s="974">
        <f t="shared" si="12"/>
        <v>0.3</v>
      </c>
      <c r="N352" s="889" t="s">
        <v>239</v>
      </c>
      <c r="O352" s="888" t="s">
        <v>37</v>
      </c>
      <c r="P352" s="682">
        <v>1</v>
      </c>
      <c r="Q352" s="681">
        <v>0</v>
      </c>
      <c r="R352" s="5868"/>
      <c r="S352" s="5869"/>
    </row>
    <row r="353" spans="1:19" ht="25.5">
      <c r="A353" s="5944"/>
      <c r="B353" s="5947"/>
      <c r="C353" s="6035"/>
      <c r="D353" s="5935"/>
      <c r="E353" s="5936"/>
      <c r="F353" s="5937"/>
      <c r="G353" s="5889"/>
      <c r="H353" s="5908"/>
      <c r="I353" s="6194"/>
      <c r="J353" s="528" t="s">
        <v>134</v>
      </c>
      <c r="K353" s="973">
        <f t="shared" si="12"/>
        <v>192</v>
      </c>
      <c r="L353" s="973">
        <f t="shared" si="12"/>
        <v>192</v>
      </c>
      <c r="M353" s="973">
        <f t="shared" si="12"/>
        <v>32.1</v>
      </c>
      <c r="N353" s="614" t="s">
        <v>325</v>
      </c>
      <c r="O353" s="879" t="s">
        <v>37</v>
      </c>
      <c r="P353" s="782">
        <v>5</v>
      </c>
      <c r="Q353" s="781">
        <v>10</v>
      </c>
      <c r="R353" s="5870"/>
      <c r="S353" s="5871"/>
    </row>
    <row r="354" spans="1:19" ht="15">
      <c r="A354" s="5944"/>
      <c r="B354" s="5947"/>
      <c r="C354" s="6035"/>
      <c r="D354" s="5935"/>
      <c r="E354" s="5936"/>
      <c r="F354" s="5937"/>
      <c r="G354" s="5889"/>
      <c r="H354" s="5908"/>
      <c r="I354" s="6194"/>
      <c r="J354" s="528" t="s">
        <v>211</v>
      </c>
      <c r="K354" s="973">
        <f t="shared" si="12"/>
        <v>0</v>
      </c>
      <c r="L354" s="973">
        <f t="shared" si="12"/>
        <v>0</v>
      </c>
      <c r="M354" s="973">
        <f t="shared" si="12"/>
        <v>0</v>
      </c>
      <c r="N354" s="880"/>
      <c r="O354" s="879"/>
      <c r="P354" s="904"/>
      <c r="Q354" s="903"/>
      <c r="R354" s="5870"/>
      <c r="S354" s="5871"/>
    </row>
    <row r="355" spans="1:19" ht="15">
      <c r="A355" s="5944"/>
      <c r="B355" s="5947"/>
      <c r="C355" s="6035"/>
      <c r="D355" s="5935"/>
      <c r="E355" s="5936"/>
      <c r="F355" s="5937"/>
      <c r="G355" s="5889"/>
      <c r="H355" s="5908"/>
      <c r="I355" s="6194"/>
      <c r="J355" s="528" t="s">
        <v>159</v>
      </c>
      <c r="K355" s="973">
        <f t="shared" si="12"/>
        <v>211.1</v>
      </c>
      <c r="L355" s="973">
        <f t="shared" si="12"/>
        <v>211.1</v>
      </c>
      <c r="M355" s="973">
        <f t="shared" si="12"/>
        <v>122.9</v>
      </c>
      <c r="N355" s="880"/>
      <c r="O355" s="879"/>
      <c r="P355" s="904"/>
      <c r="Q355" s="903"/>
      <c r="R355" s="5870"/>
      <c r="S355" s="5871"/>
    </row>
    <row r="356" spans="1:19" ht="15.75" thickBot="1">
      <c r="A356" s="5944"/>
      <c r="B356" s="5947"/>
      <c r="C356" s="6035"/>
      <c r="D356" s="5935"/>
      <c r="E356" s="5936"/>
      <c r="F356" s="5937"/>
      <c r="G356" s="5889"/>
      <c r="H356" s="5908"/>
      <c r="I356" s="6194"/>
      <c r="J356" s="914" t="s">
        <v>135</v>
      </c>
      <c r="K356" s="971">
        <f t="shared" si="12"/>
        <v>0</v>
      </c>
      <c r="L356" s="971">
        <f t="shared" si="12"/>
        <v>0</v>
      </c>
      <c r="M356" s="971">
        <f t="shared" si="12"/>
        <v>0</v>
      </c>
      <c r="N356" s="869"/>
      <c r="O356" s="868"/>
      <c r="P356" s="900"/>
      <c r="Q356" s="899"/>
      <c r="R356" s="5872"/>
      <c r="S356" s="5873"/>
    </row>
    <row r="357" spans="1:19" ht="16.5" customHeight="1" thickBot="1">
      <c r="A357" s="5945"/>
      <c r="B357" s="5948"/>
      <c r="C357" s="6036"/>
      <c r="D357" s="5938"/>
      <c r="E357" s="5939"/>
      <c r="F357" s="5940"/>
      <c r="G357" s="5890"/>
      <c r="H357" s="6056"/>
      <c r="I357" s="6195"/>
      <c r="J357" s="985" t="s">
        <v>23</v>
      </c>
      <c r="K357" s="931">
        <f>SUM(K352:K356)</f>
        <v>403.79999999999995</v>
      </c>
      <c r="L357" s="931">
        <f>SUM(L352:L356)</f>
        <v>403.79999999999995</v>
      </c>
      <c r="M357" s="931">
        <f>SUM(M352:M356)</f>
        <v>155.30000000000001</v>
      </c>
      <c r="N357" s="859"/>
      <c r="O357" s="858"/>
      <c r="P357" s="898"/>
      <c r="Q357" s="897"/>
      <c r="R357" s="5847"/>
      <c r="S357" s="5848"/>
    </row>
    <row r="358" spans="1:19" ht="20.25" customHeight="1">
      <c r="A358" s="5943" t="s">
        <v>82</v>
      </c>
      <c r="B358" s="5946" t="s">
        <v>29</v>
      </c>
      <c r="C358" s="6034" t="s">
        <v>27</v>
      </c>
      <c r="D358" s="1003" t="s">
        <v>27</v>
      </c>
      <c r="E358" s="1002"/>
      <c r="F358" s="5927" t="s">
        <v>324</v>
      </c>
      <c r="G358" s="5888" t="s">
        <v>323</v>
      </c>
      <c r="H358" s="6055" t="s">
        <v>34</v>
      </c>
      <c r="I358" s="6193" t="s">
        <v>234</v>
      </c>
      <c r="J358" s="1001" t="s">
        <v>110</v>
      </c>
      <c r="K358" s="954">
        <v>0.7</v>
      </c>
      <c r="L358" s="954">
        <v>0.7</v>
      </c>
      <c r="M358" s="951">
        <v>0.3</v>
      </c>
      <c r="N358" s="880" t="s">
        <v>213</v>
      </c>
      <c r="O358" s="1000" t="s">
        <v>37</v>
      </c>
      <c r="P358" s="993">
        <v>1</v>
      </c>
      <c r="Q358" s="907">
        <v>0</v>
      </c>
      <c r="R358" s="5850" t="s">
        <v>322</v>
      </c>
      <c r="S358" s="5861"/>
    </row>
    <row r="359" spans="1:19" ht="19.5" customHeight="1">
      <c r="A359" s="5944"/>
      <c r="B359" s="5947"/>
      <c r="C359" s="6035"/>
      <c r="D359" s="991"/>
      <c r="E359" s="990"/>
      <c r="F359" s="5928"/>
      <c r="G359" s="5889"/>
      <c r="H359" s="5908"/>
      <c r="I359" s="6194"/>
      <c r="J359" s="995" t="s">
        <v>134</v>
      </c>
      <c r="K359" s="996">
        <v>192</v>
      </c>
      <c r="L359" s="996">
        <v>192</v>
      </c>
      <c r="M359" s="999">
        <v>32.1</v>
      </c>
      <c r="N359" s="583"/>
      <c r="O359" s="885"/>
      <c r="P359" s="998"/>
      <c r="Q359" s="997"/>
      <c r="R359" s="5852"/>
      <c r="S359" s="5862"/>
    </row>
    <row r="360" spans="1:19" ht="15">
      <c r="A360" s="5944"/>
      <c r="B360" s="5947"/>
      <c r="C360" s="6035"/>
      <c r="D360" s="991"/>
      <c r="E360" s="990"/>
      <c r="F360" s="5928"/>
      <c r="G360" s="5889"/>
      <c r="H360" s="5908"/>
      <c r="I360" s="6194"/>
      <c r="J360" s="995" t="s">
        <v>211</v>
      </c>
      <c r="K360" s="996"/>
      <c r="L360" s="996"/>
      <c r="M360" s="996"/>
      <c r="N360" s="5941" t="s">
        <v>321</v>
      </c>
      <c r="O360" s="879"/>
      <c r="P360" s="993"/>
      <c r="Q360" s="907"/>
      <c r="R360" s="5852"/>
      <c r="S360" s="5862"/>
    </row>
    <row r="361" spans="1:19" ht="15">
      <c r="A361" s="5944"/>
      <c r="B361" s="5947"/>
      <c r="C361" s="6035"/>
      <c r="D361" s="991"/>
      <c r="E361" s="990"/>
      <c r="F361" s="5928"/>
      <c r="G361" s="5889"/>
      <c r="H361" s="5908"/>
      <c r="I361" s="6194"/>
      <c r="J361" s="995" t="s">
        <v>159</v>
      </c>
      <c r="K361" s="952">
        <v>211.1</v>
      </c>
      <c r="L361" s="952">
        <v>211.1</v>
      </c>
      <c r="M361" s="951">
        <v>122.9</v>
      </c>
      <c r="N361" s="5942"/>
      <c r="O361" s="879" t="s">
        <v>37</v>
      </c>
      <c r="P361" s="993">
        <v>5</v>
      </c>
      <c r="Q361" s="992">
        <v>10</v>
      </c>
      <c r="R361" s="5852"/>
      <c r="S361" s="5862"/>
    </row>
    <row r="362" spans="1:19" ht="15.75" customHeight="1" thickBot="1">
      <c r="A362" s="5944"/>
      <c r="B362" s="5947"/>
      <c r="C362" s="6035"/>
      <c r="D362" s="991"/>
      <c r="E362" s="990"/>
      <c r="F362" s="5928"/>
      <c r="G362" s="5889"/>
      <c r="H362" s="5908"/>
      <c r="I362" s="6194"/>
      <c r="J362" s="989" t="s">
        <v>135</v>
      </c>
      <c r="K362" s="946"/>
      <c r="L362" s="946"/>
      <c r="M362" s="945"/>
      <c r="N362" s="869"/>
      <c r="O362" s="868"/>
      <c r="P362" s="988"/>
      <c r="Q362" s="867"/>
      <c r="R362" s="5854"/>
      <c r="S362" s="5863"/>
    </row>
    <row r="363" spans="1:19" ht="17.25" customHeight="1" thickBot="1">
      <c r="A363" s="5945"/>
      <c r="B363" s="5948"/>
      <c r="C363" s="6036"/>
      <c r="D363" s="987"/>
      <c r="E363" s="986"/>
      <c r="F363" s="5931"/>
      <c r="G363" s="5890"/>
      <c r="H363" s="6056"/>
      <c r="I363" s="6195"/>
      <c r="J363" s="985" t="s">
        <v>23</v>
      </c>
      <c r="K363" s="931">
        <f>SUM(K358:K362)</f>
        <v>403.79999999999995</v>
      </c>
      <c r="L363" s="931">
        <f>SUM(L358:L362)</f>
        <v>403.79999999999995</v>
      </c>
      <c r="M363" s="931">
        <f>SUM(M358:M362)</f>
        <v>155.30000000000001</v>
      </c>
      <c r="N363" s="859"/>
      <c r="O363" s="858"/>
      <c r="P363" s="984"/>
      <c r="Q363" s="857"/>
      <c r="R363" s="5847"/>
      <c r="S363" s="5848"/>
    </row>
    <row r="364" spans="1:19" ht="17.25" customHeight="1" thickBot="1">
      <c r="A364" s="983" t="s">
        <v>82</v>
      </c>
      <c r="B364" s="982" t="s">
        <v>29</v>
      </c>
      <c r="C364" s="5920" t="s">
        <v>28</v>
      </c>
      <c r="D364" s="5920"/>
      <c r="E364" s="5920"/>
      <c r="F364" s="5920"/>
      <c r="G364" s="5920"/>
      <c r="H364" s="5920"/>
      <c r="I364" s="5921"/>
      <c r="J364" s="981" t="s">
        <v>23</v>
      </c>
      <c r="K364" s="980">
        <f>K357*1</f>
        <v>403.79999999999995</v>
      </c>
      <c r="L364" s="980">
        <f>L357*1</f>
        <v>403.79999999999995</v>
      </c>
      <c r="M364" s="980">
        <f>M357*1</f>
        <v>155.30000000000001</v>
      </c>
      <c r="N364" s="979"/>
      <c r="O364" s="979"/>
      <c r="P364" s="979"/>
      <c r="Q364" s="718"/>
      <c r="R364" s="5866"/>
      <c r="S364" s="5867"/>
    </row>
    <row r="365" spans="1:19" ht="27.75" customHeight="1" thickBot="1">
      <c r="A365" s="830" t="s">
        <v>82</v>
      </c>
      <c r="B365" s="978" t="s">
        <v>94</v>
      </c>
      <c r="C365" s="836" t="s">
        <v>320</v>
      </c>
      <c r="D365" s="835"/>
      <c r="E365" s="835"/>
      <c r="F365" s="835"/>
      <c r="G365" s="835"/>
      <c r="H365" s="835"/>
      <c r="I365" s="835"/>
      <c r="J365" s="835"/>
      <c r="K365" s="977"/>
      <c r="L365" s="977"/>
      <c r="M365" s="977"/>
      <c r="N365" s="833"/>
      <c r="O365" s="833"/>
      <c r="P365" s="833"/>
      <c r="Q365" s="915"/>
      <c r="R365" s="5866"/>
      <c r="S365" s="5867"/>
    </row>
    <row r="366" spans="1:19" ht="38.25" customHeight="1" thickBot="1">
      <c r="A366" s="830"/>
      <c r="B366" s="480"/>
      <c r="C366" s="6077"/>
      <c r="D366" s="6078"/>
      <c r="E366" s="6078"/>
      <c r="F366" s="6078"/>
      <c r="G366" s="6078"/>
      <c r="H366" s="6078"/>
      <c r="I366" s="6078"/>
      <c r="J366" s="6078"/>
      <c r="K366" s="6078"/>
      <c r="L366" s="6078"/>
      <c r="M366" s="6079"/>
      <c r="N366" s="976" t="s">
        <v>319</v>
      </c>
      <c r="O366" s="975" t="s">
        <v>37</v>
      </c>
      <c r="P366" s="917">
        <v>6</v>
      </c>
      <c r="Q366" s="916">
        <v>5</v>
      </c>
      <c r="R366" s="545"/>
      <c r="S366" s="464"/>
    </row>
    <row r="367" spans="1:19" ht="15" customHeight="1">
      <c r="A367" s="787" t="s">
        <v>82</v>
      </c>
      <c r="B367" s="5924" t="s">
        <v>94</v>
      </c>
      <c r="C367" s="785" t="s">
        <v>27</v>
      </c>
      <c r="D367" s="5932" t="s">
        <v>318</v>
      </c>
      <c r="E367" s="5933"/>
      <c r="F367" s="5934"/>
      <c r="G367" s="5888" t="s">
        <v>291</v>
      </c>
      <c r="H367" s="5882" t="s">
        <v>34</v>
      </c>
      <c r="I367" s="5885" t="s">
        <v>33</v>
      </c>
      <c r="J367" s="534" t="s">
        <v>110</v>
      </c>
      <c r="K367" s="974">
        <f t="shared" ref="K367:M369" si="13">K373+K379+K385+K391+K397+K403+K409+K415+K421+K427</f>
        <v>4.7</v>
      </c>
      <c r="L367" s="974">
        <f t="shared" si="13"/>
        <v>4.7</v>
      </c>
      <c r="M367" s="974">
        <f t="shared" si="13"/>
        <v>1.2</v>
      </c>
      <c r="N367" s="590" t="s">
        <v>317</v>
      </c>
      <c r="O367" s="589" t="s">
        <v>37</v>
      </c>
      <c r="P367" s="682">
        <v>6</v>
      </c>
      <c r="Q367" s="681">
        <v>5</v>
      </c>
      <c r="R367" s="5868"/>
      <c r="S367" s="5869"/>
    </row>
    <row r="368" spans="1:19" ht="15" customHeight="1">
      <c r="A368" s="821"/>
      <c r="B368" s="5925"/>
      <c r="C368" s="829"/>
      <c r="D368" s="5935"/>
      <c r="E368" s="5936"/>
      <c r="F368" s="5937"/>
      <c r="G368" s="5889"/>
      <c r="H368" s="5883"/>
      <c r="I368" s="5886"/>
      <c r="J368" s="528" t="s">
        <v>134</v>
      </c>
      <c r="K368" s="972">
        <f t="shared" si="13"/>
        <v>852</v>
      </c>
      <c r="L368" s="972">
        <f t="shared" si="13"/>
        <v>553.4</v>
      </c>
      <c r="M368" s="972">
        <f t="shared" si="13"/>
        <v>286</v>
      </c>
      <c r="N368" s="614" t="s">
        <v>316</v>
      </c>
      <c r="O368" s="660" t="s">
        <v>293</v>
      </c>
      <c r="P368" s="679">
        <v>670286</v>
      </c>
      <c r="Q368" s="678">
        <v>637661</v>
      </c>
      <c r="R368" s="5870"/>
      <c r="S368" s="5871"/>
    </row>
    <row r="369" spans="1:21" ht="15">
      <c r="A369" s="821"/>
      <c r="B369" s="5925"/>
      <c r="C369" s="829"/>
      <c r="D369" s="5935"/>
      <c r="E369" s="5936"/>
      <c r="F369" s="5937"/>
      <c r="G369" s="5889"/>
      <c r="H369" s="5883"/>
      <c r="I369" s="5886"/>
      <c r="J369" s="528" t="s">
        <v>211</v>
      </c>
      <c r="K369" s="973">
        <f t="shared" si="13"/>
        <v>683.5</v>
      </c>
      <c r="L369" s="973">
        <f t="shared" si="13"/>
        <v>683.5</v>
      </c>
      <c r="M369" s="973">
        <f t="shared" si="13"/>
        <v>0</v>
      </c>
      <c r="N369" s="614"/>
      <c r="O369" s="660"/>
      <c r="P369" s="679"/>
      <c r="Q369" s="678"/>
      <c r="R369" s="5870"/>
      <c r="S369" s="5871"/>
    </row>
    <row r="370" spans="1:21" ht="15" customHeight="1">
      <c r="A370" s="821"/>
      <c r="B370" s="5925"/>
      <c r="C370" s="829"/>
      <c r="D370" s="5935"/>
      <c r="E370" s="5936"/>
      <c r="F370" s="5937"/>
      <c r="G370" s="5889"/>
      <c r="H370" s="5883"/>
      <c r="I370" s="5886"/>
      <c r="J370" s="528" t="s">
        <v>159</v>
      </c>
      <c r="K370" s="972">
        <f>K376+K382+K388+K394+K400+K406+K412+K418+K424+K430+K436</f>
        <v>1590.2999999999997</v>
      </c>
      <c r="L370" s="972">
        <f>L376+L382+L388+L394+L400+L406+L412+L418+L424+L430+L436</f>
        <v>1798.6</v>
      </c>
      <c r="M370" s="972">
        <f>M376+M382+M388+M394+M400+M406+M412+M418+M424+M430+M436</f>
        <v>1088.8000000000002</v>
      </c>
      <c r="N370" s="614"/>
      <c r="O370" s="660"/>
      <c r="P370" s="791"/>
      <c r="Q370" s="790"/>
      <c r="R370" s="5870"/>
      <c r="S370" s="5871"/>
    </row>
    <row r="371" spans="1:21" ht="15.75" thickBot="1">
      <c r="A371" s="821"/>
      <c r="B371" s="5925"/>
      <c r="C371" s="829"/>
      <c r="D371" s="5935"/>
      <c r="E371" s="5936"/>
      <c r="F371" s="5937"/>
      <c r="G371" s="5889"/>
      <c r="H371" s="5883"/>
      <c r="I371" s="5886"/>
      <c r="J371" s="914" t="s">
        <v>135</v>
      </c>
      <c r="K371" s="971">
        <f>K377+K383+K389+K395+K401+K407+K413+K419+K425+K431</f>
        <v>0</v>
      </c>
      <c r="L371" s="971">
        <f>L377+L383+L389+L395+L401+L407+L413+L419+L425+L431</f>
        <v>0</v>
      </c>
      <c r="M371" s="971">
        <f>M377+M383+M389+M395+M401+M407+M413+M419+M425+M431</f>
        <v>0</v>
      </c>
      <c r="N371" s="653"/>
      <c r="O371" s="652"/>
      <c r="P371" s="684"/>
      <c r="Q371" s="683"/>
      <c r="R371" s="5872"/>
      <c r="S371" s="5873"/>
    </row>
    <row r="372" spans="1:21" ht="15" thickBot="1">
      <c r="A372" s="819"/>
      <c r="B372" s="5926"/>
      <c r="C372" s="521"/>
      <c r="D372" s="5938"/>
      <c r="E372" s="5939"/>
      <c r="F372" s="5940"/>
      <c r="G372" s="5890"/>
      <c r="H372" s="5884"/>
      <c r="I372" s="5887"/>
      <c r="J372" s="601" t="s">
        <v>23</v>
      </c>
      <c r="K372" s="931">
        <f>SUM(K367:K371)</f>
        <v>3130.5</v>
      </c>
      <c r="L372" s="931">
        <f>SUM(L367:L371)</f>
        <v>3040.2</v>
      </c>
      <c r="M372" s="931">
        <f>SUM(M367:M371)</f>
        <v>1376.0000000000002</v>
      </c>
      <c r="N372" s="599"/>
      <c r="O372" s="598"/>
      <c r="P372" s="788"/>
      <c r="Q372" s="735"/>
      <c r="R372" s="5847"/>
      <c r="S372" s="5848"/>
    </row>
    <row r="373" spans="1:21" ht="18.75" customHeight="1">
      <c r="A373" s="787" t="s">
        <v>82</v>
      </c>
      <c r="B373" s="5924" t="s">
        <v>94</v>
      </c>
      <c r="C373" s="785" t="s">
        <v>27</v>
      </c>
      <c r="D373" s="784" t="s">
        <v>27</v>
      </c>
      <c r="E373" s="594"/>
      <c r="F373" s="5927" t="s">
        <v>315</v>
      </c>
      <c r="G373" s="5888" t="s">
        <v>291</v>
      </c>
      <c r="H373" s="5929" t="s">
        <v>34</v>
      </c>
      <c r="I373" s="5885" t="s">
        <v>33</v>
      </c>
      <c r="J373" s="593" t="s">
        <v>110</v>
      </c>
      <c r="K373" s="954"/>
      <c r="L373" s="954"/>
      <c r="M373" s="953"/>
      <c r="N373" s="590" t="s">
        <v>213</v>
      </c>
      <c r="O373" s="589" t="s">
        <v>37</v>
      </c>
      <c r="P373" s="682">
        <v>1</v>
      </c>
      <c r="Q373" s="681">
        <v>1</v>
      </c>
      <c r="R373" s="5850" t="s">
        <v>314</v>
      </c>
      <c r="S373" s="5861"/>
    </row>
    <row r="374" spans="1:21" ht="15">
      <c r="A374" s="821"/>
      <c r="B374" s="5925"/>
      <c r="C374" s="829"/>
      <c r="D374" s="776"/>
      <c r="E374" s="577"/>
      <c r="F374" s="5928"/>
      <c r="G374" s="5889"/>
      <c r="H374" s="5883"/>
      <c r="I374" s="5886"/>
      <c r="J374" s="586" t="s">
        <v>134</v>
      </c>
      <c r="K374" s="952">
        <v>109.3</v>
      </c>
      <c r="L374" s="952">
        <v>0</v>
      </c>
      <c r="M374" s="952">
        <v>0</v>
      </c>
      <c r="N374" s="583" t="s">
        <v>294</v>
      </c>
      <c r="O374" s="582" t="s">
        <v>293</v>
      </c>
      <c r="P374" s="679">
        <v>90305</v>
      </c>
      <c r="Q374" s="678">
        <v>90305</v>
      </c>
      <c r="R374" s="5852"/>
      <c r="S374" s="5862"/>
    </row>
    <row r="375" spans="1:21" ht="15">
      <c r="A375" s="821"/>
      <c r="B375" s="5925"/>
      <c r="C375" s="829"/>
      <c r="D375" s="776"/>
      <c r="E375" s="577"/>
      <c r="F375" s="5928"/>
      <c r="G375" s="5889"/>
      <c r="H375" s="5883"/>
      <c r="I375" s="5886"/>
      <c r="J375" s="586" t="s">
        <v>211</v>
      </c>
      <c r="K375" s="952"/>
      <c r="L375" s="952"/>
      <c r="M375" s="951"/>
      <c r="N375" s="614"/>
      <c r="O375" s="660"/>
      <c r="P375" s="791"/>
      <c r="Q375" s="790"/>
      <c r="R375" s="5852"/>
      <c r="S375" s="5862"/>
    </row>
    <row r="376" spans="1:21" ht="15">
      <c r="A376" s="821"/>
      <c r="B376" s="5925"/>
      <c r="C376" s="829"/>
      <c r="D376" s="776"/>
      <c r="E376" s="577"/>
      <c r="F376" s="5928"/>
      <c r="G376" s="5889"/>
      <c r="H376" s="5883"/>
      <c r="I376" s="5886"/>
      <c r="J376" s="586" t="s">
        <v>159</v>
      </c>
      <c r="K376" s="952">
        <v>72</v>
      </c>
      <c r="L376" s="952">
        <v>548.79999999999995</v>
      </c>
      <c r="M376" s="951">
        <v>267.3</v>
      </c>
      <c r="N376" s="614"/>
      <c r="O376" s="660"/>
      <c r="P376" s="791"/>
      <c r="Q376" s="790"/>
      <c r="R376" s="5852"/>
      <c r="S376" s="5862"/>
      <c r="U376" s="412"/>
    </row>
    <row r="377" spans="1:21" ht="15.75" thickBot="1">
      <c r="A377" s="821"/>
      <c r="B377" s="5925"/>
      <c r="C377" s="829"/>
      <c r="D377" s="776"/>
      <c r="E377" s="577"/>
      <c r="F377" s="5928"/>
      <c r="G377" s="5889"/>
      <c r="H377" s="5883"/>
      <c r="I377" s="5886"/>
      <c r="J377" s="576" t="s">
        <v>135</v>
      </c>
      <c r="K377" s="946"/>
      <c r="L377" s="946"/>
      <c r="M377" s="945"/>
      <c r="N377" s="653"/>
      <c r="O377" s="652"/>
      <c r="P377" s="684"/>
      <c r="Q377" s="683"/>
      <c r="R377" s="5854"/>
      <c r="S377" s="5863"/>
    </row>
    <row r="378" spans="1:21" ht="15" thickBot="1">
      <c r="A378" s="819"/>
      <c r="B378" s="5926"/>
      <c r="C378" s="521"/>
      <c r="D378" s="488"/>
      <c r="E378" s="487"/>
      <c r="F378" s="5931"/>
      <c r="G378" s="5890"/>
      <c r="H378" s="5930"/>
      <c r="I378" s="5887"/>
      <c r="J378" s="601" t="s">
        <v>23</v>
      </c>
      <c r="K378" s="931">
        <f>SUM(K373:K377)</f>
        <v>181.3</v>
      </c>
      <c r="L378" s="931">
        <f>SUM(L373:L377)</f>
        <v>548.79999999999995</v>
      </c>
      <c r="M378" s="931">
        <f>SUM(M373:M377)</f>
        <v>267.3</v>
      </c>
      <c r="N378" s="599"/>
      <c r="O378" s="598"/>
      <c r="P378" s="788"/>
      <c r="Q378" s="735"/>
      <c r="R378" s="5847"/>
      <c r="S378" s="5848"/>
    </row>
    <row r="379" spans="1:21" ht="21" customHeight="1">
      <c r="A379" s="787" t="s">
        <v>82</v>
      </c>
      <c r="B379" s="5924" t="s">
        <v>94</v>
      </c>
      <c r="C379" s="785" t="s">
        <v>27</v>
      </c>
      <c r="D379" s="784" t="s">
        <v>29</v>
      </c>
      <c r="E379" s="594"/>
      <c r="F379" s="5927" t="s">
        <v>313</v>
      </c>
      <c r="G379" s="5888" t="s">
        <v>291</v>
      </c>
      <c r="H379" s="5929" t="s">
        <v>34</v>
      </c>
      <c r="I379" s="5885" t="s">
        <v>33</v>
      </c>
      <c r="J379" s="593" t="s">
        <v>110</v>
      </c>
      <c r="K379" s="954">
        <v>1.6</v>
      </c>
      <c r="L379" s="954">
        <v>1.6</v>
      </c>
      <c r="M379" s="953">
        <v>0</v>
      </c>
      <c r="N379" s="590" t="s">
        <v>213</v>
      </c>
      <c r="O379" s="589" t="s">
        <v>37</v>
      </c>
      <c r="P379" s="682">
        <v>1</v>
      </c>
      <c r="Q379" s="681">
        <v>1</v>
      </c>
      <c r="R379" s="5850" t="s">
        <v>312</v>
      </c>
      <c r="S379" s="5861"/>
    </row>
    <row r="380" spans="1:21" ht="15">
      <c r="A380" s="821"/>
      <c r="B380" s="5925"/>
      <c r="C380" s="829"/>
      <c r="D380" s="776"/>
      <c r="E380" s="577"/>
      <c r="F380" s="5928"/>
      <c r="G380" s="5889"/>
      <c r="H380" s="5883"/>
      <c r="I380" s="5886"/>
      <c r="J380" s="586" t="s">
        <v>134</v>
      </c>
      <c r="K380" s="610">
        <v>290</v>
      </c>
      <c r="L380" s="610">
        <v>190.4</v>
      </c>
      <c r="M380" s="609">
        <v>3.6</v>
      </c>
      <c r="N380" s="583" t="s">
        <v>294</v>
      </c>
      <c r="O380" s="582" t="s">
        <v>293</v>
      </c>
      <c r="P380" s="679">
        <v>297000</v>
      </c>
      <c r="Q380" s="678">
        <v>297000</v>
      </c>
      <c r="R380" s="5852"/>
      <c r="S380" s="5862"/>
      <c r="U380" s="412"/>
    </row>
    <row r="381" spans="1:21" ht="15">
      <c r="A381" s="821"/>
      <c r="B381" s="5925"/>
      <c r="C381" s="829"/>
      <c r="D381" s="776"/>
      <c r="E381" s="577"/>
      <c r="F381" s="5928"/>
      <c r="G381" s="5889"/>
      <c r="H381" s="5883"/>
      <c r="I381" s="5886"/>
      <c r="J381" s="586" t="s">
        <v>211</v>
      </c>
      <c r="K381" s="610"/>
      <c r="L381" s="610"/>
      <c r="M381" s="609"/>
      <c r="N381" s="614"/>
      <c r="O381" s="660"/>
      <c r="P381" s="791"/>
      <c r="Q381" s="790"/>
      <c r="R381" s="5852"/>
      <c r="S381" s="5862"/>
    </row>
    <row r="382" spans="1:21" ht="15">
      <c r="A382" s="821"/>
      <c r="B382" s="5925"/>
      <c r="C382" s="829"/>
      <c r="D382" s="776"/>
      <c r="E382" s="577"/>
      <c r="F382" s="950"/>
      <c r="G382" s="5889"/>
      <c r="H382" s="5883"/>
      <c r="I382" s="5886"/>
      <c r="J382" s="586" t="s">
        <v>159</v>
      </c>
      <c r="K382" s="585">
        <v>173</v>
      </c>
      <c r="L382" s="585">
        <v>498.3</v>
      </c>
      <c r="M382" s="584">
        <v>379.4</v>
      </c>
      <c r="N382" s="614"/>
      <c r="O382" s="660"/>
      <c r="P382" s="791"/>
      <c r="Q382" s="790"/>
      <c r="R382" s="5852"/>
      <c r="S382" s="5862"/>
    </row>
    <row r="383" spans="1:21" ht="19.5" customHeight="1" thickBot="1">
      <c r="A383" s="821"/>
      <c r="B383" s="5925"/>
      <c r="C383" s="829"/>
      <c r="D383" s="776"/>
      <c r="E383" s="577"/>
      <c r="F383" s="947"/>
      <c r="G383" s="5889"/>
      <c r="H383" s="5883"/>
      <c r="I383" s="5886"/>
      <c r="J383" s="576" t="s">
        <v>135</v>
      </c>
      <c r="K383" s="946"/>
      <c r="L383" s="946"/>
      <c r="M383" s="945"/>
      <c r="N383" s="653"/>
      <c r="O383" s="652"/>
      <c r="P383" s="684"/>
      <c r="Q383" s="683"/>
      <c r="R383" s="5854"/>
      <c r="S383" s="5863"/>
    </row>
    <row r="384" spans="1:21" ht="16.5" customHeight="1" thickBot="1">
      <c r="A384" s="819"/>
      <c r="B384" s="5926"/>
      <c r="C384" s="521"/>
      <c r="D384" s="488"/>
      <c r="E384" s="487"/>
      <c r="F384" s="944"/>
      <c r="G384" s="5890"/>
      <c r="H384" s="5930"/>
      <c r="I384" s="5887"/>
      <c r="J384" s="601" t="s">
        <v>23</v>
      </c>
      <c r="K384" s="931">
        <f>SUM(K379:K383)</f>
        <v>464.6</v>
      </c>
      <c r="L384" s="931">
        <f>SUM(L379:L383)</f>
        <v>690.3</v>
      </c>
      <c r="M384" s="931">
        <f>SUM(M379:M383)</f>
        <v>383</v>
      </c>
      <c r="N384" s="599"/>
      <c r="O384" s="598"/>
      <c r="P384" s="788"/>
      <c r="Q384" s="735"/>
      <c r="R384" s="5847"/>
      <c r="S384" s="5848"/>
    </row>
    <row r="385" spans="1:19" ht="15">
      <c r="A385" s="787" t="s">
        <v>82</v>
      </c>
      <c r="B385" s="5924" t="s">
        <v>94</v>
      </c>
      <c r="C385" s="785" t="s">
        <v>27</v>
      </c>
      <c r="D385" s="784" t="s">
        <v>94</v>
      </c>
      <c r="E385" s="594"/>
      <c r="F385" s="5927" t="s">
        <v>311</v>
      </c>
      <c r="G385" s="5888" t="s">
        <v>291</v>
      </c>
      <c r="H385" s="5929" t="s">
        <v>34</v>
      </c>
      <c r="I385" s="5885" t="s">
        <v>234</v>
      </c>
      <c r="J385" s="593" t="s">
        <v>110</v>
      </c>
      <c r="K385" s="954">
        <v>1.3</v>
      </c>
      <c r="L385" s="954">
        <v>1.3</v>
      </c>
      <c r="M385" s="953">
        <v>1.2</v>
      </c>
      <c r="N385" s="590" t="s">
        <v>213</v>
      </c>
      <c r="O385" s="589" t="s">
        <v>37</v>
      </c>
      <c r="P385" s="682">
        <v>1</v>
      </c>
      <c r="Q385" s="681">
        <v>0</v>
      </c>
      <c r="R385" s="5850" t="s">
        <v>310</v>
      </c>
      <c r="S385" s="5861"/>
    </row>
    <row r="386" spans="1:19" ht="15">
      <c r="A386" s="821"/>
      <c r="B386" s="5925"/>
      <c r="C386" s="829"/>
      <c r="D386" s="776"/>
      <c r="E386" s="577"/>
      <c r="F386" s="5928"/>
      <c r="G386" s="5889"/>
      <c r="H386" s="5883"/>
      <c r="I386" s="5886"/>
      <c r="J386" s="586" t="s">
        <v>134</v>
      </c>
      <c r="K386" s="952">
        <v>2.7</v>
      </c>
      <c r="L386" s="949">
        <v>139</v>
      </c>
      <c r="M386" s="951">
        <v>130.19999999999999</v>
      </c>
      <c r="N386" s="583" t="s">
        <v>294</v>
      </c>
      <c r="O386" s="582" t="s">
        <v>293</v>
      </c>
      <c r="P386" s="679">
        <v>32625</v>
      </c>
      <c r="Q386" s="678"/>
      <c r="R386" s="5852"/>
      <c r="S386" s="5862"/>
    </row>
    <row r="387" spans="1:19" ht="15">
      <c r="A387" s="821"/>
      <c r="B387" s="5925"/>
      <c r="C387" s="829"/>
      <c r="D387" s="776"/>
      <c r="E387" s="577"/>
      <c r="F387" s="5928"/>
      <c r="G387" s="5889"/>
      <c r="H387" s="5883"/>
      <c r="I387" s="5886"/>
      <c r="J387" s="586" t="s">
        <v>211</v>
      </c>
      <c r="K387" s="952">
        <v>683.5</v>
      </c>
      <c r="L387" s="952">
        <v>683.5</v>
      </c>
      <c r="M387" s="951">
        <v>0</v>
      </c>
      <c r="N387" s="614"/>
      <c r="O387" s="660"/>
      <c r="P387" s="791"/>
      <c r="Q387" s="790"/>
      <c r="R387" s="5852"/>
      <c r="S387" s="5862"/>
    </row>
    <row r="388" spans="1:19" ht="15">
      <c r="A388" s="821"/>
      <c r="B388" s="5925"/>
      <c r="C388" s="829"/>
      <c r="D388" s="776"/>
      <c r="E388" s="577"/>
      <c r="F388" s="950"/>
      <c r="G388" s="5889"/>
      <c r="H388" s="5883"/>
      <c r="I388" s="5886"/>
      <c r="J388" s="586" t="s">
        <v>159</v>
      </c>
      <c r="K388" s="952">
        <v>789.3</v>
      </c>
      <c r="L388" s="952">
        <v>0</v>
      </c>
      <c r="M388" s="970"/>
      <c r="N388" s="614"/>
      <c r="O388" s="660"/>
      <c r="P388" s="791"/>
      <c r="Q388" s="790"/>
      <c r="R388" s="5852"/>
      <c r="S388" s="5862"/>
    </row>
    <row r="389" spans="1:19" ht="15.75" thickBot="1">
      <c r="A389" s="821"/>
      <c r="B389" s="5925"/>
      <c r="C389" s="829"/>
      <c r="D389" s="776"/>
      <c r="E389" s="577"/>
      <c r="F389" s="969"/>
      <c r="G389" s="5889"/>
      <c r="H389" s="5883"/>
      <c r="I389" s="5886"/>
      <c r="J389" s="576" t="s">
        <v>135</v>
      </c>
      <c r="K389" s="946"/>
      <c r="L389" s="946"/>
      <c r="M389" s="945"/>
      <c r="N389" s="653"/>
      <c r="O389" s="652"/>
      <c r="P389" s="684"/>
      <c r="Q389" s="683"/>
      <c r="R389" s="5854"/>
      <c r="S389" s="5863"/>
    </row>
    <row r="390" spans="1:19" ht="15.75" customHeight="1" thickBot="1">
      <c r="A390" s="819"/>
      <c r="B390" s="5926"/>
      <c r="C390" s="521"/>
      <c r="D390" s="488"/>
      <c r="E390" s="487"/>
      <c r="F390" s="944"/>
      <c r="G390" s="5890"/>
      <c r="H390" s="5930"/>
      <c r="I390" s="5887"/>
      <c r="J390" s="601" t="s">
        <v>23</v>
      </c>
      <c r="K390" s="931">
        <f>SUM(K385:K389)</f>
        <v>1476.8</v>
      </c>
      <c r="L390" s="931">
        <f>SUM(L385:L389)</f>
        <v>823.8</v>
      </c>
      <c r="M390" s="931">
        <f>SUM(M385:M389)</f>
        <v>131.39999999999998</v>
      </c>
      <c r="N390" s="599"/>
      <c r="O390" s="598"/>
      <c r="P390" s="788"/>
      <c r="Q390" s="735"/>
      <c r="R390" s="5874"/>
      <c r="S390" s="5875"/>
    </row>
    <row r="391" spans="1:19" ht="21" customHeight="1">
      <c r="A391" s="787" t="s">
        <v>82</v>
      </c>
      <c r="B391" s="5924" t="s">
        <v>94</v>
      </c>
      <c r="C391" s="785" t="s">
        <v>27</v>
      </c>
      <c r="D391" s="784" t="s">
        <v>92</v>
      </c>
      <c r="E391" s="594"/>
      <c r="F391" s="5927" t="s">
        <v>309</v>
      </c>
      <c r="G391" s="5888" t="s">
        <v>291</v>
      </c>
      <c r="H391" s="5929" t="s">
        <v>34</v>
      </c>
      <c r="I391" s="5885" t="s">
        <v>33</v>
      </c>
      <c r="J391" s="593" t="s">
        <v>110</v>
      </c>
      <c r="K391" s="954"/>
      <c r="L391" s="954"/>
      <c r="M391" s="953"/>
      <c r="N391" s="590" t="s">
        <v>213</v>
      </c>
      <c r="O391" s="589" t="s">
        <v>37</v>
      </c>
      <c r="P391" s="682">
        <v>1</v>
      </c>
      <c r="Q391" s="681">
        <v>1</v>
      </c>
      <c r="R391" s="5850" t="s">
        <v>308</v>
      </c>
      <c r="S391" s="5861"/>
    </row>
    <row r="392" spans="1:19" ht="15">
      <c r="A392" s="821"/>
      <c r="B392" s="5925"/>
      <c r="C392" s="829"/>
      <c r="D392" s="776"/>
      <c r="E392" s="577"/>
      <c r="F392" s="5928"/>
      <c r="G392" s="5889"/>
      <c r="H392" s="5883"/>
      <c r="I392" s="5886"/>
      <c r="J392" s="586" t="s">
        <v>134</v>
      </c>
      <c r="K392" s="952">
        <v>50</v>
      </c>
      <c r="L392" s="952">
        <v>50</v>
      </c>
      <c r="M392" s="951">
        <v>43</v>
      </c>
      <c r="N392" s="583" t="s">
        <v>294</v>
      </c>
      <c r="O392" s="582" t="s">
        <v>293</v>
      </c>
      <c r="P392" s="679">
        <v>16800</v>
      </c>
      <c r="Q392" s="678">
        <v>16800</v>
      </c>
      <c r="R392" s="5852"/>
      <c r="S392" s="5862"/>
    </row>
    <row r="393" spans="1:19" ht="15">
      <c r="A393" s="821"/>
      <c r="B393" s="5925"/>
      <c r="C393" s="829"/>
      <c r="D393" s="776"/>
      <c r="E393" s="577"/>
      <c r="F393" s="5928"/>
      <c r="G393" s="5889"/>
      <c r="H393" s="5883"/>
      <c r="I393" s="5886"/>
      <c r="J393" s="586" t="s">
        <v>211</v>
      </c>
      <c r="K393" s="952"/>
      <c r="L393" s="952"/>
      <c r="M393" s="951"/>
      <c r="N393" s="614"/>
      <c r="O393" s="660"/>
      <c r="P393" s="968"/>
      <c r="Q393" s="790"/>
      <c r="R393" s="5852"/>
      <c r="S393" s="5862"/>
    </row>
    <row r="394" spans="1:19" ht="15">
      <c r="A394" s="821"/>
      <c r="B394" s="5925"/>
      <c r="C394" s="829"/>
      <c r="D394" s="776"/>
      <c r="E394" s="577"/>
      <c r="F394" s="5928"/>
      <c r="G394" s="5889"/>
      <c r="H394" s="5883"/>
      <c r="I394" s="5886"/>
      <c r="J394" s="586" t="s">
        <v>159</v>
      </c>
      <c r="K394" s="949">
        <v>183.1</v>
      </c>
      <c r="L394" s="949">
        <v>323</v>
      </c>
      <c r="M394" s="948">
        <v>323</v>
      </c>
      <c r="N394" s="614"/>
      <c r="O394" s="660"/>
      <c r="P394" s="968"/>
      <c r="Q394" s="790"/>
      <c r="R394" s="5852"/>
      <c r="S394" s="5862"/>
    </row>
    <row r="395" spans="1:19" ht="12.75" customHeight="1" thickBot="1">
      <c r="A395" s="821"/>
      <c r="B395" s="5925"/>
      <c r="C395" s="829"/>
      <c r="D395" s="776"/>
      <c r="E395" s="577"/>
      <c r="F395" s="5928"/>
      <c r="G395" s="5889"/>
      <c r="H395" s="5883"/>
      <c r="I395" s="5886"/>
      <c r="J395" s="576" t="s">
        <v>135</v>
      </c>
      <c r="K395" s="946"/>
      <c r="L395" s="946"/>
      <c r="M395" s="945"/>
      <c r="N395" s="653"/>
      <c r="O395" s="652"/>
      <c r="P395" s="967"/>
      <c r="Q395" s="683"/>
      <c r="R395" s="5854"/>
      <c r="S395" s="5863"/>
    </row>
    <row r="396" spans="1:19" ht="15" customHeight="1" thickBot="1">
      <c r="A396" s="819"/>
      <c r="B396" s="5926"/>
      <c r="C396" s="521"/>
      <c r="D396" s="488"/>
      <c r="E396" s="487"/>
      <c r="F396" s="5931"/>
      <c r="G396" s="5890"/>
      <c r="H396" s="5930"/>
      <c r="I396" s="5887"/>
      <c r="J396" s="601" t="s">
        <v>23</v>
      </c>
      <c r="K396" s="931">
        <f>SUM(K391:K395)</f>
        <v>233.1</v>
      </c>
      <c r="L396" s="931">
        <f>SUM(L391:L395)</f>
        <v>373</v>
      </c>
      <c r="M396" s="931">
        <f>SUM(M391:M395)</f>
        <v>366</v>
      </c>
      <c r="N396" s="599"/>
      <c r="O396" s="598"/>
      <c r="P396" s="736"/>
      <c r="Q396" s="735"/>
      <c r="R396" s="5849"/>
      <c r="S396" s="5845"/>
    </row>
    <row r="397" spans="1:19" ht="14.25" customHeight="1">
      <c r="A397" s="787" t="s">
        <v>82</v>
      </c>
      <c r="B397" s="5924" t="s">
        <v>94</v>
      </c>
      <c r="C397" s="785" t="s">
        <v>27</v>
      </c>
      <c r="D397" s="784" t="s">
        <v>87</v>
      </c>
      <c r="E397" s="594"/>
      <c r="F397" s="5927" t="s">
        <v>307</v>
      </c>
      <c r="G397" s="5888" t="s">
        <v>291</v>
      </c>
      <c r="H397" s="5929" t="s">
        <v>34</v>
      </c>
      <c r="I397" s="5885" t="s">
        <v>33</v>
      </c>
      <c r="J397" s="593" t="s">
        <v>110</v>
      </c>
      <c r="K397" s="954"/>
      <c r="L397" s="954"/>
      <c r="M397" s="953"/>
      <c r="N397" s="590" t="s">
        <v>213</v>
      </c>
      <c r="O397" s="589" t="s">
        <v>37</v>
      </c>
      <c r="P397" s="682">
        <v>1</v>
      </c>
      <c r="Q397" s="681">
        <v>1</v>
      </c>
      <c r="R397" s="5850" t="s">
        <v>306</v>
      </c>
      <c r="S397" s="5851"/>
    </row>
    <row r="398" spans="1:19" ht="15">
      <c r="A398" s="821"/>
      <c r="B398" s="5925"/>
      <c r="C398" s="829"/>
      <c r="D398" s="776"/>
      <c r="E398" s="577"/>
      <c r="F398" s="5928"/>
      <c r="G398" s="5889"/>
      <c r="H398" s="5883"/>
      <c r="I398" s="5886"/>
      <c r="J398" s="586" t="s">
        <v>134</v>
      </c>
      <c r="K398" s="952">
        <v>0</v>
      </c>
      <c r="L398" s="952">
        <v>24</v>
      </c>
      <c r="M398" s="951">
        <v>0</v>
      </c>
      <c r="N398" s="583" t="s">
        <v>294</v>
      </c>
      <c r="O398" s="582" t="s">
        <v>293</v>
      </c>
      <c r="P398" s="679">
        <v>156556</v>
      </c>
      <c r="Q398" s="678">
        <v>156556</v>
      </c>
      <c r="R398" s="5852"/>
      <c r="S398" s="5853"/>
    </row>
    <row r="399" spans="1:19" ht="15">
      <c r="A399" s="821"/>
      <c r="B399" s="5925"/>
      <c r="C399" s="829"/>
      <c r="D399" s="776"/>
      <c r="E399" s="577"/>
      <c r="F399" s="5928"/>
      <c r="G399" s="5889"/>
      <c r="H399" s="5883"/>
      <c r="I399" s="5886"/>
      <c r="J399" s="586" t="s">
        <v>211</v>
      </c>
      <c r="K399" s="952"/>
      <c r="L399" s="952"/>
      <c r="M399" s="951"/>
      <c r="N399" s="614"/>
      <c r="O399" s="660"/>
      <c r="P399" s="791"/>
      <c r="Q399" s="790"/>
      <c r="R399" s="5852"/>
      <c r="S399" s="5853"/>
    </row>
    <row r="400" spans="1:19" ht="15">
      <c r="A400" s="821"/>
      <c r="B400" s="5925"/>
      <c r="C400" s="829"/>
      <c r="D400" s="776"/>
      <c r="E400" s="577"/>
      <c r="F400" s="5928"/>
      <c r="G400" s="5889"/>
      <c r="H400" s="5883"/>
      <c r="I400" s="5886"/>
      <c r="J400" s="586" t="s">
        <v>159</v>
      </c>
      <c r="K400" s="952">
        <v>288.89999999999998</v>
      </c>
      <c r="L400" s="952">
        <v>288.89999999999998</v>
      </c>
      <c r="M400" s="951">
        <v>0</v>
      </c>
      <c r="N400" s="614"/>
      <c r="O400" s="660"/>
      <c r="P400" s="791"/>
      <c r="Q400" s="790"/>
      <c r="R400" s="5852"/>
      <c r="S400" s="5853"/>
    </row>
    <row r="401" spans="1:19" ht="15.75" thickBot="1">
      <c r="A401" s="821"/>
      <c r="B401" s="5925"/>
      <c r="C401" s="829"/>
      <c r="D401" s="776"/>
      <c r="E401" s="577"/>
      <c r="F401" s="5928"/>
      <c r="G401" s="5889"/>
      <c r="H401" s="5883"/>
      <c r="I401" s="5886"/>
      <c r="J401" s="576" t="s">
        <v>135</v>
      </c>
      <c r="K401" s="946"/>
      <c r="L401" s="946"/>
      <c r="M401" s="945"/>
      <c r="N401" s="653"/>
      <c r="O401" s="652"/>
      <c r="P401" s="684"/>
      <c r="Q401" s="683"/>
      <c r="R401" s="5854"/>
      <c r="S401" s="5855"/>
    </row>
    <row r="402" spans="1:19" ht="14.25" customHeight="1" thickBot="1">
      <c r="A402" s="819"/>
      <c r="B402" s="5926"/>
      <c r="C402" s="521"/>
      <c r="D402" s="488"/>
      <c r="E402" s="487"/>
      <c r="F402" s="5931"/>
      <c r="G402" s="5890"/>
      <c r="H402" s="5930"/>
      <c r="I402" s="5887"/>
      <c r="J402" s="601" t="s">
        <v>23</v>
      </c>
      <c r="K402" s="931">
        <f>SUM(K397:K401)</f>
        <v>288.89999999999998</v>
      </c>
      <c r="L402" s="931">
        <f>SUM(L397:L401)</f>
        <v>312.89999999999998</v>
      </c>
      <c r="M402" s="931">
        <f>SUM(M397:M401)</f>
        <v>0</v>
      </c>
      <c r="N402" s="599"/>
      <c r="O402" s="598"/>
      <c r="P402" s="788"/>
      <c r="Q402" s="735"/>
      <c r="R402" s="5849"/>
      <c r="S402" s="5845"/>
    </row>
    <row r="403" spans="1:19" ht="13.5" customHeight="1">
      <c r="A403" s="787" t="s">
        <v>82</v>
      </c>
      <c r="B403" s="5924" t="s">
        <v>94</v>
      </c>
      <c r="C403" s="785" t="s">
        <v>27</v>
      </c>
      <c r="D403" s="784" t="s">
        <v>82</v>
      </c>
      <c r="E403" s="594"/>
      <c r="F403" s="5927" t="s">
        <v>305</v>
      </c>
      <c r="G403" s="5888" t="s">
        <v>291</v>
      </c>
      <c r="H403" s="5929" t="s">
        <v>34</v>
      </c>
      <c r="I403" s="5885" t="s">
        <v>221</v>
      </c>
      <c r="J403" s="593" t="s">
        <v>110</v>
      </c>
      <c r="K403" s="954"/>
      <c r="L403" s="954"/>
      <c r="M403" s="953"/>
      <c r="N403" s="798"/>
      <c r="O403" s="966"/>
      <c r="P403" s="796"/>
      <c r="Q403" s="795"/>
      <c r="R403" s="5850" t="s">
        <v>304</v>
      </c>
      <c r="S403" s="5851"/>
    </row>
    <row r="404" spans="1:19" ht="15">
      <c r="A404" s="821"/>
      <c r="B404" s="5925"/>
      <c r="C404" s="829"/>
      <c r="D404" s="776"/>
      <c r="E404" s="577"/>
      <c r="F404" s="5928"/>
      <c r="G404" s="5889"/>
      <c r="H404" s="5883"/>
      <c r="I404" s="5886"/>
      <c r="J404" s="586" t="s">
        <v>134</v>
      </c>
      <c r="K404" s="965">
        <v>250</v>
      </c>
      <c r="L404" s="965">
        <v>0</v>
      </c>
      <c r="M404" s="965">
        <v>0</v>
      </c>
      <c r="N404" s="583" t="s">
        <v>303</v>
      </c>
      <c r="O404" s="582" t="s">
        <v>37</v>
      </c>
      <c r="P404" s="679">
        <v>1</v>
      </c>
      <c r="Q404" s="678">
        <v>0</v>
      </c>
      <c r="R404" s="5852"/>
      <c r="S404" s="5853"/>
    </row>
    <row r="405" spans="1:19" ht="15">
      <c r="A405" s="821"/>
      <c r="B405" s="5925"/>
      <c r="C405" s="829"/>
      <c r="D405" s="776"/>
      <c r="E405" s="577"/>
      <c r="F405" s="5928"/>
      <c r="G405" s="5889"/>
      <c r="H405" s="5883"/>
      <c r="I405" s="5886"/>
      <c r="J405" s="586" t="s">
        <v>211</v>
      </c>
      <c r="K405" s="952"/>
      <c r="L405" s="952"/>
      <c r="M405" s="951"/>
      <c r="N405" s="614"/>
      <c r="O405" s="660"/>
      <c r="P405" s="679"/>
      <c r="Q405" s="678"/>
      <c r="R405" s="5852"/>
      <c r="S405" s="5853"/>
    </row>
    <row r="406" spans="1:19" ht="15">
      <c r="A406" s="821"/>
      <c r="B406" s="5925"/>
      <c r="C406" s="829"/>
      <c r="D406" s="776"/>
      <c r="E406" s="577"/>
      <c r="F406" s="957"/>
      <c r="G406" s="5889"/>
      <c r="H406" s="5883"/>
      <c r="I406" s="5886"/>
      <c r="J406" s="586" t="s">
        <v>159</v>
      </c>
      <c r="K406" s="952"/>
      <c r="L406" s="952"/>
      <c r="M406" s="951"/>
      <c r="N406" s="614"/>
      <c r="O406" s="660"/>
      <c r="P406" s="791"/>
      <c r="Q406" s="790"/>
      <c r="R406" s="5852"/>
      <c r="S406" s="5853"/>
    </row>
    <row r="407" spans="1:19" ht="15.75" thickBot="1">
      <c r="A407" s="821"/>
      <c r="B407" s="5925"/>
      <c r="C407" s="829"/>
      <c r="D407" s="776"/>
      <c r="E407" s="577"/>
      <c r="F407" s="964"/>
      <c r="G407" s="5889"/>
      <c r="H407" s="5883"/>
      <c r="I407" s="5886"/>
      <c r="J407" s="576" t="s">
        <v>135</v>
      </c>
      <c r="K407" s="946"/>
      <c r="L407" s="946"/>
      <c r="M407" s="945"/>
      <c r="N407" s="653"/>
      <c r="O407" s="652"/>
      <c r="P407" s="684"/>
      <c r="Q407" s="683"/>
      <c r="R407" s="5854"/>
      <c r="S407" s="5855"/>
    </row>
    <row r="408" spans="1:19" ht="15" customHeight="1" thickBot="1">
      <c r="A408" s="819"/>
      <c r="B408" s="5926"/>
      <c r="C408" s="521"/>
      <c r="D408" s="488"/>
      <c r="E408" s="487"/>
      <c r="F408" s="955"/>
      <c r="G408" s="5890"/>
      <c r="H408" s="5930"/>
      <c r="I408" s="5887"/>
      <c r="J408" s="601" t="s">
        <v>23</v>
      </c>
      <c r="K408" s="931">
        <f>SUM(K403:K407)</f>
        <v>250</v>
      </c>
      <c r="L408" s="931">
        <f>SUM(L403:L407)</f>
        <v>0</v>
      </c>
      <c r="M408" s="931">
        <f>SUM(M403:M407)</f>
        <v>0</v>
      </c>
      <c r="N408" s="599"/>
      <c r="O408" s="598"/>
      <c r="P408" s="788"/>
      <c r="Q408" s="735"/>
      <c r="R408" s="5849"/>
      <c r="S408" s="5845"/>
    </row>
    <row r="409" spans="1:19" ht="18" hidden="1" customHeight="1">
      <c r="A409" s="787" t="s">
        <v>82</v>
      </c>
      <c r="B409" s="5924" t="s">
        <v>94</v>
      </c>
      <c r="C409" s="785" t="s">
        <v>27</v>
      </c>
      <c r="D409" s="784" t="s">
        <v>79</v>
      </c>
      <c r="E409" s="594"/>
      <c r="F409" s="6013" t="s">
        <v>302</v>
      </c>
      <c r="G409" s="5888" t="s">
        <v>291</v>
      </c>
      <c r="H409" s="5929" t="s">
        <v>34</v>
      </c>
      <c r="I409" s="5885" t="s">
        <v>39</v>
      </c>
      <c r="J409" s="593" t="s">
        <v>110</v>
      </c>
      <c r="K409" s="954"/>
      <c r="L409" s="954"/>
      <c r="M409" s="953"/>
      <c r="N409" s="590" t="s">
        <v>213</v>
      </c>
      <c r="O409" s="589" t="s">
        <v>37</v>
      </c>
      <c r="P409" s="682">
        <v>1</v>
      </c>
      <c r="Q409" s="681"/>
      <c r="R409" s="545"/>
      <c r="S409" s="464"/>
    </row>
    <row r="410" spans="1:19" ht="18.600000000000001" hidden="1" customHeight="1">
      <c r="A410" s="821"/>
      <c r="B410" s="5925"/>
      <c r="C410" s="829"/>
      <c r="D410" s="776"/>
      <c r="E410" s="577"/>
      <c r="F410" s="6014"/>
      <c r="G410" s="5889"/>
      <c r="H410" s="5883"/>
      <c r="I410" s="5886"/>
      <c r="J410" s="586" t="s">
        <v>134</v>
      </c>
      <c r="K410" s="952"/>
      <c r="L410" s="952"/>
      <c r="M410" s="951"/>
      <c r="N410" s="583" t="s">
        <v>294</v>
      </c>
      <c r="O410" s="582" t="s">
        <v>293</v>
      </c>
      <c r="P410" s="679">
        <v>20769</v>
      </c>
      <c r="Q410" s="678"/>
      <c r="R410" s="545"/>
      <c r="S410" s="464"/>
    </row>
    <row r="411" spans="1:19" ht="17.45" hidden="1" customHeight="1">
      <c r="A411" s="821"/>
      <c r="B411" s="5925"/>
      <c r="C411" s="829"/>
      <c r="D411" s="776"/>
      <c r="E411" s="577"/>
      <c r="F411" s="6014"/>
      <c r="G411" s="5889"/>
      <c r="H411" s="5883"/>
      <c r="I411" s="5886"/>
      <c r="J411" s="586" t="s">
        <v>211</v>
      </c>
      <c r="K411" s="952"/>
      <c r="L411" s="952"/>
      <c r="M411" s="951"/>
      <c r="N411" s="614"/>
      <c r="O411" s="660"/>
      <c r="P411" s="791"/>
      <c r="Q411" s="790"/>
      <c r="R411" s="545"/>
      <c r="S411" s="464"/>
    </row>
    <row r="412" spans="1:19" ht="15.75" hidden="1" customHeight="1" thickBot="1">
      <c r="A412" s="821"/>
      <c r="B412" s="5925"/>
      <c r="C412" s="829"/>
      <c r="D412" s="776"/>
      <c r="E412" s="577"/>
      <c r="F412" s="962"/>
      <c r="G412" s="5889"/>
      <c r="H412" s="5883"/>
      <c r="I412" s="5886"/>
      <c r="J412" s="586" t="s">
        <v>159</v>
      </c>
      <c r="K412" s="952"/>
      <c r="L412" s="952"/>
      <c r="M412" s="951"/>
      <c r="N412" s="614"/>
      <c r="O412" s="660"/>
      <c r="P412" s="791"/>
      <c r="Q412" s="790"/>
      <c r="R412" s="545"/>
      <c r="S412" s="464"/>
    </row>
    <row r="413" spans="1:19" ht="15.75" hidden="1" customHeight="1" thickBot="1">
      <c r="A413" s="821"/>
      <c r="B413" s="5925"/>
      <c r="C413" s="829"/>
      <c r="D413" s="776"/>
      <c r="E413" s="577"/>
      <c r="F413" s="963"/>
      <c r="G413" s="5889"/>
      <c r="H413" s="5883"/>
      <c r="I413" s="5886"/>
      <c r="J413" s="576" t="s">
        <v>135</v>
      </c>
      <c r="K413" s="946"/>
      <c r="L413" s="946"/>
      <c r="M413" s="945"/>
      <c r="N413" s="653"/>
      <c r="O413" s="652"/>
      <c r="P413" s="684"/>
      <c r="Q413" s="683"/>
      <c r="R413" s="545"/>
      <c r="S413" s="464"/>
    </row>
    <row r="414" spans="1:19" ht="17.25" hidden="1" customHeight="1" thickBot="1">
      <c r="A414" s="819"/>
      <c r="B414" s="5926"/>
      <c r="C414" s="521"/>
      <c r="D414" s="488"/>
      <c r="E414" s="487"/>
      <c r="F414" s="960"/>
      <c r="G414" s="5890"/>
      <c r="H414" s="5930"/>
      <c r="I414" s="5887"/>
      <c r="J414" s="601" t="s">
        <v>23</v>
      </c>
      <c r="K414" s="931">
        <f>SUM(K409:K413)</f>
        <v>0</v>
      </c>
      <c r="L414" s="931">
        <f>SUM(L409:L413)</f>
        <v>0</v>
      </c>
      <c r="M414" s="959"/>
      <c r="N414" s="599"/>
      <c r="O414" s="598"/>
      <c r="P414" s="669"/>
      <c r="Q414" s="668"/>
      <c r="R414" s="545"/>
      <c r="S414" s="464"/>
    </row>
    <row r="415" spans="1:19" ht="15.75" hidden="1" customHeight="1" thickBot="1">
      <c r="A415" s="787" t="s">
        <v>82</v>
      </c>
      <c r="B415" s="5924" t="s">
        <v>94</v>
      </c>
      <c r="C415" s="785" t="s">
        <v>27</v>
      </c>
      <c r="D415" s="784" t="s">
        <v>74</v>
      </c>
      <c r="E415" s="594"/>
      <c r="F415" s="6013" t="s">
        <v>301</v>
      </c>
      <c r="G415" s="5888" t="s">
        <v>291</v>
      </c>
      <c r="H415" s="5929" t="s">
        <v>34</v>
      </c>
      <c r="I415" s="5885" t="s">
        <v>299</v>
      </c>
      <c r="J415" s="593" t="s">
        <v>110</v>
      </c>
      <c r="K415" s="954"/>
      <c r="L415" s="954"/>
      <c r="M415" s="953"/>
      <c r="N415" s="590" t="s">
        <v>213</v>
      </c>
      <c r="O415" s="589" t="s">
        <v>37</v>
      </c>
      <c r="P415" s="682">
        <v>1</v>
      </c>
      <c r="Q415" s="681"/>
      <c r="R415" s="545"/>
      <c r="S415" s="464"/>
    </row>
    <row r="416" spans="1:19" ht="15.75" hidden="1" customHeight="1" thickBot="1">
      <c r="A416" s="821"/>
      <c r="B416" s="5925"/>
      <c r="C416" s="829"/>
      <c r="D416" s="776"/>
      <c r="E416" s="577"/>
      <c r="F416" s="6014"/>
      <c r="G416" s="5889"/>
      <c r="H416" s="5883"/>
      <c r="I416" s="5886"/>
      <c r="J416" s="586" t="s">
        <v>134</v>
      </c>
      <c r="K416" s="952"/>
      <c r="L416" s="952"/>
      <c r="M416" s="951"/>
      <c r="N416" s="583" t="s">
        <v>294</v>
      </c>
      <c r="O416" s="582" t="s">
        <v>293</v>
      </c>
      <c r="P416" s="679">
        <v>20260</v>
      </c>
      <c r="Q416" s="678"/>
      <c r="R416" s="545"/>
      <c r="S416" s="464"/>
    </row>
    <row r="417" spans="1:19" ht="15.75" hidden="1" customHeight="1" thickBot="1">
      <c r="A417" s="821"/>
      <c r="B417" s="5925"/>
      <c r="C417" s="829"/>
      <c r="D417" s="776"/>
      <c r="E417" s="577"/>
      <c r="F417" s="6014"/>
      <c r="G417" s="5889"/>
      <c r="H417" s="5883"/>
      <c r="I417" s="5886"/>
      <c r="J417" s="586" t="s">
        <v>211</v>
      </c>
      <c r="K417" s="952"/>
      <c r="L417" s="952"/>
      <c r="M417" s="951"/>
      <c r="N417" s="614"/>
      <c r="O417" s="660"/>
      <c r="P417" s="791"/>
      <c r="Q417" s="790"/>
      <c r="R417" s="545"/>
      <c r="S417" s="464"/>
    </row>
    <row r="418" spans="1:19" ht="15.75" hidden="1" customHeight="1" thickBot="1">
      <c r="A418" s="821"/>
      <c r="B418" s="5925"/>
      <c r="C418" s="829"/>
      <c r="D418" s="776"/>
      <c r="E418" s="577"/>
      <c r="F418" s="962"/>
      <c r="G418" s="5889"/>
      <c r="H418" s="5883"/>
      <c r="I418" s="5886"/>
      <c r="J418" s="586" t="s">
        <v>159</v>
      </c>
      <c r="K418" s="952"/>
      <c r="L418" s="952"/>
      <c r="M418" s="951"/>
      <c r="N418" s="614"/>
      <c r="O418" s="660"/>
      <c r="P418" s="791"/>
      <c r="Q418" s="790"/>
      <c r="R418" s="545"/>
      <c r="S418" s="464"/>
    </row>
    <row r="419" spans="1:19" ht="15.75" hidden="1" customHeight="1" thickBot="1">
      <c r="A419" s="821"/>
      <c r="B419" s="5925"/>
      <c r="C419" s="829"/>
      <c r="D419" s="776"/>
      <c r="E419" s="577"/>
      <c r="F419" s="961"/>
      <c r="G419" s="5889"/>
      <c r="H419" s="5883"/>
      <c r="I419" s="5886"/>
      <c r="J419" s="576" t="s">
        <v>135</v>
      </c>
      <c r="K419" s="946"/>
      <c r="L419" s="946"/>
      <c r="M419" s="945"/>
      <c r="N419" s="653"/>
      <c r="O419" s="652"/>
      <c r="P419" s="684"/>
      <c r="Q419" s="683"/>
      <c r="R419" s="545"/>
      <c r="S419" s="464"/>
    </row>
    <row r="420" spans="1:19" ht="28.5" hidden="1" customHeight="1" thickBot="1">
      <c r="A420" s="819"/>
      <c r="B420" s="5926"/>
      <c r="C420" s="521"/>
      <c r="D420" s="488"/>
      <c r="E420" s="487"/>
      <c r="F420" s="960"/>
      <c r="G420" s="5890"/>
      <c r="H420" s="5930"/>
      <c r="I420" s="5887"/>
      <c r="J420" s="601" t="s">
        <v>23</v>
      </c>
      <c r="K420" s="931">
        <f>SUM(K415:K419)</f>
        <v>0</v>
      </c>
      <c r="L420" s="931">
        <f>SUM(L415:L419)</f>
        <v>0</v>
      </c>
      <c r="M420" s="959"/>
      <c r="N420" s="599"/>
      <c r="O420" s="598"/>
      <c r="P420" s="788"/>
      <c r="Q420" s="735"/>
      <c r="R420" s="545"/>
      <c r="S420" s="464"/>
    </row>
    <row r="421" spans="1:19" ht="15" customHeight="1">
      <c r="A421" s="787" t="s">
        <v>82</v>
      </c>
      <c r="B421" s="5924" t="s">
        <v>94</v>
      </c>
      <c r="C421" s="785" t="s">
        <v>27</v>
      </c>
      <c r="D421" s="784" t="s">
        <v>71</v>
      </c>
      <c r="E421" s="594"/>
      <c r="F421" s="5927" t="s">
        <v>300</v>
      </c>
      <c r="G421" s="5888" t="s">
        <v>291</v>
      </c>
      <c r="H421" s="5922" t="s">
        <v>34</v>
      </c>
      <c r="I421" s="958" t="s">
        <v>299</v>
      </c>
      <c r="J421" s="593" t="s">
        <v>110</v>
      </c>
      <c r="K421" s="954"/>
      <c r="L421" s="954"/>
      <c r="M421" s="953"/>
      <c r="N421" s="590" t="s">
        <v>213</v>
      </c>
      <c r="O421" s="589" t="s">
        <v>37</v>
      </c>
      <c r="P421" s="682"/>
      <c r="Q421" s="681"/>
      <c r="R421" s="5850" t="s">
        <v>298</v>
      </c>
      <c r="S421" s="5851"/>
    </row>
    <row r="422" spans="1:19" ht="23.25" customHeight="1">
      <c r="A422" s="821"/>
      <c r="B422" s="5925"/>
      <c r="C422" s="829"/>
      <c r="D422" s="776"/>
      <c r="E422" s="577"/>
      <c r="F422" s="5928"/>
      <c r="G422" s="5889"/>
      <c r="H422" s="5902"/>
      <c r="I422" s="956"/>
      <c r="J422" s="586" t="s">
        <v>134</v>
      </c>
      <c r="K422" s="952"/>
      <c r="L422" s="952"/>
      <c r="M422" s="951"/>
      <c r="N422" s="583" t="s">
        <v>297</v>
      </c>
      <c r="O422" s="582" t="s">
        <v>37</v>
      </c>
      <c r="P422" s="679"/>
      <c r="Q422" s="678"/>
      <c r="R422" s="5852"/>
      <c r="S422" s="5853"/>
    </row>
    <row r="423" spans="1:19" ht="15" customHeight="1">
      <c r="A423" s="821"/>
      <c r="B423" s="5925"/>
      <c r="C423" s="829"/>
      <c r="D423" s="776"/>
      <c r="E423" s="577"/>
      <c r="F423" s="5928"/>
      <c r="G423" s="5889"/>
      <c r="H423" s="5902"/>
      <c r="I423" s="956"/>
      <c r="J423" s="586" t="s">
        <v>211</v>
      </c>
      <c r="K423" s="952"/>
      <c r="L423" s="952"/>
      <c r="M423" s="951"/>
      <c r="N423" s="614"/>
      <c r="O423" s="660"/>
      <c r="P423" s="791"/>
      <c r="Q423" s="790"/>
      <c r="R423" s="5852"/>
      <c r="S423" s="5853"/>
    </row>
    <row r="424" spans="1:19" ht="14.25" customHeight="1">
      <c r="A424" s="821"/>
      <c r="B424" s="5925"/>
      <c r="C424" s="829"/>
      <c r="D424" s="776"/>
      <c r="E424" s="577"/>
      <c r="F424" s="957"/>
      <c r="G424" s="5889"/>
      <c r="H424" s="5902"/>
      <c r="I424" s="956"/>
      <c r="J424" s="586" t="s">
        <v>159</v>
      </c>
      <c r="K424" s="952">
        <v>0</v>
      </c>
      <c r="L424" s="952">
        <v>55.6</v>
      </c>
      <c r="M424" s="951">
        <v>55.2</v>
      </c>
      <c r="N424" s="614"/>
      <c r="O424" s="660"/>
      <c r="P424" s="791"/>
      <c r="Q424" s="790"/>
      <c r="R424" s="5852"/>
      <c r="S424" s="5853"/>
    </row>
    <row r="425" spans="1:19" ht="16.5" customHeight="1" thickBot="1">
      <c r="A425" s="821"/>
      <c r="B425" s="5925"/>
      <c r="C425" s="829"/>
      <c r="D425" s="776"/>
      <c r="E425" s="577"/>
      <c r="F425" s="947"/>
      <c r="G425" s="5889"/>
      <c r="H425" s="5902"/>
      <c r="I425" s="5886"/>
      <c r="J425" s="576" t="s">
        <v>135</v>
      </c>
      <c r="K425" s="946"/>
      <c r="L425" s="946"/>
      <c r="M425" s="945"/>
      <c r="N425" s="653"/>
      <c r="O425" s="652"/>
      <c r="P425" s="684"/>
      <c r="Q425" s="683"/>
      <c r="R425" s="5854"/>
      <c r="S425" s="5855"/>
    </row>
    <row r="426" spans="1:19" ht="15.75" customHeight="1" thickBot="1">
      <c r="A426" s="819"/>
      <c r="B426" s="5926"/>
      <c r="C426" s="521"/>
      <c r="D426" s="488"/>
      <c r="E426" s="487"/>
      <c r="F426" s="955"/>
      <c r="G426" s="5890"/>
      <c r="H426" s="5923"/>
      <c r="I426" s="5887"/>
      <c r="J426" s="601" t="s">
        <v>23</v>
      </c>
      <c r="K426" s="931">
        <f>SUM(K421:K425)</f>
        <v>0</v>
      </c>
      <c r="L426" s="931">
        <f>SUM(L421:L425)</f>
        <v>55.6</v>
      </c>
      <c r="M426" s="931">
        <f>SUM(M421:M425)</f>
        <v>55.2</v>
      </c>
      <c r="N426" s="599"/>
      <c r="O426" s="598"/>
      <c r="P426" s="788"/>
      <c r="Q426" s="735"/>
      <c r="R426" s="5849"/>
      <c r="S426" s="5845"/>
    </row>
    <row r="427" spans="1:19" ht="16.5" customHeight="1">
      <c r="A427" s="787" t="s">
        <v>82</v>
      </c>
      <c r="B427" s="5924" t="s">
        <v>94</v>
      </c>
      <c r="C427" s="785" t="s">
        <v>27</v>
      </c>
      <c r="D427" s="784" t="s">
        <v>63</v>
      </c>
      <c r="E427" s="594"/>
      <c r="F427" s="5927" t="s">
        <v>296</v>
      </c>
      <c r="G427" s="5888" t="s">
        <v>291</v>
      </c>
      <c r="H427" s="5929" t="s">
        <v>34</v>
      </c>
      <c r="I427" s="5885" t="s">
        <v>39</v>
      </c>
      <c r="J427" s="593" t="s">
        <v>110</v>
      </c>
      <c r="K427" s="954">
        <v>1.8</v>
      </c>
      <c r="L427" s="954">
        <v>1.8</v>
      </c>
      <c r="M427" s="953">
        <v>0</v>
      </c>
      <c r="N427" s="590" t="s">
        <v>213</v>
      </c>
      <c r="O427" s="589" t="s">
        <v>37</v>
      </c>
      <c r="P427" s="682">
        <v>1</v>
      </c>
      <c r="Q427" s="681">
        <v>1</v>
      </c>
      <c r="R427" s="5850" t="s">
        <v>295</v>
      </c>
      <c r="S427" s="5851"/>
    </row>
    <row r="428" spans="1:19" ht="15">
      <c r="A428" s="821"/>
      <c r="B428" s="5925"/>
      <c r="C428" s="829"/>
      <c r="D428" s="776"/>
      <c r="E428" s="577"/>
      <c r="F428" s="5928"/>
      <c r="G428" s="5889"/>
      <c r="H428" s="5883"/>
      <c r="I428" s="5886"/>
      <c r="J428" s="586" t="s">
        <v>134</v>
      </c>
      <c r="K428" s="952">
        <v>150</v>
      </c>
      <c r="L428" s="952">
        <v>150</v>
      </c>
      <c r="M428" s="951">
        <v>109.2</v>
      </c>
      <c r="N428" s="583" t="s">
        <v>294</v>
      </c>
      <c r="O428" s="582" t="s">
        <v>293</v>
      </c>
      <c r="P428" s="679">
        <v>77000</v>
      </c>
      <c r="Q428" s="678">
        <v>77000</v>
      </c>
      <c r="R428" s="5852"/>
      <c r="S428" s="5853"/>
    </row>
    <row r="429" spans="1:19" ht="15">
      <c r="A429" s="821"/>
      <c r="B429" s="5925"/>
      <c r="C429" s="829"/>
      <c r="D429" s="776"/>
      <c r="E429" s="577"/>
      <c r="F429" s="5928"/>
      <c r="G429" s="5889"/>
      <c r="H429" s="5883"/>
      <c r="I429" s="5886"/>
      <c r="J429" s="586" t="s">
        <v>211</v>
      </c>
      <c r="K429" s="952"/>
      <c r="L429" s="952"/>
      <c r="M429" s="951"/>
      <c r="N429" s="614"/>
      <c r="O429" s="660"/>
      <c r="P429" s="659"/>
      <c r="Q429" s="580"/>
      <c r="R429" s="5852"/>
      <c r="S429" s="5853"/>
    </row>
    <row r="430" spans="1:19" ht="15">
      <c r="A430" s="821"/>
      <c r="B430" s="5925"/>
      <c r="C430" s="829"/>
      <c r="D430" s="776"/>
      <c r="E430" s="577"/>
      <c r="F430" s="950"/>
      <c r="G430" s="5889"/>
      <c r="H430" s="5883"/>
      <c r="I430" s="5886"/>
      <c r="J430" s="586" t="s">
        <v>159</v>
      </c>
      <c r="K430" s="949">
        <v>84</v>
      </c>
      <c r="L430" s="949">
        <v>84</v>
      </c>
      <c r="M430" s="948">
        <v>63.9</v>
      </c>
      <c r="N430" s="614"/>
      <c r="O430" s="660"/>
      <c r="P430" s="659"/>
      <c r="Q430" s="580"/>
      <c r="R430" s="5852"/>
      <c r="S430" s="5853"/>
    </row>
    <row r="431" spans="1:19" ht="32.25" customHeight="1" thickBot="1">
      <c r="A431" s="821"/>
      <c r="B431" s="5925"/>
      <c r="C431" s="829"/>
      <c r="D431" s="776"/>
      <c r="E431" s="577"/>
      <c r="F431" s="947"/>
      <c r="G431" s="5889"/>
      <c r="H431" s="5883"/>
      <c r="I431" s="5886"/>
      <c r="J431" s="576" t="s">
        <v>135</v>
      </c>
      <c r="K431" s="946"/>
      <c r="L431" s="946"/>
      <c r="M431" s="945"/>
      <c r="N431" s="653"/>
      <c r="O431" s="652"/>
      <c r="P431" s="651"/>
      <c r="Q431" s="650"/>
      <c r="R431" s="5854"/>
      <c r="S431" s="5855"/>
    </row>
    <row r="432" spans="1:19" ht="15.75" thickBot="1">
      <c r="A432" s="819"/>
      <c r="B432" s="5926"/>
      <c r="C432" s="521"/>
      <c r="D432" s="488"/>
      <c r="E432" s="487"/>
      <c r="F432" s="944"/>
      <c r="G432" s="5890"/>
      <c r="H432" s="5930"/>
      <c r="I432" s="5887"/>
      <c r="J432" s="601" t="s">
        <v>23</v>
      </c>
      <c r="K432" s="931">
        <f>SUM(K427:K431)</f>
        <v>235.8</v>
      </c>
      <c r="L432" s="931">
        <f>SUM(L427:L431)</f>
        <v>235.8</v>
      </c>
      <c r="M432" s="931">
        <f>SUM(M427:M431)</f>
        <v>173.1</v>
      </c>
      <c r="N432" s="599"/>
      <c r="O432" s="598"/>
      <c r="P432" s="597"/>
      <c r="Q432" s="596"/>
      <c r="R432" s="5849"/>
      <c r="S432" s="5845"/>
    </row>
    <row r="433" spans="1:19" ht="30.75" hidden="1" customHeight="1">
      <c r="A433" s="787" t="s">
        <v>82</v>
      </c>
      <c r="B433" s="5924" t="s">
        <v>94</v>
      </c>
      <c r="C433" s="785" t="s">
        <v>27</v>
      </c>
      <c r="D433" s="6200">
        <v>11</v>
      </c>
      <c r="E433" s="5977"/>
      <c r="F433" s="6029" t="s">
        <v>292</v>
      </c>
      <c r="G433" s="5972" t="s">
        <v>291</v>
      </c>
      <c r="H433" s="5929" t="s">
        <v>34</v>
      </c>
      <c r="I433" s="6203" t="s">
        <v>221</v>
      </c>
      <c r="J433" s="593" t="s">
        <v>110</v>
      </c>
      <c r="K433" s="943"/>
      <c r="L433" s="943"/>
      <c r="M433" s="943"/>
      <c r="N433" s="942"/>
      <c r="O433" s="941"/>
      <c r="P433" s="940"/>
      <c r="Q433" s="742"/>
      <c r="R433" s="545"/>
      <c r="S433" s="464"/>
    </row>
    <row r="434" spans="1:19" ht="15.75" hidden="1" customHeight="1" thickBot="1">
      <c r="A434" s="821"/>
      <c r="B434" s="5925"/>
      <c r="C434" s="829"/>
      <c r="D434" s="6201"/>
      <c r="E434" s="5978"/>
      <c r="F434" s="6030"/>
      <c r="G434" s="5973"/>
      <c r="H434" s="5883"/>
      <c r="I434" s="6204"/>
      <c r="J434" s="586" t="s">
        <v>134</v>
      </c>
      <c r="K434" s="939"/>
      <c r="L434" s="939"/>
      <c r="M434" s="939"/>
      <c r="N434" s="936"/>
      <c r="O434" s="935"/>
      <c r="P434" s="934"/>
      <c r="Q434" s="733"/>
      <c r="R434" s="545"/>
      <c r="S434" s="464"/>
    </row>
    <row r="435" spans="1:19" ht="15.75" hidden="1" customHeight="1" thickBot="1">
      <c r="A435" s="821"/>
      <c r="B435" s="5925"/>
      <c r="C435" s="829"/>
      <c r="D435" s="6201"/>
      <c r="E435" s="5978"/>
      <c r="F435" s="6030"/>
      <c r="G435" s="5973"/>
      <c r="H435" s="5883"/>
      <c r="I435" s="6204"/>
      <c r="J435" s="586" t="s">
        <v>211</v>
      </c>
      <c r="K435" s="939"/>
      <c r="L435" s="939"/>
      <c r="M435" s="939"/>
      <c r="N435" s="731"/>
      <c r="O435" s="729"/>
      <c r="P435" s="938"/>
      <c r="Q435" s="728"/>
      <c r="R435" s="545"/>
      <c r="S435" s="464"/>
    </row>
    <row r="436" spans="1:19" ht="15.75" hidden="1" customHeight="1" thickBot="1">
      <c r="A436" s="821"/>
      <c r="B436" s="5925"/>
      <c r="C436" s="829"/>
      <c r="D436" s="6201"/>
      <c r="E436" s="5978"/>
      <c r="F436" s="6030"/>
      <c r="G436" s="5973"/>
      <c r="H436" s="5883"/>
      <c r="I436" s="6204"/>
      <c r="J436" s="586" t="s">
        <v>159</v>
      </c>
      <c r="K436" s="937"/>
      <c r="L436" s="937"/>
      <c r="M436" s="937"/>
      <c r="N436" s="936"/>
      <c r="O436" s="935"/>
      <c r="P436" s="934"/>
      <c r="Q436" s="733"/>
      <c r="R436" s="545"/>
      <c r="S436" s="464"/>
    </row>
    <row r="437" spans="1:19" ht="15.75" hidden="1" customHeight="1" thickBot="1">
      <c r="A437" s="821"/>
      <c r="B437" s="5925"/>
      <c r="C437" s="829"/>
      <c r="D437" s="6201"/>
      <c r="E437" s="5978"/>
      <c r="F437" s="6030"/>
      <c r="G437" s="5973"/>
      <c r="H437" s="5883"/>
      <c r="I437" s="6204"/>
      <c r="J437" s="576" t="s">
        <v>135</v>
      </c>
      <c r="K437" s="933"/>
      <c r="L437" s="933"/>
      <c r="M437" s="933"/>
      <c r="N437" s="725"/>
      <c r="O437" s="723"/>
      <c r="P437" s="932"/>
      <c r="Q437" s="740"/>
      <c r="R437" s="545"/>
      <c r="S437" s="464"/>
    </row>
    <row r="438" spans="1:19" ht="15.75" hidden="1" customHeight="1" thickBot="1">
      <c r="A438" s="819"/>
      <c r="B438" s="5926"/>
      <c r="C438" s="521"/>
      <c r="D438" s="6202"/>
      <c r="E438" s="5979"/>
      <c r="F438" s="6031"/>
      <c r="G438" s="5974"/>
      <c r="H438" s="5930"/>
      <c r="I438" s="6205"/>
      <c r="J438" s="601" t="s">
        <v>23</v>
      </c>
      <c r="K438" s="931">
        <f>SUM(K433:K437)</f>
        <v>0</v>
      </c>
      <c r="L438" s="931">
        <f>SUM(L433:L437)</f>
        <v>0</v>
      </c>
      <c r="M438" s="931">
        <f>SUM(M433:M437)</f>
        <v>0</v>
      </c>
      <c r="N438" s="930"/>
      <c r="O438" s="929"/>
      <c r="P438" s="928"/>
      <c r="Q438" s="927"/>
      <c r="R438" s="545"/>
      <c r="S438" s="464"/>
    </row>
    <row r="439" spans="1:19" ht="15.75" thickBot="1">
      <c r="A439" s="481" t="s">
        <v>82</v>
      </c>
      <c r="B439" s="480" t="s">
        <v>94</v>
      </c>
      <c r="C439" s="5899" t="s">
        <v>28</v>
      </c>
      <c r="D439" s="5899"/>
      <c r="E439" s="5899"/>
      <c r="F439" s="5899"/>
      <c r="G439" s="5899"/>
      <c r="H439" s="5899"/>
      <c r="I439" s="5900"/>
      <c r="J439" s="561" t="s">
        <v>23</v>
      </c>
      <c r="K439" s="926">
        <f>K372*1</f>
        <v>3130.5</v>
      </c>
      <c r="L439" s="926">
        <f>L372*1</f>
        <v>3040.2</v>
      </c>
      <c r="M439" s="926">
        <f>M372*1</f>
        <v>1376.0000000000002</v>
      </c>
      <c r="N439" s="477"/>
      <c r="O439" s="477"/>
      <c r="P439" s="477"/>
      <c r="Q439" s="476"/>
      <c r="R439" s="5865"/>
      <c r="S439" s="5853"/>
    </row>
    <row r="440" spans="1:19" ht="17.25" customHeight="1" thickBot="1">
      <c r="A440" s="717" t="s">
        <v>82</v>
      </c>
      <c r="B440" s="717"/>
      <c r="C440" s="5986" t="s">
        <v>26</v>
      </c>
      <c r="D440" s="5986"/>
      <c r="E440" s="5986"/>
      <c r="F440" s="5986"/>
      <c r="G440" s="5986"/>
      <c r="H440" s="5986"/>
      <c r="I440" s="5987"/>
      <c r="J440" s="554" t="s">
        <v>23</v>
      </c>
      <c r="K440" s="925">
        <f>K349+K364+K439</f>
        <v>7563.8</v>
      </c>
      <c r="L440" s="925">
        <f>L349+L364+L439</f>
        <v>7477.9</v>
      </c>
      <c r="M440" s="925">
        <f>M349+M364+M439</f>
        <v>4073.2000000000007</v>
      </c>
      <c r="N440" s="715"/>
      <c r="O440" s="715"/>
      <c r="P440" s="715"/>
      <c r="Q440" s="714"/>
      <c r="R440" s="5844"/>
      <c r="S440" s="5845"/>
    </row>
    <row r="441" spans="1:19" ht="18.75" customHeight="1" thickBot="1">
      <c r="A441" s="713" t="s">
        <v>79</v>
      </c>
      <c r="B441" s="924"/>
      <c r="C441" s="923" t="s">
        <v>290</v>
      </c>
      <c r="D441" s="921"/>
      <c r="E441" s="921"/>
      <c r="F441" s="922"/>
      <c r="G441" s="922"/>
      <c r="H441" s="921"/>
      <c r="I441" s="921"/>
      <c r="J441" s="921"/>
      <c r="K441" s="920"/>
      <c r="L441" s="920"/>
      <c r="M441" s="920"/>
      <c r="N441" s="919"/>
      <c r="O441" s="919"/>
      <c r="P441" s="919"/>
      <c r="Q441" s="918"/>
      <c r="R441" s="5844"/>
      <c r="S441" s="5845"/>
    </row>
    <row r="442" spans="1:19" ht="30" customHeight="1" thickBot="1">
      <c r="A442" s="844"/>
      <c r="B442" s="843"/>
      <c r="C442" s="841"/>
      <c r="D442" s="841"/>
      <c r="E442" s="841"/>
      <c r="F442" s="842"/>
      <c r="G442" s="842"/>
      <c r="H442" s="841"/>
      <c r="I442" s="841"/>
      <c r="J442" s="841"/>
      <c r="K442" s="841"/>
      <c r="L442" s="841"/>
      <c r="M442" s="840"/>
      <c r="N442" s="696" t="s">
        <v>289</v>
      </c>
      <c r="O442" s="695" t="s">
        <v>37</v>
      </c>
      <c r="P442" s="917">
        <v>1</v>
      </c>
      <c r="Q442" s="916">
        <v>1</v>
      </c>
      <c r="R442" s="545"/>
      <c r="S442" s="464"/>
    </row>
    <row r="443" spans="1:19" ht="18.75" customHeight="1" thickBot="1">
      <c r="A443" s="700" t="s">
        <v>79</v>
      </c>
      <c r="B443" s="837" t="s">
        <v>27</v>
      </c>
      <c r="C443" s="836" t="s">
        <v>288</v>
      </c>
      <c r="D443" s="835"/>
      <c r="E443" s="835"/>
      <c r="F443" s="835"/>
      <c r="G443" s="835"/>
      <c r="H443" s="835"/>
      <c r="I443" s="835"/>
      <c r="J443" s="835"/>
      <c r="K443" s="834"/>
      <c r="L443" s="834"/>
      <c r="M443" s="834"/>
      <c r="N443" s="833"/>
      <c r="O443" s="833"/>
      <c r="P443" s="832"/>
      <c r="Q443" s="915"/>
      <c r="R443" s="5856"/>
      <c r="S443" s="5845"/>
    </row>
    <row r="444" spans="1:19" ht="39" thickBot="1">
      <c r="A444" s="830"/>
      <c r="B444" s="480"/>
      <c r="C444" s="699"/>
      <c r="D444" s="698"/>
      <c r="E444" s="698"/>
      <c r="F444" s="698"/>
      <c r="G444" s="698"/>
      <c r="H444" s="698"/>
      <c r="I444" s="698"/>
      <c r="J444" s="698"/>
      <c r="K444" s="698"/>
      <c r="L444" s="698"/>
      <c r="M444" s="697"/>
      <c r="N444" s="696" t="s">
        <v>282</v>
      </c>
      <c r="O444" s="695" t="s">
        <v>231</v>
      </c>
      <c r="P444" s="694">
        <v>1.8</v>
      </c>
      <c r="Q444" s="693">
        <v>1.8</v>
      </c>
      <c r="R444" s="5852"/>
      <c r="S444" s="5853"/>
    </row>
    <row r="445" spans="1:19" ht="15" customHeight="1">
      <c r="A445" s="787" t="s">
        <v>79</v>
      </c>
      <c r="B445" s="5924" t="s">
        <v>27</v>
      </c>
      <c r="C445" s="785" t="s">
        <v>27</v>
      </c>
      <c r="D445" s="5997" t="s">
        <v>287</v>
      </c>
      <c r="E445" s="5998"/>
      <c r="F445" s="5999"/>
      <c r="G445" s="5888" t="s">
        <v>284</v>
      </c>
      <c r="H445" s="5882" t="s">
        <v>34</v>
      </c>
      <c r="I445" s="5885" t="s">
        <v>33</v>
      </c>
      <c r="J445" s="534" t="s">
        <v>110</v>
      </c>
      <c r="K445" s="692">
        <f t="shared" ref="K445:M449" si="14">K451</f>
        <v>0</v>
      </c>
      <c r="L445" s="692">
        <f t="shared" si="14"/>
        <v>13.9</v>
      </c>
      <c r="M445" s="692">
        <f t="shared" si="14"/>
        <v>13.9</v>
      </c>
      <c r="N445" s="590" t="s">
        <v>286</v>
      </c>
      <c r="O445" s="589" t="s">
        <v>37</v>
      </c>
      <c r="P445" s="682">
        <v>1</v>
      </c>
      <c r="Q445" s="681">
        <v>1</v>
      </c>
      <c r="R445" s="5859"/>
      <c r="S445" s="5853"/>
    </row>
    <row r="446" spans="1:19" ht="21" customHeight="1">
      <c r="A446" s="821"/>
      <c r="B446" s="5925"/>
      <c r="C446" s="829"/>
      <c r="D446" s="6000"/>
      <c r="E446" s="6001"/>
      <c r="F446" s="6002"/>
      <c r="G446" s="5889"/>
      <c r="H446" s="5883"/>
      <c r="I446" s="5886"/>
      <c r="J446" s="528" t="s">
        <v>134</v>
      </c>
      <c r="K446" s="690">
        <f t="shared" si="14"/>
        <v>300</v>
      </c>
      <c r="L446" s="690">
        <f t="shared" si="14"/>
        <v>385.9</v>
      </c>
      <c r="M446" s="690">
        <f t="shared" si="14"/>
        <v>380</v>
      </c>
      <c r="N446" s="583" t="s">
        <v>282</v>
      </c>
      <c r="O446" s="582" t="s">
        <v>231</v>
      </c>
      <c r="P446" s="679">
        <v>1.8</v>
      </c>
      <c r="Q446" s="678">
        <v>1.8</v>
      </c>
      <c r="R446" s="5859"/>
      <c r="S446" s="5853"/>
    </row>
    <row r="447" spans="1:19" ht="25.5">
      <c r="A447" s="821"/>
      <c r="B447" s="5925"/>
      <c r="C447" s="829"/>
      <c r="D447" s="6000"/>
      <c r="E447" s="6001"/>
      <c r="F447" s="6002"/>
      <c r="G447" s="5889"/>
      <c r="H447" s="5883"/>
      <c r="I447" s="5886"/>
      <c r="J447" s="528" t="s">
        <v>211</v>
      </c>
      <c r="K447" s="690">
        <f t="shared" si="14"/>
        <v>0</v>
      </c>
      <c r="L447" s="690">
        <f t="shared" si="14"/>
        <v>0</v>
      </c>
      <c r="M447" s="690">
        <f t="shared" si="14"/>
        <v>0</v>
      </c>
      <c r="N447" s="614" t="s">
        <v>281</v>
      </c>
      <c r="O447" s="660" t="s">
        <v>280</v>
      </c>
      <c r="P447" s="679">
        <v>2</v>
      </c>
      <c r="Q447" s="678">
        <v>2</v>
      </c>
      <c r="R447" s="5859"/>
      <c r="S447" s="5853"/>
    </row>
    <row r="448" spans="1:19" ht="15">
      <c r="A448" s="821"/>
      <c r="B448" s="5925"/>
      <c r="C448" s="829"/>
      <c r="D448" s="6000"/>
      <c r="E448" s="6001"/>
      <c r="F448" s="6002"/>
      <c r="G448" s="5889"/>
      <c r="H448" s="5883"/>
      <c r="I448" s="5886"/>
      <c r="J448" s="528" t="s">
        <v>159</v>
      </c>
      <c r="K448" s="690">
        <f t="shared" si="14"/>
        <v>0</v>
      </c>
      <c r="L448" s="690">
        <f t="shared" si="14"/>
        <v>0</v>
      </c>
      <c r="M448" s="690">
        <f t="shared" si="14"/>
        <v>0</v>
      </c>
      <c r="N448" s="614"/>
      <c r="O448" s="660"/>
      <c r="P448" s="791"/>
      <c r="Q448" s="790"/>
      <c r="R448" s="5859"/>
      <c r="S448" s="5853"/>
    </row>
    <row r="449" spans="1:21" ht="15.75" thickBot="1">
      <c r="A449" s="821"/>
      <c r="B449" s="5925"/>
      <c r="C449" s="829"/>
      <c r="D449" s="6000"/>
      <c r="E449" s="6001"/>
      <c r="F449" s="6002"/>
      <c r="G449" s="5889"/>
      <c r="H449" s="5883"/>
      <c r="I449" s="5886"/>
      <c r="J449" s="914" t="s">
        <v>135</v>
      </c>
      <c r="K449" s="913">
        <f t="shared" si="14"/>
        <v>0</v>
      </c>
      <c r="L449" s="913">
        <f t="shared" si="14"/>
        <v>0</v>
      </c>
      <c r="M449" s="913">
        <f t="shared" si="14"/>
        <v>0</v>
      </c>
      <c r="N449" s="653"/>
      <c r="O449" s="652"/>
      <c r="P449" s="684"/>
      <c r="Q449" s="683"/>
      <c r="R449" s="5859"/>
      <c r="S449" s="5853"/>
    </row>
    <row r="450" spans="1:21" ht="16.5" customHeight="1" thickBot="1">
      <c r="A450" s="819"/>
      <c r="B450" s="5926"/>
      <c r="C450" s="521"/>
      <c r="D450" s="6003"/>
      <c r="E450" s="6004"/>
      <c r="F450" s="6005"/>
      <c r="G450" s="5890"/>
      <c r="H450" s="5884"/>
      <c r="I450" s="5887"/>
      <c r="J450" s="601" t="s">
        <v>23</v>
      </c>
      <c r="K450" s="600">
        <f>SUM(K445:K449)</f>
        <v>300</v>
      </c>
      <c r="L450" s="600">
        <f>SUM(L445:L449)</f>
        <v>399.79999999999995</v>
      </c>
      <c r="M450" s="600">
        <f>SUM(M445:M449)</f>
        <v>393.9</v>
      </c>
      <c r="N450" s="599"/>
      <c r="O450" s="598"/>
      <c r="P450" s="788"/>
      <c r="Q450" s="735"/>
      <c r="R450" s="5849"/>
      <c r="S450" s="5845"/>
    </row>
    <row r="451" spans="1:21" ht="18.75" customHeight="1">
      <c r="A451" s="787" t="s">
        <v>79</v>
      </c>
      <c r="B451" s="5924" t="s">
        <v>27</v>
      </c>
      <c r="C451" s="785" t="s">
        <v>27</v>
      </c>
      <c r="D451" s="784" t="s">
        <v>27</v>
      </c>
      <c r="E451" s="594"/>
      <c r="F451" s="5927" t="s">
        <v>285</v>
      </c>
      <c r="G451" s="5888" t="s">
        <v>284</v>
      </c>
      <c r="H451" s="5882" t="s">
        <v>34</v>
      </c>
      <c r="I451" s="5885" t="s">
        <v>259</v>
      </c>
      <c r="J451" s="593" t="s">
        <v>110</v>
      </c>
      <c r="K451" s="592">
        <v>0</v>
      </c>
      <c r="L451" s="592">
        <v>13.9</v>
      </c>
      <c r="M451" s="592">
        <v>13.9</v>
      </c>
      <c r="N451" s="590" t="s">
        <v>213</v>
      </c>
      <c r="O451" s="589" t="s">
        <v>37</v>
      </c>
      <c r="P451" s="682">
        <v>1</v>
      </c>
      <c r="Q451" s="681">
        <v>1</v>
      </c>
      <c r="R451" s="5850" t="s">
        <v>283</v>
      </c>
      <c r="S451" s="5851"/>
    </row>
    <row r="452" spans="1:21" ht="22.5" customHeight="1">
      <c r="A452" s="821"/>
      <c r="B452" s="5925"/>
      <c r="C452" s="829"/>
      <c r="D452" s="776"/>
      <c r="E452" s="577"/>
      <c r="F452" s="5928"/>
      <c r="G452" s="5889"/>
      <c r="H452" s="5883"/>
      <c r="I452" s="5886"/>
      <c r="J452" s="586" t="s">
        <v>134</v>
      </c>
      <c r="K452" s="610">
        <v>300</v>
      </c>
      <c r="L452" s="610">
        <v>385.9</v>
      </c>
      <c r="M452" s="609">
        <v>380</v>
      </c>
      <c r="N452" s="583" t="s">
        <v>282</v>
      </c>
      <c r="O452" s="582" t="s">
        <v>231</v>
      </c>
      <c r="P452" s="782">
        <v>1.8</v>
      </c>
      <c r="Q452" s="781">
        <v>1.8</v>
      </c>
      <c r="R452" s="5852"/>
      <c r="S452" s="5853"/>
      <c r="U452" s="579"/>
    </row>
    <row r="453" spans="1:21" ht="25.5" customHeight="1">
      <c r="A453" s="821"/>
      <c r="B453" s="5925"/>
      <c r="C453" s="829"/>
      <c r="D453" s="776"/>
      <c r="E453" s="577"/>
      <c r="F453" s="5928"/>
      <c r="G453" s="5889"/>
      <c r="H453" s="5883"/>
      <c r="I453" s="5886"/>
      <c r="J453" s="586" t="s">
        <v>211</v>
      </c>
      <c r="K453" s="610"/>
      <c r="L453" s="610"/>
      <c r="M453" s="609"/>
      <c r="N453" s="614" t="s">
        <v>281</v>
      </c>
      <c r="O453" s="660" t="s">
        <v>280</v>
      </c>
      <c r="P453" s="679">
        <v>2</v>
      </c>
      <c r="Q453" s="678">
        <v>2</v>
      </c>
      <c r="R453" s="5852"/>
      <c r="S453" s="5853"/>
    </row>
    <row r="454" spans="1:21" ht="15">
      <c r="A454" s="821"/>
      <c r="B454" s="5925"/>
      <c r="C454" s="829"/>
      <c r="D454" s="776"/>
      <c r="E454" s="577"/>
      <c r="F454" s="5928"/>
      <c r="G454" s="5889"/>
      <c r="H454" s="5883"/>
      <c r="I454" s="5886"/>
      <c r="J454" s="586" t="s">
        <v>159</v>
      </c>
      <c r="K454" s="610"/>
      <c r="L454" s="610"/>
      <c r="M454" s="609"/>
      <c r="N454" s="614"/>
      <c r="O454" s="660"/>
      <c r="P454" s="791"/>
      <c r="Q454" s="790"/>
      <c r="R454" s="5852"/>
      <c r="S454" s="5853"/>
    </row>
    <row r="455" spans="1:21" ht="12.75" customHeight="1" thickBot="1">
      <c r="A455" s="821"/>
      <c r="B455" s="5925"/>
      <c r="C455" s="829"/>
      <c r="D455" s="776"/>
      <c r="E455" s="577"/>
      <c r="F455" s="5928"/>
      <c r="G455" s="5889"/>
      <c r="H455" s="5883"/>
      <c r="I455" s="5886"/>
      <c r="J455" s="576" t="s">
        <v>135</v>
      </c>
      <c r="K455" s="686"/>
      <c r="L455" s="686"/>
      <c r="M455" s="685"/>
      <c r="N455" s="653"/>
      <c r="O455" s="652"/>
      <c r="P455" s="684"/>
      <c r="Q455" s="683"/>
      <c r="R455" s="5854"/>
      <c r="S455" s="5855"/>
    </row>
    <row r="456" spans="1:21" ht="17.25" customHeight="1" thickBot="1">
      <c r="A456" s="819"/>
      <c r="B456" s="5926"/>
      <c r="C456" s="521"/>
      <c r="D456" s="488"/>
      <c r="E456" s="487"/>
      <c r="F456" s="5931"/>
      <c r="G456" s="5890"/>
      <c r="H456" s="912"/>
      <c r="I456" s="5887"/>
      <c r="J456" s="601" t="s">
        <v>23</v>
      </c>
      <c r="K456" s="600">
        <f>SUM(K451:K455)</f>
        <v>300</v>
      </c>
      <c r="L456" s="600">
        <f>SUM(L451:L455)</f>
        <v>399.79999999999995</v>
      </c>
      <c r="M456" s="600">
        <f>SUM(M451:M455)</f>
        <v>393.9</v>
      </c>
      <c r="N456" s="599"/>
      <c r="O456" s="598"/>
      <c r="P456" s="788"/>
      <c r="Q456" s="735"/>
      <c r="R456" s="5849"/>
      <c r="S456" s="5845"/>
    </row>
    <row r="457" spans="1:21" ht="18" customHeight="1">
      <c r="A457" s="896" t="s">
        <v>79</v>
      </c>
      <c r="B457" s="6221" t="s">
        <v>27</v>
      </c>
      <c r="C457" s="895" t="s">
        <v>29</v>
      </c>
      <c r="D457" s="6223" t="s">
        <v>279</v>
      </c>
      <c r="E457" s="6224"/>
      <c r="F457" s="6225"/>
      <c r="G457" s="5888" t="s">
        <v>275</v>
      </c>
      <c r="H457" s="5907" t="s">
        <v>34</v>
      </c>
      <c r="I457" s="5910" t="s">
        <v>33</v>
      </c>
      <c r="J457" s="911" t="s">
        <v>110</v>
      </c>
      <c r="K457" s="910">
        <f t="shared" ref="K457:M461" si="15">K463</f>
        <v>0</v>
      </c>
      <c r="L457" s="910">
        <f t="shared" si="15"/>
        <v>0</v>
      </c>
      <c r="M457" s="910">
        <f t="shared" si="15"/>
        <v>0</v>
      </c>
      <c r="N457" s="889" t="s">
        <v>239</v>
      </c>
      <c r="O457" s="888" t="s">
        <v>37</v>
      </c>
      <c r="P457" s="909"/>
      <c r="Q457" s="908"/>
      <c r="R457" s="5852"/>
      <c r="S457" s="5853"/>
    </row>
    <row r="458" spans="1:21" ht="12.75" customHeight="1">
      <c r="A458" s="877"/>
      <c r="B458" s="5947"/>
      <c r="C458" s="876"/>
      <c r="D458" s="6226"/>
      <c r="E458" s="6227"/>
      <c r="F458" s="6228"/>
      <c r="G458" s="5889"/>
      <c r="H458" s="5908"/>
      <c r="I458" s="5911"/>
      <c r="J458" s="906" t="s">
        <v>134</v>
      </c>
      <c r="K458" s="905">
        <f t="shared" si="15"/>
        <v>0</v>
      </c>
      <c r="L458" s="905">
        <f t="shared" si="15"/>
        <v>0</v>
      </c>
      <c r="M458" s="905">
        <f t="shared" si="15"/>
        <v>0</v>
      </c>
      <c r="N458" s="880" t="s">
        <v>278</v>
      </c>
      <c r="O458" s="879" t="s">
        <v>231</v>
      </c>
      <c r="P458" s="904"/>
      <c r="Q458" s="907"/>
      <c r="R458" s="5859"/>
      <c r="S458" s="5853"/>
    </row>
    <row r="459" spans="1:21" ht="15" customHeight="1">
      <c r="A459" s="877"/>
      <c r="B459" s="5947"/>
      <c r="C459" s="876"/>
      <c r="D459" s="6226"/>
      <c r="E459" s="6227"/>
      <c r="F459" s="6228"/>
      <c r="G459" s="5889"/>
      <c r="H459" s="5908"/>
      <c r="I459" s="5911"/>
      <c r="J459" s="906" t="s">
        <v>211</v>
      </c>
      <c r="K459" s="905">
        <f t="shared" si="15"/>
        <v>0</v>
      </c>
      <c r="L459" s="905">
        <f t="shared" si="15"/>
        <v>0</v>
      </c>
      <c r="M459" s="905">
        <f t="shared" si="15"/>
        <v>0</v>
      </c>
      <c r="N459" s="880" t="s">
        <v>277</v>
      </c>
      <c r="O459" s="879"/>
      <c r="P459" s="904"/>
      <c r="Q459" s="903"/>
      <c r="R459" s="5859"/>
      <c r="S459" s="5853"/>
    </row>
    <row r="460" spans="1:21" ht="15" customHeight="1">
      <c r="A460" s="877"/>
      <c r="B460" s="5947"/>
      <c r="C460" s="876"/>
      <c r="D460" s="6226"/>
      <c r="E460" s="6227"/>
      <c r="F460" s="6228"/>
      <c r="G460" s="5889"/>
      <c r="H460" s="5908"/>
      <c r="I460" s="5911"/>
      <c r="J460" s="906" t="s">
        <v>159</v>
      </c>
      <c r="K460" s="905">
        <f t="shared" si="15"/>
        <v>0</v>
      </c>
      <c r="L460" s="905">
        <f t="shared" si="15"/>
        <v>0</v>
      </c>
      <c r="M460" s="905">
        <f t="shared" si="15"/>
        <v>0</v>
      </c>
      <c r="N460" s="880"/>
      <c r="O460" s="879"/>
      <c r="P460" s="904"/>
      <c r="Q460" s="903"/>
      <c r="R460" s="5859"/>
      <c r="S460" s="5853"/>
    </row>
    <row r="461" spans="1:21" ht="15.75" customHeight="1" thickBot="1">
      <c r="A461" s="877"/>
      <c r="B461" s="5947"/>
      <c r="C461" s="876"/>
      <c r="D461" s="6226"/>
      <c r="E461" s="6227"/>
      <c r="F461" s="6228"/>
      <c r="G461" s="5889"/>
      <c r="H461" s="5908"/>
      <c r="I461" s="5911"/>
      <c r="J461" s="902" t="s">
        <v>135</v>
      </c>
      <c r="K461" s="901">
        <f t="shared" si="15"/>
        <v>0</v>
      </c>
      <c r="L461" s="901">
        <f t="shared" si="15"/>
        <v>0</v>
      </c>
      <c r="M461" s="901">
        <f t="shared" si="15"/>
        <v>0</v>
      </c>
      <c r="N461" s="869"/>
      <c r="O461" s="868"/>
      <c r="P461" s="900"/>
      <c r="Q461" s="899"/>
      <c r="R461" s="5859"/>
      <c r="S461" s="5853"/>
    </row>
    <row r="462" spans="1:21" ht="17.25" customHeight="1" thickBot="1">
      <c r="A462" s="866"/>
      <c r="B462" s="6222"/>
      <c r="C462" s="865"/>
      <c r="D462" s="6229"/>
      <c r="E462" s="6230"/>
      <c r="F462" s="6231"/>
      <c r="G462" s="5890"/>
      <c r="H462" s="5909"/>
      <c r="I462" s="5912"/>
      <c r="J462" s="862" t="s">
        <v>23</v>
      </c>
      <c r="K462" s="861">
        <f>SUM(K457:K461)</f>
        <v>0</v>
      </c>
      <c r="L462" s="861">
        <f>SUM(L457:L461)</f>
        <v>0</v>
      </c>
      <c r="M462" s="861">
        <f>SUM(M457:M461)</f>
        <v>0</v>
      </c>
      <c r="N462" s="859"/>
      <c r="O462" s="858"/>
      <c r="P462" s="898"/>
      <c r="Q462" s="897"/>
      <c r="R462" s="5849"/>
      <c r="S462" s="5845"/>
    </row>
    <row r="463" spans="1:21" ht="17.25" hidden="1" customHeight="1">
      <c r="A463" s="896" t="s">
        <v>79</v>
      </c>
      <c r="B463" s="6221" t="s">
        <v>27</v>
      </c>
      <c r="C463" s="895" t="s">
        <v>29</v>
      </c>
      <c r="D463" s="894" t="s">
        <v>27</v>
      </c>
      <c r="E463" s="893"/>
      <c r="F463" s="5904" t="s">
        <v>276</v>
      </c>
      <c r="G463" s="5888" t="s">
        <v>275</v>
      </c>
      <c r="H463" s="5907" t="s">
        <v>34</v>
      </c>
      <c r="I463" s="5910" t="s">
        <v>221</v>
      </c>
      <c r="J463" s="892" t="s">
        <v>110</v>
      </c>
      <c r="K463" s="891"/>
      <c r="L463" s="891"/>
      <c r="M463" s="890"/>
      <c r="N463" s="889" t="s">
        <v>213</v>
      </c>
      <c r="O463" s="888" t="s">
        <v>37</v>
      </c>
      <c r="P463" s="887">
        <v>1</v>
      </c>
      <c r="Q463" s="887"/>
      <c r="R463" s="545"/>
      <c r="S463" s="464"/>
    </row>
    <row r="464" spans="1:21" ht="18" hidden="1" customHeight="1">
      <c r="A464" s="877"/>
      <c r="B464" s="5947"/>
      <c r="C464" s="876"/>
      <c r="D464" s="875"/>
      <c r="E464" s="874"/>
      <c r="F464" s="5905"/>
      <c r="G464" s="5889"/>
      <c r="H464" s="5908"/>
      <c r="I464" s="5911"/>
      <c r="J464" s="883" t="s">
        <v>134</v>
      </c>
      <c r="K464" s="882"/>
      <c r="L464" s="882"/>
      <c r="M464" s="881"/>
      <c r="N464" s="886" t="s">
        <v>274</v>
      </c>
      <c r="O464" s="885" t="s">
        <v>231</v>
      </c>
      <c r="P464" s="884">
        <v>1.032</v>
      </c>
      <c r="Q464" s="884"/>
      <c r="R464" s="545"/>
      <c r="S464" s="464"/>
    </row>
    <row r="465" spans="1:19" ht="23.25" hidden="1" customHeight="1">
      <c r="A465" s="877"/>
      <c r="B465" s="5947"/>
      <c r="C465" s="876"/>
      <c r="D465" s="875"/>
      <c r="E465" s="874"/>
      <c r="F465" s="5905"/>
      <c r="G465" s="5889"/>
      <c r="H465" s="5908"/>
      <c r="I465" s="5911"/>
      <c r="J465" s="883" t="s">
        <v>211</v>
      </c>
      <c r="K465" s="882"/>
      <c r="L465" s="882"/>
      <c r="M465" s="881"/>
      <c r="N465" s="880"/>
      <c r="O465" s="879"/>
      <c r="P465" s="878"/>
      <c r="Q465" s="878"/>
      <c r="R465" s="545"/>
      <c r="S465" s="464"/>
    </row>
    <row r="466" spans="1:19" ht="31.5" hidden="1" customHeight="1">
      <c r="A466" s="877"/>
      <c r="B466" s="5947"/>
      <c r="C466" s="876"/>
      <c r="D466" s="875"/>
      <c r="E466" s="874"/>
      <c r="F466" s="5905"/>
      <c r="G466" s="5889"/>
      <c r="H466" s="5908"/>
      <c r="I466" s="5911"/>
      <c r="J466" s="883" t="s">
        <v>159</v>
      </c>
      <c r="K466" s="882"/>
      <c r="L466" s="882"/>
      <c r="M466" s="881"/>
      <c r="N466" s="880"/>
      <c r="O466" s="879"/>
      <c r="P466" s="878"/>
      <c r="Q466" s="878"/>
      <c r="R466" s="545"/>
      <c r="S466" s="464"/>
    </row>
    <row r="467" spans="1:19" ht="23.25" hidden="1" customHeight="1" thickBot="1">
      <c r="A467" s="877"/>
      <c r="B467" s="5947"/>
      <c r="C467" s="876"/>
      <c r="D467" s="875"/>
      <c r="E467" s="874"/>
      <c r="F467" s="5905"/>
      <c r="G467" s="5889"/>
      <c r="H467" s="5908"/>
      <c r="I467" s="5911"/>
      <c r="J467" s="872" t="s">
        <v>135</v>
      </c>
      <c r="K467" s="871"/>
      <c r="L467" s="871"/>
      <c r="M467" s="870"/>
      <c r="N467" s="869"/>
      <c r="O467" s="868"/>
      <c r="P467" s="867"/>
      <c r="Q467" s="867"/>
      <c r="R467" s="545"/>
      <c r="S467" s="464"/>
    </row>
    <row r="468" spans="1:19" ht="24.75" hidden="1" customHeight="1" thickBot="1">
      <c r="A468" s="866"/>
      <c r="B468" s="6222"/>
      <c r="C468" s="865"/>
      <c r="D468" s="864"/>
      <c r="E468" s="863"/>
      <c r="F468" s="5906"/>
      <c r="G468" s="5890"/>
      <c r="H468" s="5909"/>
      <c r="I468" s="5912"/>
      <c r="J468" s="862" t="s">
        <v>23</v>
      </c>
      <c r="K468" s="861">
        <f>SUM(K463:K467)</f>
        <v>0</v>
      </c>
      <c r="L468" s="861">
        <f>SUM(L463:L467)</f>
        <v>0</v>
      </c>
      <c r="M468" s="860"/>
      <c r="N468" s="859"/>
      <c r="O468" s="858"/>
      <c r="P468" s="857"/>
      <c r="Q468" s="857"/>
      <c r="R468" s="545"/>
      <c r="S468" s="464"/>
    </row>
    <row r="469" spans="1:19" ht="18.75" customHeight="1" thickBot="1">
      <c r="A469" s="856" t="s">
        <v>79</v>
      </c>
      <c r="B469" s="855" t="s">
        <v>27</v>
      </c>
      <c r="C469" s="6006" t="s">
        <v>28</v>
      </c>
      <c r="D469" s="6006"/>
      <c r="E469" s="6006"/>
      <c r="F469" s="6006"/>
      <c r="G469" s="6006"/>
      <c r="H469" s="6006"/>
      <c r="I469" s="6007"/>
      <c r="J469" s="854" t="s">
        <v>23</v>
      </c>
      <c r="K469" s="853">
        <f>K450+K462</f>
        <v>300</v>
      </c>
      <c r="L469" s="853">
        <f>L450+L462</f>
        <v>399.79999999999995</v>
      </c>
      <c r="M469" s="853">
        <f>M450+M462</f>
        <v>393.9</v>
      </c>
      <c r="N469" s="852"/>
      <c r="O469" s="852"/>
      <c r="P469" s="852"/>
      <c r="Q469" s="851"/>
      <c r="R469" s="5856"/>
      <c r="S469" s="5845"/>
    </row>
    <row r="470" spans="1:19" ht="19.5" customHeight="1" thickBot="1">
      <c r="A470" s="850" t="s">
        <v>79</v>
      </c>
      <c r="B470" s="849"/>
      <c r="C470" s="6008" t="s">
        <v>26</v>
      </c>
      <c r="D470" s="6008"/>
      <c r="E470" s="6008"/>
      <c r="F470" s="6008"/>
      <c r="G470" s="6008"/>
      <c r="H470" s="6008"/>
      <c r="I470" s="6009"/>
      <c r="J470" s="848" t="s">
        <v>23</v>
      </c>
      <c r="K470" s="847">
        <f>K469*1</f>
        <v>300</v>
      </c>
      <c r="L470" s="847">
        <f>L469*1</f>
        <v>399.79999999999995</v>
      </c>
      <c r="M470" s="847">
        <f>M469*1</f>
        <v>393.9</v>
      </c>
      <c r="N470" s="846"/>
      <c r="O470" s="846"/>
      <c r="P470" s="846"/>
      <c r="Q470" s="845"/>
      <c r="R470" s="5844"/>
      <c r="S470" s="5845"/>
    </row>
    <row r="471" spans="1:19" ht="18" customHeight="1" thickBot="1">
      <c r="A471" s="713" t="s">
        <v>74</v>
      </c>
      <c r="B471" s="6026" t="s">
        <v>273</v>
      </c>
      <c r="C471" s="6027"/>
      <c r="D471" s="6027"/>
      <c r="E471" s="6027"/>
      <c r="F471" s="6027"/>
      <c r="G471" s="6027"/>
      <c r="H471" s="6027"/>
      <c r="I471" s="6027"/>
      <c r="J471" s="6027"/>
      <c r="K471" s="6027"/>
      <c r="L471" s="6027"/>
      <c r="M471" s="6027"/>
      <c r="N471" s="6027"/>
      <c r="O471" s="6027"/>
      <c r="P471" s="6027"/>
      <c r="Q471" s="6028"/>
      <c r="R471" s="5864"/>
      <c r="S471" s="5853"/>
    </row>
    <row r="472" spans="1:19" ht="45" customHeight="1" thickBot="1">
      <c r="A472" s="844"/>
      <c r="B472" s="843"/>
      <c r="C472" s="841"/>
      <c r="D472" s="841"/>
      <c r="E472" s="841"/>
      <c r="F472" s="842"/>
      <c r="G472" s="842"/>
      <c r="H472" s="841"/>
      <c r="I472" s="841"/>
      <c r="J472" s="841"/>
      <c r="K472" s="841"/>
      <c r="L472" s="841"/>
      <c r="M472" s="840"/>
      <c r="N472" s="839" t="s">
        <v>272</v>
      </c>
      <c r="O472" s="695" t="s">
        <v>37</v>
      </c>
      <c r="P472" s="694">
        <v>1</v>
      </c>
      <c r="Q472" s="693">
        <v>1</v>
      </c>
      <c r="R472" s="838"/>
      <c r="S472" s="838"/>
    </row>
    <row r="473" spans="1:19" ht="27" customHeight="1" thickBot="1">
      <c r="A473" s="700" t="s">
        <v>74</v>
      </c>
      <c r="B473" s="837" t="s">
        <v>27</v>
      </c>
      <c r="C473" s="836" t="s">
        <v>271</v>
      </c>
      <c r="D473" s="835"/>
      <c r="E473" s="835"/>
      <c r="F473" s="835"/>
      <c r="G473" s="835"/>
      <c r="H473" s="835"/>
      <c r="I473" s="835"/>
      <c r="J473" s="835"/>
      <c r="K473" s="834"/>
      <c r="L473" s="834"/>
      <c r="M473" s="834"/>
      <c r="N473" s="833"/>
      <c r="O473" s="833"/>
      <c r="P473" s="832"/>
      <c r="Q473" s="831"/>
      <c r="R473" s="5856"/>
      <c r="S473" s="5845"/>
    </row>
    <row r="474" spans="1:19" ht="49.5" customHeight="1" thickBot="1">
      <c r="A474" s="830"/>
      <c r="B474" s="480"/>
      <c r="C474" s="699"/>
      <c r="D474" s="698"/>
      <c r="E474" s="698"/>
      <c r="F474" s="698"/>
      <c r="G474" s="698"/>
      <c r="H474" s="698"/>
      <c r="I474" s="698"/>
      <c r="J474" s="698"/>
      <c r="K474" s="698"/>
      <c r="L474" s="698"/>
      <c r="M474" s="697"/>
      <c r="N474" s="696" t="s">
        <v>270</v>
      </c>
      <c r="O474" s="695" t="s">
        <v>37</v>
      </c>
      <c r="P474" s="694"/>
      <c r="Q474" s="693"/>
      <c r="R474" s="5852"/>
      <c r="S474" s="5853"/>
    </row>
    <row r="475" spans="1:19" ht="15" customHeight="1" thickBot="1">
      <c r="A475" s="787" t="s">
        <v>74</v>
      </c>
      <c r="B475" s="5924" t="s">
        <v>27</v>
      </c>
      <c r="C475" s="785" t="s">
        <v>27</v>
      </c>
      <c r="D475" s="5997" t="s">
        <v>269</v>
      </c>
      <c r="E475" s="5998"/>
      <c r="F475" s="5999"/>
      <c r="G475" s="5888" t="s">
        <v>247</v>
      </c>
      <c r="H475" s="6010" t="s">
        <v>34</v>
      </c>
      <c r="I475" s="5885" t="s">
        <v>33</v>
      </c>
      <c r="J475" s="534" t="s">
        <v>110</v>
      </c>
      <c r="K475" s="692">
        <f t="shared" ref="K475:M479" si="16">K482+K489+K495+K501+K507+K513+K519+K526</f>
        <v>0</v>
      </c>
      <c r="L475" s="692">
        <f t="shared" si="16"/>
        <v>1.6</v>
      </c>
      <c r="M475" s="692">
        <f t="shared" si="16"/>
        <v>1.5</v>
      </c>
      <c r="N475" s="590" t="s">
        <v>239</v>
      </c>
      <c r="O475" s="589" t="s">
        <v>37</v>
      </c>
      <c r="P475" s="682">
        <v>1</v>
      </c>
      <c r="Q475" s="681">
        <v>1</v>
      </c>
      <c r="R475" s="5850"/>
      <c r="S475" s="5851"/>
    </row>
    <row r="476" spans="1:19" ht="15.75" thickBot="1">
      <c r="A476" s="821"/>
      <c r="B476" s="5925"/>
      <c r="C476" s="829"/>
      <c r="D476" s="6000"/>
      <c r="E476" s="6001"/>
      <c r="F476" s="6002"/>
      <c r="G476" s="5889"/>
      <c r="H476" s="6011"/>
      <c r="I476" s="5886"/>
      <c r="J476" s="528" t="s">
        <v>134</v>
      </c>
      <c r="K476" s="692">
        <f t="shared" si="16"/>
        <v>521.70000000000005</v>
      </c>
      <c r="L476" s="692">
        <f t="shared" si="16"/>
        <v>138.5</v>
      </c>
      <c r="M476" s="692">
        <f t="shared" si="16"/>
        <v>67.3</v>
      </c>
      <c r="N476" s="614" t="s">
        <v>268</v>
      </c>
      <c r="O476" s="660" t="s">
        <v>37</v>
      </c>
      <c r="P476" s="679">
        <v>1</v>
      </c>
      <c r="Q476" s="678">
        <v>1</v>
      </c>
      <c r="R476" s="5859"/>
      <c r="S476" s="5853"/>
    </row>
    <row r="477" spans="1:19" ht="15.75" thickBot="1">
      <c r="A477" s="821"/>
      <c r="B477" s="5925"/>
      <c r="C477" s="829"/>
      <c r="D477" s="6000"/>
      <c r="E477" s="6001"/>
      <c r="F477" s="6002"/>
      <c r="G477" s="5889"/>
      <c r="H477" s="6011"/>
      <c r="I477" s="5886"/>
      <c r="J477" s="528" t="s">
        <v>211</v>
      </c>
      <c r="K477" s="692">
        <f t="shared" si="16"/>
        <v>0</v>
      </c>
      <c r="L477" s="692">
        <f t="shared" si="16"/>
        <v>0</v>
      </c>
      <c r="M477" s="692">
        <f t="shared" si="16"/>
        <v>0</v>
      </c>
      <c r="N477" s="614"/>
      <c r="O477" s="660"/>
      <c r="P477" s="791"/>
      <c r="Q477" s="790"/>
      <c r="R477" s="5859"/>
      <c r="S477" s="5853"/>
    </row>
    <row r="478" spans="1:19" ht="15.75" thickBot="1">
      <c r="A478" s="821"/>
      <c r="B478" s="5925"/>
      <c r="C478" s="829"/>
      <c r="D478" s="6000"/>
      <c r="E478" s="6001"/>
      <c r="F478" s="6002"/>
      <c r="G478" s="5889"/>
      <c r="H478" s="6011"/>
      <c r="I478" s="5886"/>
      <c r="J478" s="528" t="s">
        <v>159</v>
      </c>
      <c r="K478" s="692">
        <f t="shared" si="16"/>
        <v>101</v>
      </c>
      <c r="L478" s="692">
        <f t="shared" si="16"/>
        <v>948.8</v>
      </c>
      <c r="M478" s="692">
        <f t="shared" si="16"/>
        <v>481.4</v>
      </c>
      <c r="N478" s="614"/>
      <c r="O478" s="660"/>
      <c r="P478" s="791"/>
      <c r="Q478" s="790"/>
      <c r="R478" s="5859"/>
      <c r="S478" s="5853"/>
    </row>
    <row r="479" spans="1:19" ht="15.75" customHeight="1">
      <c r="A479" s="821"/>
      <c r="B479" s="5925"/>
      <c r="C479" s="829"/>
      <c r="D479" s="6000"/>
      <c r="E479" s="6001"/>
      <c r="F479" s="6002"/>
      <c r="G479" s="5889"/>
      <c r="H479" s="6011"/>
      <c r="I479" s="5886"/>
      <c r="J479" s="528" t="s">
        <v>135</v>
      </c>
      <c r="K479" s="692">
        <f t="shared" si="16"/>
        <v>0</v>
      </c>
      <c r="L479" s="692">
        <f t="shared" si="16"/>
        <v>0</v>
      </c>
      <c r="M479" s="692">
        <f t="shared" si="16"/>
        <v>0</v>
      </c>
      <c r="N479" s="653"/>
      <c r="O479" s="652"/>
      <c r="P479" s="684"/>
      <c r="Q479" s="683"/>
      <c r="R479" s="5859"/>
      <c r="S479" s="5853"/>
    </row>
    <row r="480" spans="1:19" ht="15.75" customHeight="1" thickBot="1">
      <c r="A480" s="821"/>
      <c r="B480" s="5925"/>
      <c r="C480" s="829"/>
      <c r="D480" s="6000"/>
      <c r="E480" s="6001"/>
      <c r="F480" s="6002"/>
      <c r="G480" s="5889"/>
      <c r="H480" s="6011"/>
      <c r="I480" s="5886"/>
      <c r="J480" s="523" t="s">
        <v>210</v>
      </c>
      <c r="K480" s="828">
        <f>K487+K524+K531</f>
        <v>557</v>
      </c>
      <c r="L480" s="828">
        <f>L487+L524+L531</f>
        <v>557</v>
      </c>
      <c r="M480" s="828">
        <f>M487+M524+M531</f>
        <v>557</v>
      </c>
      <c r="N480" s="574"/>
      <c r="O480" s="573"/>
      <c r="P480" s="671"/>
      <c r="Q480" s="670"/>
      <c r="R480" s="5860"/>
      <c r="S480" s="5855"/>
    </row>
    <row r="481" spans="1:19" ht="26.25" customHeight="1" thickBot="1">
      <c r="A481" s="819"/>
      <c r="B481" s="5926"/>
      <c r="C481" s="521"/>
      <c r="D481" s="6003"/>
      <c r="E481" s="6004"/>
      <c r="F481" s="6005"/>
      <c r="G481" s="5890"/>
      <c r="H481" s="6012"/>
      <c r="I481" s="5887"/>
      <c r="J481" s="601" t="s">
        <v>23</v>
      </c>
      <c r="K481" s="600">
        <f>SUM(K475:K480)</f>
        <v>1179.7</v>
      </c>
      <c r="L481" s="600">
        <f>SUM(L475:L480)</f>
        <v>1645.8999999999999</v>
      </c>
      <c r="M481" s="600">
        <f>SUM(M475:M480)</f>
        <v>1107.1999999999998</v>
      </c>
      <c r="N481" s="599"/>
      <c r="O481" s="598"/>
      <c r="P481" s="788"/>
      <c r="Q481" s="735"/>
      <c r="R481" s="5849"/>
      <c r="S481" s="5845"/>
    </row>
    <row r="482" spans="1:19" ht="15">
      <c r="A482" s="787" t="s">
        <v>74</v>
      </c>
      <c r="B482" s="786" t="s">
        <v>27</v>
      </c>
      <c r="C482" s="515" t="s">
        <v>27</v>
      </c>
      <c r="D482" s="595" t="s">
        <v>27</v>
      </c>
      <c r="E482" s="594"/>
      <c r="F482" s="5927" t="s">
        <v>267</v>
      </c>
      <c r="G482" s="5888" t="s">
        <v>247</v>
      </c>
      <c r="H482" s="5882" t="s">
        <v>34</v>
      </c>
      <c r="I482" s="5885" t="s">
        <v>234</v>
      </c>
      <c r="J482" s="593" t="s">
        <v>110</v>
      </c>
      <c r="K482" s="592"/>
      <c r="L482" s="592"/>
      <c r="M482" s="591"/>
      <c r="N482" s="590" t="s">
        <v>213</v>
      </c>
      <c r="O482" s="589" t="s">
        <v>37</v>
      </c>
      <c r="P482" s="827"/>
      <c r="Q482" s="826"/>
      <c r="R482" s="5850" t="s">
        <v>266</v>
      </c>
      <c r="S482" s="5851"/>
    </row>
    <row r="483" spans="1:19" ht="15">
      <c r="A483" s="821"/>
      <c r="B483" s="820"/>
      <c r="C483" s="499"/>
      <c r="D483" s="578"/>
      <c r="E483" s="577"/>
      <c r="F483" s="5928"/>
      <c r="G483" s="5889"/>
      <c r="H483" s="5883"/>
      <c r="I483" s="5886"/>
      <c r="J483" s="586" t="s">
        <v>134</v>
      </c>
      <c r="K483" s="585">
        <v>521.70000000000005</v>
      </c>
      <c r="L483" s="585">
        <v>61.4</v>
      </c>
      <c r="M483" s="584">
        <v>55.8</v>
      </c>
      <c r="N483" s="825" t="s">
        <v>265</v>
      </c>
      <c r="O483" s="824" t="s">
        <v>37</v>
      </c>
      <c r="P483" s="791"/>
      <c r="Q483" s="790"/>
      <c r="R483" s="5852"/>
      <c r="S483" s="5853"/>
    </row>
    <row r="484" spans="1:19" ht="15">
      <c r="A484" s="821"/>
      <c r="B484" s="820"/>
      <c r="C484" s="499"/>
      <c r="D484" s="578"/>
      <c r="E484" s="577"/>
      <c r="F484" s="5928"/>
      <c r="G484" s="5889"/>
      <c r="H484" s="5883"/>
      <c r="I484" s="5886"/>
      <c r="J484" s="586" t="s">
        <v>211</v>
      </c>
      <c r="K484" s="610"/>
      <c r="L484" s="610"/>
      <c r="M484" s="609"/>
      <c r="N484" s="614"/>
      <c r="O484" s="660"/>
      <c r="P484" s="823"/>
      <c r="Q484" s="822"/>
      <c r="R484" s="5852"/>
      <c r="S484" s="5853"/>
    </row>
    <row r="485" spans="1:19" ht="15">
      <c r="A485" s="821"/>
      <c r="B485" s="820"/>
      <c r="C485" s="499"/>
      <c r="D485" s="578"/>
      <c r="E485" s="577"/>
      <c r="F485" s="5928"/>
      <c r="G485" s="5889"/>
      <c r="H485" s="5883"/>
      <c r="I485" s="5886"/>
      <c r="J485" s="586" t="s">
        <v>159</v>
      </c>
      <c r="K485" s="610"/>
      <c r="L485" s="610"/>
      <c r="M485" s="609"/>
      <c r="N485" s="614"/>
      <c r="O485" s="660"/>
      <c r="P485" s="791"/>
      <c r="Q485" s="790"/>
      <c r="R485" s="5852"/>
      <c r="S485" s="5853"/>
    </row>
    <row r="486" spans="1:19" ht="15">
      <c r="A486" s="821"/>
      <c r="B486" s="820"/>
      <c r="C486" s="499"/>
      <c r="D486" s="578"/>
      <c r="E486" s="577"/>
      <c r="F486" s="5928"/>
      <c r="G486" s="5889"/>
      <c r="H486" s="5883"/>
      <c r="I486" s="5886"/>
      <c r="J486" s="586" t="s">
        <v>135</v>
      </c>
      <c r="K486" s="677"/>
      <c r="L486" s="677"/>
      <c r="M486" s="677"/>
      <c r="N486" s="653"/>
      <c r="O486" s="652"/>
      <c r="P486" s="684"/>
      <c r="Q486" s="683"/>
      <c r="R486" s="5852"/>
      <c r="S486" s="5853"/>
    </row>
    <row r="487" spans="1:19" ht="15" customHeight="1" thickBot="1">
      <c r="A487" s="821"/>
      <c r="B487" s="820"/>
      <c r="C487" s="499"/>
      <c r="D487" s="578"/>
      <c r="E487" s="577"/>
      <c r="F487" s="5928"/>
      <c r="G487" s="5889"/>
      <c r="H487" s="5883"/>
      <c r="I487" s="5886"/>
      <c r="J487" s="607" t="s">
        <v>210</v>
      </c>
      <c r="K487" s="606">
        <v>557</v>
      </c>
      <c r="L487" s="606">
        <v>557</v>
      </c>
      <c r="M487" s="606">
        <v>557</v>
      </c>
      <c r="N487" s="574"/>
      <c r="O487" s="573"/>
      <c r="P487" s="671"/>
      <c r="Q487" s="670"/>
      <c r="R487" s="5854"/>
      <c r="S487" s="5855"/>
    </row>
    <row r="488" spans="1:19" ht="18" customHeight="1" thickBot="1">
      <c r="A488" s="819"/>
      <c r="B488" s="818"/>
      <c r="C488" s="817"/>
      <c r="D488" s="603"/>
      <c r="E488" s="487"/>
      <c r="F488" s="5931"/>
      <c r="G488" s="5890"/>
      <c r="H488" s="5884"/>
      <c r="I488" s="5887"/>
      <c r="J488" s="601" t="s">
        <v>23</v>
      </c>
      <c r="K488" s="600">
        <f>SUM(K482:K487)</f>
        <v>1078.7</v>
      </c>
      <c r="L488" s="600">
        <f>SUM(L482:L487)</f>
        <v>618.4</v>
      </c>
      <c r="M488" s="600">
        <f>SUM(M482:M487)</f>
        <v>612.79999999999995</v>
      </c>
      <c r="N488" s="599"/>
      <c r="O488" s="598"/>
      <c r="P488" s="788"/>
      <c r="Q488" s="735"/>
      <c r="R488" s="5849"/>
      <c r="S488" s="5845"/>
    </row>
    <row r="489" spans="1:19" ht="15" hidden="1" customHeight="1">
      <c r="A489" s="787" t="s">
        <v>74</v>
      </c>
      <c r="B489" s="816" t="s">
        <v>27</v>
      </c>
      <c r="C489" s="815" t="s">
        <v>27</v>
      </c>
      <c r="D489" s="814" t="s">
        <v>29</v>
      </c>
      <c r="E489" s="813"/>
      <c r="F489" s="6206" t="s">
        <v>264</v>
      </c>
      <c r="G489" s="812"/>
      <c r="H489" s="6197" t="s">
        <v>34</v>
      </c>
      <c r="I489" s="6018" t="s">
        <v>234</v>
      </c>
      <c r="J489" s="593" t="s">
        <v>110</v>
      </c>
      <c r="K489" s="592"/>
      <c r="L489" s="592"/>
      <c r="M489" s="591"/>
      <c r="N489" s="798" t="s">
        <v>213</v>
      </c>
      <c r="O489" s="797" t="s">
        <v>37</v>
      </c>
      <c r="P489" s="796">
        <v>1</v>
      </c>
      <c r="Q489" s="795"/>
      <c r="R489" s="465"/>
      <c r="S489" s="464"/>
    </row>
    <row r="490" spans="1:19" ht="15.75" hidden="1" customHeight="1" thickBot="1">
      <c r="A490" s="779"/>
      <c r="B490" s="778"/>
      <c r="C490" s="810"/>
      <c r="D490" s="809"/>
      <c r="E490" s="808"/>
      <c r="F490" s="6207"/>
      <c r="G490" s="807"/>
      <c r="H490" s="6198"/>
      <c r="I490" s="6019"/>
      <c r="J490" s="586" t="s">
        <v>134</v>
      </c>
      <c r="K490" s="610"/>
      <c r="L490" s="610"/>
      <c r="M490" s="609"/>
      <c r="N490" s="794" t="s">
        <v>263</v>
      </c>
      <c r="O490" s="793" t="s">
        <v>37</v>
      </c>
      <c r="P490" s="791">
        <v>1</v>
      </c>
      <c r="Q490" s="790"/>
      <c r="R490" s="465"/>
      <c r="S490" s="464"/>
    </row>
    <row r="491" spans="1:19" ht="33" hidden="1" customHeight="1" thickBot="1">
      <c r="A491" s="779"/>
      <c r="B491" s="778"/>
      <c r="C491" s="810"/>
      <c r="D491" s="809"/>
      <c r="E491" s="808"/>
      <c r="F491" s="6207"/>
      <c r="G491" s="807" t="s">
        <v>247</v>
      </c>
      <c r="H491" s="6198"/>
      <c r="I491" s="811"/>
      <c r="J491" s="586" t="s">
        <v>211</v>
      </c>
      <c r="K491" s="610"/>
      <c r="L491" s="610"/>
      <c r="M491" s="609"/>
      <c r="N491" s="691"/>
      <c r="O491" s="792"/>
      <c r="P491" s="791"/>
      <c r="Q491" s="790"/>
      <c r="R491" s="465"/>
      <c r="S491" s="464"/>
    </row>
    <row r="492" spans="1:19" ht="15.75" hidden="1" customHeight="1" thickBot="1">
      <c r="A492" s="779"/>
      <c r="B492" s="778"/>
      <c r="C492" s="810"/>
      <c r="D492" s="809"/>
      <c r="E492" s="808"/>
      <c r="F492" s="6207"/>
      <c r="G492" s="807"/>
      <c r="H492" s="6198"/>
      <c r="I492" s="811"/>
      <c r="J492" s="586" t="s">
        <v>159</v>
      </c>
      <c r="K492" s="610"/>
      <c r="L492" s="610"/>
      <c r="M492" s="609"/>
      <c r="N492" s="691"/>
      <c r="O492" s="792"/>
      <c r="P492" s="791"/>
      <c r="Q492" s="790"/>
      <c r="R492" s="465"/>
      <c r="S492" s="464"/>
    </row>
    <row r="493" spans="1:19" ht="15.75" hidden="1" customHeight="1" thickBot="1">
      <c r="A493" s="779"/>
      <c r="B493" s="778"/>
      <c r="C493" s="810"/>
      <c r="D493" s="809"/>
      <c r="E493" s="808"/>
      <c r="F493" s="6207"/>
      <c r="G493" s="807"/>
      <c r="H493" s="6198"/>
      <c r="I493" s="6019"/>
      <c r="J493" s="576" t="s">
        <v>135</v>
      </c>
      <c r="K493" s="686"/>
      <c r="L493" s="686"/>
      <c r="M493" s="685"/>
      <c r="N493" s="806"/>
      <c r="O493" s="805"/>
      <c r="P493" s="804"/>
      <c r="Q493" s="803"/>
      <c r="R493" s="465"/>
      <c r="S493" s="464"/>
    </row>
    <row r="494" spans="1:19" ht="43.5" hidden="1" customHeight="1" thickBot="1">
      <c r="A494" s="775"/>
      <c r="B494" s="774"/>
      <c r="C494" s="802"/>
      <c r="D494" s="801"/>
      <c r="E494" s="800"/>
      <c r="F494" s="6208"/>
      <c r="G494" s="799"/>
      <c r="H494" s="6199"/>
      <c r="I494" s="6119"/>
      <c r="J494" s="601" t="s">
        <v>23</v>
      </c>
      <c r="K494" s="600">
        <f>SUM(K489:K493)</f>
        <v>0</v>
      </c>
      <c r="L494" s="600">
        <f>SUM(L489:L493)</f>
        <v>0</v>
      </c>
      <c r="M494" s="619"/>
      <c r="N494" s="599"/>
      <c r="O494" s="598"/>
      <c r="P494" s="788"/>
      <c r="Q494" s="735"/>
      <c r="R494" s="465"/>
      <c r="S494" s="464"/>
    </row>
    <row r="495" spans="1:19" ht="25.5" customHeight="1">
      <c r="A495" s="787" t="s">
        <v>74</v>
      </c>
      <c r="B495" s="786" t="s">
        <v>27</v>
      </c>
      <c r="C495" s="515" t="s">
        <v>27</v>
      </c>
      <c r="D495" s="595" t="s">
        <v>94</v>
      </c>
      <c r="E495" s="594"/>
      <c r="F495" s="5927" t="s">
        <v>262</v>
      </c>
      <c r="G495" s="5972" t="s">
        <v>247</v>
      </c>
      <c r="H495" s="5882" t="s">
        <v>34</v>
      </c>
      <c r="I495" s="5885" t="s">
        <v>234</v>
      </c>
      <c r="J495" s="593" t="s">
        <v>110</v>
      </c>
      <c r="K495" s="592"/>
      <c r="L495" s="592"/>
      <c r="M495" s="591"/>
      <c r="N495" s="798"/>
      <c r="O495" s="797"/>
      <c r="P495" s="796"/>
      <c r="Q495" s="795"/>
      <c r="R495" s="5850" t="s">
        <v>261</v>
      </c>
      <c r="S495" s="5851"/>
    </row>
    <row r="496" spans="1:19" ht="15.75" customHeight="1">
      <c r="A496" s="779"/>
      <c r="B496" s="778"/>
      <c r="C496" s="623"/>
      <c r="D496" s="578"/>
      <c r="E496" s="577"/>
      <c r="F496" s="5928"/>
      <c r="G496" s="5973"/>
      <c r="H496" s="5883"/>
      <c r="I496" s="5886"/>
      <c r="J496" s="586" t="s">
        <v>134</v>
      </c>
      <c r="K496" s="610"/>
      <c r="L496" s="610"/>
      <c r="M496" s="609"/>
      <c r="N496" s="794"/>
      <c r="O496" s="793"/>
      <c r="P496" s="791"/>
      <c r="Q496" s="790"/>
      <c r="R496" s="5852"/>
      <c r="S496" s="5853"/>
    </row>
    <row r="497" spans="1:19" ht="12.75" customHeight="1">
      <c r="A497" s="779"/>
      <c r="B497" s="778"/>
      <c r="C497" s="623"/>
      <c r="D497" s="578"/>
      <c r="E497" s="577"/>
      <c r="F497" s="5928"/>
      <c r="G497" s="5973"/>
      <c r="H497" s="5883"/>
      <c r="I497" s="5886"/>
      <c r="J497" s="586" t="s">
        <v>211</v>
      </c>
      <c r="K497" s="610"/>
      <c r="L497" s="610"/>
      <c r="M497" s="609"/>
      <c r="N497" s="691"/>
      <c r="O497" s="792"/>
      <c r="P497" s="791"/>
      <c r="Q497" s="790"/>
      <c r="R497" s="5852"/>
      <c r="S497" s="5853"/>
    </row>
    <row r="498" spans="1:19" ht="15.75" customHeight="1">
      <c r="A498" s="779"/>
      <c r="B498" s="778"/>
      <c r="C498" s="623"/>
      <c r="D498" s="578"/>
      <c r="E498" s="577"/>
      <c r="F498" s="5928"/>
      <c r="G498" s="5973"/>
      <c r="H498" s="5883"/>
      <c r="I498" s="5886"/>
      <c r="J498" s="586" t="s">
        <v>159</v>
      </c>
      <c r="K498" s="610">
        <v>0</v>
      </c>
      <c r="L498" s="610">
        <v>6.1</v>
      </c>
      <c r="M498" s="610">
        <v>6.1</v>
      </c>
      <c r="N498" s="614"/>
      <c r="O498" s="660"/>
      <c r="P498" s="791"/>
      <c r="Q498" s="790"/>
      <c r="R498" s="5852"/>
      <c r="S498" s="5853"/>
    </row>
    <row r="499" spans="1:19" ht="20.25" customHeight="1" thickBot="1">
      <c r="A499" s="779"/>
      <c r="B499" s="778"/>
      <c r="C499" s="623"/>
      <c r="D499" s="578"/>
      <c r="E499" s="577"/>
      <c r="F499" s="5928"/>
      <c r="G499" s="5973"/>
      <c r="H499" s="5883"/>
      <c r="I499" s="5886"/>
      <c r="J499" s="576" t="s">
        <v>135</v>
      </c>
      <c r="K499" s="686"/>
      <c r="L499" s="686"/>
      <c r="M499" s="685"/>
      <c r="N499" s="653"/>
      <c r="O499" s="652"/>
      <c r="P499" s="684"/>
      <c r="Q499" s="683"/>
      <c r="R499" s="5854"/>
      <c r="S499" s="5855"/>
    </row>
    <row r="500" spans="1:19" ht="32.25" customHeight="1" thickBot="1">
      <c r="A500" s="775"/>
      <c r="B500" s="774"/>
      <c r="C500" s="789"/>
      <c r="D500" s="603"/>
      <c r="E500" s="487"/>
      <c r="F500" s="5931"/>
      <c r="G500" s="5974"/>
      <c r="H500" s="5884"/>
      <c r="I500" s="5887"/>
      <c r="J500" s="601" t="s">
        <v>23</v>
      </c>
      <c r="K500" s="600">
        <f>SUM(K495:K499)</f>
        <v>0</v>
      </c>
      <c r="L500" s="600">
        <f>SUM(L495:L499)</f>
        <v>6.1</v>
      </c>
      <c r="M500" s="600">
        <f>SUM(M495:M499)</f>
        <v>6.1</v>
      </c>
      <c r="N500" s="599"/>
      <c r="O500" s="598"/>
      <c r="P500" s="788"/>
      <c r="Q500" s="735"/>
      <c r="R500" s="5849"/>
      <c r="S500" s="5845"/>
    </row>
    <row r="501" spans="1:19" ht="18" customHeight="1">
      <c r="A501" s="787" t="s">
        <v>74</v>
      </c>
      <c r="B501" s="786" t="s">
        <v>27</v>
      </c>
      <c r="C501" s="785" t="s">
        <v>27</v>
      </c>
      <c r="D501" s="784" t="s">
        <v>92</v>
      </c>
      <c r="E501" s="594"/>
      <c r="F501" s="5927" t="s">
        <v>260</v>
      </c>
      <c r="G501" s="5972" t="s">
        <v>247</v>
      </c>
      <c r="H501" s="5882" t="s">
        <v>34</v>
      </c>
      <c r="I501" s="5885" t="s">
        <v>259</v>
      </c>
      <c r="J501" s="593" t="s">
        <v>110</v>
      </c>
      <c r="K501" s="592"/>
      <c r="L501" s="592">
        <v>1.6</v>
      </c>
      <c r="M501" s="591">
        <v>1.5</v>
      </c>
      <c r="N501" s="590" t="s">
        <v>213</v>
      </c>
      <c r="O501" s="589" t="s">
        <v>37</v>
      </c>
      <c r="P501" s="682">
        <v>1</v>
      </c>
      <c r="Q501" s="681">
        <v>1</v>
      </c>
      <c r="R501" s="5850" t="s">
        <v>258</v>
      </c>
      <c r="S501" s="5851"/>
    </row>
    <row r="502" spans="1:19" ht="12.75" customHeight="1">
      <c r="A502" s="779"/>
      <c r="B502" s="778"/>
      <c r="C502" s="777"/>
      <c r="D502" s="776"/>
      <c r="E502" s="577"/>
      <c r="F502" s="5928"/>
      <c r="G502" s="5973"/>
      <c r="H502" s="5883"/>
      <c r="I502" s="5886"/>
      <c r="J502" s="586" t="s">
        <v>134</v>
      </c>
      <c r="K502" s="610"/>
      <c r="L502" s="610">
        <v>77.099999999999994</v>
      </c>
      <c r="M502" s="677">
        <v>11.5</v>
      </c>
      <c r="N502" s="5918" t="s">
        <v>257</v>
      </c>
      <c r="O502" s="582" t="s">
        <v>37</v>
      </c>
      <c r="P502" s="782">
        <v>1</v>
      </c>
      <c r="Q502" s="781">
        <v>1</v>
      </c>
      <c r="R502" s="5852"/>
      <c r="S502" s="5853"/>
    </row>
    <row r="503" spans="1:19" ht="23.25" customHeight="1">
      <c r="A503" s="779"/>
      <c r="B503" s="778"/>
      <c r="C503" s="777"/>
      <c r="D503" s="776"/>
      <c r="E503" s="577"/>
      <c r="F503" s="5928"/>
      <c r="G503" s="5973"/>
      <c r="H503" s="5883"/>
      <c r="I503" s="5886"/>
      <c r="J503" s="586" t="s">
        <v>211</v>
      </c>
      <c r="K503" s="610"/>
      <c r="L503" s="610"/>
      <c r="M503" s="609"/>
      <c r="N503" s="5919"/>
      <c r="O503" s="660"/>
      <c r="P503" s="659"/>
      <c r="Q503" s="580"/>
      <c r="R503" s="5852"/>
      <c r="S503" s="5853"/>
    </row>
    <row r="504" spans="1:19" ht="15">
      <c r="A504" s="779"/>
      <c r="B504" s="778"/>
      <c r="C504" s="777"/>
      <c r="D504" s="776"/>
      <c r="E504" s="577"/>
      <c r="F504" s="5928"/>
      <c r="G504" s="5973"/>
      <c r="H504" s="5883"/>
      <c r="I504" s="5886"/>
      <c r="J504" s="586" t="s">
        <v>159</v>
      </c>
      <c r="K504" s="610">
        <v>101</v>
      </c>
      <c r="L504" s="610">
        <v>77.099999999999994</v>
      </c>
      <c r="M504" s="609">
        <v>71.900000000000006</v>
      </c>
      <c r="N504" s="614"/>
      <c r="O504" s="660"/>
      <c r="P504" s="659"/>
      <c r="Q504" s="580"/>
      <c r="R504" s="5852"/>
      <c r="S504" s="5853"/>
    </row>
    <row r="505" spans="1:19" ht="60" customHeight="1" thickBot="1">
      <c r="A505" s="779"/>
      <c r="B505" s="778"/>
      <c r="C505" s="777"/>
      <c r="D505" s="776"/>
      <c r="E505" s="577"/>
      <c r="F505" s="5928"/>
      <c r="G505" s="5973"/>
      <c r="H505" s="5883"/>
      <c r="I505" s="5886"/>
      <c r="J505" s="576" t="s">
        <v>135</v>
      </c>
      <c r="K505" s="686"/>
      <c r="L505" s="686"/>
      <c r="M505" s="685"/>
      <c r="N505" s="653"/>
      <c r="O505" s="652"/>
      <c r="P505" s="651"/>
      <c r="Q505" s="650"/>
      <c r="R505" s="5854"/>
      <c r="S505" s="5855"/>
    </row>
    <row r="506" spans="1:19" ht="18" customHeight="1" thickBot="1">
      <c r="A506" s="775"/>
      <c r="B506" s="774"/>
      <c r="C506" s="773"/>
      <c r="D506" s="488"/>
      <c r="E506" s="487"/>
      <c r="F506" s="5931"/>
      <c r="G506" s="5974"/>
      <c r="H506" s="5884"/>
      <c r="I506" s="5887"/>
      <c r="J506" s="601" t="s">
        <v>23</v>
      </c>
      <c r="K506" s="600">
        <f>SUM(K501:K505)</f>
        <v>101</v>
      </c>
      <c r="L506" s="600">
        <f>SUM(L501:L505)</f>
        <v>155.79999999999998</v>
      </c>
      <c r="M506" s="600">
        <f>SUM(M501:M505)</f>
        <v>84.9</v>
      </c>
      <c r="N506" s="772"/>
      <c r="O506" s="598"/>
      <c r="P506" s="597"/>
      <c r="Q506" s="596"/>
      <c r="R506" s="5849"/>
      <c r="S506" s="5845"/>
    </row>
    <row r="507" spans="1:19" ht="18" customHeight="1">
      <c r="A507" s="5913" t="s">
        <v>74</v>
      </c>
      <c r="B507" s="5924" t="s">
        <v>27</v>
      </c>
      <c r="C507" s="5980" t="s">
        <v>27</v>
      </c>
      <c r="D507" s="6020" t="s">
        <v>87</v>
      </c>
      <c r="E507" s="5994"/>
      <c r="F507" s="5969" t="s">
        <v>256</v>
      </c>
      <c r="G507" s="5972" t="s">
        <v>247</v>
      </c>
      <c r="H507" s="5882" t="s">
        <v>34</v>
      </c>
      <c r="I507" s="5951" t="s">
        <v>255</v>
      </c>
      <c r="J507" s="762" t="s">
        <v>110</v>
      </c>
      <c r="K507" s="644"/>
      <c r="L507" s="644"/>
      <c r="M507" s="644"/>
      <c r="N507" s="510" t="s">
        <v>213</v>
      </c>
      <c r="O507" s="589" t="s">
        <v>37</v>
      </c>
      <c r="P507" s="589"/>
      <c r="Q507" s="771"/>
      <c r="R507" s="5850" t="s">
        <v>254</v>
      </c>
      <c r="S507" s="5851"/>
    </row>
    <row r="508" spans="1:19" ht="18" customHeight="1">
      <c r="A508" s="5914"/>
      <c r="B508" s="5925"/>
      <c r="C508" s="5981"/>
      <c r="D508" s="6021"/>
      <c r="E508" s="5995"/>
      <c r="F508" s="5970"/>
      <c r="G508" s="5973"/>
      <c r="H508" s="5883"/>
      <c r="I508" s="5952"/>
      <c r="J508" s="755" t="s">
        <v>134</v>
      </c>
      <c r="K508" s="637"/>
      <c r="L508" s="637"/>
      <c r="M508" s="637"/>
      <c r="N508" s="754"/>
      <c r="O508" s="753"/>
      <c r="P508" s="753"/>
      <c r="Q508" s="751"/>
      <c r="R508" s="5852"/>
      <c r="S508" s="5853"/>
    </row>
    <row r="509" spans="1:19" ht="18" customHeight="1">
      <c r="A509" s="5914"/>
      <c r="B509" s="5925"/>
      <c r="C509" s="5981"/>
      <c r="D509" s="6021"/>
      <c r="E509" s="5995"/>
      <c r="F509" s="5970"/>
      <c r="G509" s="5973"/>
      <c r="H509" s="5883"/>
      <c r="I509" s="5952"/>
      <c r="J509" s="755" t="s">
        <v>211</v>
      </c>
      <c r="K509" s="637"/>
      <c r="L509" s="637"/>
      <c r="M509" s="637"/>
      <c r="N509" s="754"/>
      <c r="O509" s="753"/>
      <c r="P509" s="753"/>
      <c r="Q509" s="751"/>
      <c r="R509" s="5852"/>
      <c r="S509" s="5853"/>
    </row>
    <row r="510" spans="1:19" ht="18" customHeight="1">
      <c r="A510" s="5914"/>
      <c r="B510" s="5925"/>
      <c r="C510" s="5981"/>
      <c r="D510" s="6021"/>
      <c r="E510" s="5995"/>
      <c r="F510" s="5970"/>
      <c r="G510" s="5973"/>
      <c r="H510" s="5883"/>
      <c r="I510" s="5952"/>
      <c r="J510" s="755" t="s">
        <v>159</v>
      </c>
      <c r="K510" s="504">
        <v>0</v>
      </c>
      <c r="L510" s="504">
        <v>210</v>
      </c>
      <c r="M510" s="504">
        <v>37.9</v>
      </c>
      <c r="N510" s="754"/>
      <c r="O510" s="753"/>
      <c r="P510" s="753"/>
      <c r="Q510" s="751"/>
      <c r="R510" s="5852"/>
      <c r="S510" s="5853"/>
    </row>
    <row r="511" spans="1:19" ht="18" customHeight="1" thickBot="1">
      <c r="A511" s="5914"/>
      <c r="B511" s="5925"/>
      <c r="C511" s="5981"/>
      <c r="D511" s="6021"/>
      <c r="E511" s="5995"/>
      <c r="F511" s="5970"/>
      <c r="G511" s="5973"/>
      <c r="H511" s="5883"/>
      <c r="I511" s="5952"/>
      <c r="J511" s="770" t="s">
        <v>135</v>
      </c>
      <c r="K511" s="495"/>
      <c r="L511" s="495"/>
      <c r="M511" s="749"/>
      <c r="N511" s="769"/>
      <c r="O511" s="768"/>
      <c r="P511" s="768"/>
      <c r="Q511" s="767"/>
      <c r="R511" s="5854"/>
      <c r="S511" s="5855"/>
    </row>
    <row r="512" spans="1:19" ht="18" customHeight="1" thickBot="1">
      <c r="A512" s="5914"/>
      <c r="B512" s="5925"/>
      <c r="C512" s="5981"/>
      <c r="D512" s="6021"/>
      <c r="E512" s="5995"/>
      <c r="F512" s="5970"/>
      <c r="G512" s="5973"/>
      <c r="H512" s="5883"/>
      <c r="I512" s="5952"/>
      <c r="J512" s="601" t="s">
        <v>23</v>
      </c>
      <c r="K512" s="737">
        <f>SUM(K507:K511)</f>
        <v>0</v>
      </c>
      <c r="L512" s="737">
        <f>SUM(L507:L511)</f>
        <v>210</v>
      </c>
      <c r="M512" s="737">
        <f>SUM(M507:M511)</f>
        <v>37.9</v>
      </c>
      <c r="N512" s="766"/>
      <c r="O512" s="765"/>
      <c r="P512" s="764"/>
      <c r="Q512" s="763"/>
      <c r="R512" s="5849"/>
      <c r="S512" s="5845"/>
    </row>
    <row r="513" spans="1:19" ht="18" customHeight="1">
      <c r="A513" s="5913" t="s">
        <v>74</v>
      </c>
      <c r="B513" s="5924" t="s">
        <v>27</v>
      </c>
      <c r="C513" s="5980" t="s">
        <v>27</v>
      </c>
      <c r="D513" s="6020" t="s">
        <v>82</v>
      </c>
      <c r="E513" s="5977"/>
      <c r="F513" s="5969" t="s">
        <v>253</v>
      </c>
      <c r="G513" s="5972" t="s">
        <v>247</v>
      </c>
      <c r="H513" s="5882" t="s">
        <v>34</v>
      </c>
      <c r="I513" s="5951" t="s">
        <v>252</v>
      </c>
      <c r="J513" s="762" t="s">
        <v>110</v>
      </c>
      <c r="K513" s="511"/>
      <c r="L513" s="511"/>
      <c r="M513" s="644"/>
      <c r="N513" s="510" t="s">
        <v>213</v>
      </c>
      <c r="O513" s="589" t="s">
        <v>37</v>
      </c>
      <c r="P513" s="588"/>
      <c r="Q513" s="761"/>
      <c r="R513" s="5850" t="s">
        <v>251</v>
      </c>
      <c r="S513" s="5851"/>
    </row>
    <row r="514" spans="1:19" ht="18" customHeight="1">
      <c r="A514" s="5914"/>
      <c r="B514" s="5925"/>
      <c r="C514" s="5981"/>
      <c r="D514" s="6021"/>
      <c r="E514" s="5978"/>
      <c r="F514" s="5970"/>
      <c r="G514" s="5973"/>
      <c r="H514" s="5883"/>
      <c r="I514" s="5952"/>
      <c r="J514" s="755" t="s">
        <v>134</v>
      </c>
      <c r="K514" s="504"/>
      <c r="L514" s="504"/>
      <c r="M514" s="760"/>
      <c r="N514" s="759"/>
      <c r="O514" s="758"/>
      <c r="P514" s="757"/>
      <c r="Q514" s="756"/>
      <c r="R514" s="5852"/>
      <c r="S514" s="5853"/>
    </row>
    <row r="515" spans="1:19" ht="18" customHeight="1">
      <c r="A515" s="5914"/>
      <c r="B515" s="5925"/>
      <c r="C515" s="5981"/>
      <c r="D515" s="6021"/>
      <c r="E515" s="5978"/>
      <c r="F515" s="5970"/>
      <c r="G515" s="5973"/>
      <c r="H515" s="5883"/>
      <c r="I515" s="5952"/>
      <c r="J515" s="755" t="s">
        <v>211</v>
      </c>
      <c r="K515" s="504"/>
      <c r="L515" s="504"/>
      <c r="M515" s="637"/>
      <c r="N515" s="754"/>
      <c r="O515" s="753"/>
      <c r="P515" s="752"/>
      <c r="Q515" s="751"/>
      <c r="R515" s="5852"/>
      <c r="S515" s="5853"/>
    </row>
    <row r="516" spans="1:19" ht="18" customHeight="1">
      <c r="A516" s="5914"/>
      <c r="B516" s="5925"/>
      <c r="C516" s="5981"/>
      <c r="D516" s="6021"/>
      <c r="E516" s="5978"/>
      <c r="F516" s="5970"/>
      <c r="G516" s="5973"/>
      <c r="H516" s="5883"/>
      <c r="I516" s="5952"/>
      <c r="J516" s="755" t="s">
        <v>159</v>
      </c>
      <c r="K516" s="504">
        <v>0</v>
      </c>
      <c r="L516" s="504">
        <v>655.6</v>
      </c>
      <c r="M516" s="504">
        <v>365.5</v>
      </c>
      <c r="N516" s="754"/>
      <c r="O516" s="753"/>
      <c r="P516" s="752"/>
      <c r="Q516" s="751"/>
      <c r="R516" s="5852"/>
      <c r="S516" s="5853"/>
    </row>
    <row r="517" spans="1:19" ht="46.5" customHeight="1" thickBot="1">
      <c r="A517" s="5914"/>
      <c r="B517" s="5925"/>
      <c r="C517" s="5981"/>
      <c r="D517" s="6021"/>
      <c r="E517" s="5978"/>
      <c r="F517" s="5970"/>
      <c r="G517" s="5973"/>
      <c r="H517" s="5883"/>
      <c r="I517" s="5952"/>
      <c r="J517" s="750" t="s">
        <v>135</v>
      </c>
      <c r="K517" s="495"/>
      <c r="L517" s="495"/>
      <c r="M517" s="749"/>
      <c r="N517" s="748"/>
      <c r="O517" s="747"/>
      <c r="P517" s="746"/>
      <c r="Q517" s="745"/>
      <c r="R517" s="5854"/>
      <c r="S517" s="5855"/>
    </row>
    <row r="518" spans="1:19" ht="17.25" customHeight="1" thickBot="1">
      <c r="A518" s="5915"/>
      <c r="B518" s="5926"/>
      <c r="C518" s="5982"/>
      <c r="D518" s="6022"/>
      <c r="E518" s="5979"/>
      <c r="F518" s="5971"/>
      <c r="G518" s="5974"/>
      <c r="H518" s="5884"/>
      <c r="I518" s="5953"/>
      <c r="J518" s="601" t="s">
        <v>23</v>
      </c>
      <c r="K518" s="744">
        <f>SUM(K513:K517)</f>
        <v>0</v>
      </c>
      <c r="L518" s="744">
        <f>SUM(L513:L517)</f>
        <v>655.6</v>
      </c>
      <c r="M518" s="744">
        <f>SUM(M513:M517)</f>
        <v>365.5</v>
      </c>
      <c r="N518" s="743"/>
      <c r="O518" s="597"/>
      <c r="P518" s="597"/>
      <c r="Q518" s="735"/>
      <c r="R518" s="5849"/>
      <c r="S518" s="5845"/>
    </row>
    <row r="519" spans="1:19" ht="19.5" customHeight="1">
      <c r="A519" s="5913" t="s">
        <v>74</v>
      </c>
      <c r="B519" s="5924" t="s">
        <v>27</v>
      </c>
      <c r="C519" s="5980" t="s">
        <v>27</v>
      </c>
      <c r="D519" s="6020" t="s">
        <v>79</v>
      </c>
      <c r="E519" s="5977"/>
      <c r="F519" s="5969" t="s">
        <v>250</v>
      </c>
      <c r="G519" s="6015" t="s">
        <v>247</v>
      </c>
      <c r="H519" s="5882" t="s">
        <v>34</v>
      </c>
      <c r="I519" s="5951" t="s">
        <v>246</v>
      </c>
      <c r="J519" s="667" t="s">
        <v>110</v>
      </c>
      <c r="K519" s="511">
        <v>0</v>
      </c>
      <c r="L519" s="511">
        <v>0</v>
      </c>
      <c r="M519" s="511">
        <v>0</v>
      </c>
      <c r="N519" s="590" t="s">
        <v>213</v>
      </c>
      <c r="O519" s="589" t="s">
        <v>37</v>
      </c>
      <c r="P519" s="509"/>
      <c r="Q519" s="742"/>
      <c r="R519" s="5850" t="s">
        <v>249</v>
      </c>
      <c r="S519" s="5851"/>
    </row>
    <row r="520" spans="1:19" ht="16.5" customHeight="1">
      <c r="A520" s="5914"/>
      <c r="B520" s="5925"/>
      <c r="C520" s="5981"/>
      <c r="D520" s="6021"/>
      <c r="E520" s="5978"/>
      <c r="F520" s="5970"/>
      <c r="G520" s="6016"/>
      <c r="H520" s="5883"/>
      <c r="I520" s="5952"/>
      <c r="J520" s="661" t="s">
        <v>134</v>
      </c>
      <c r="K520" s="504">
        <v>0</v>
      </c>
      <c r="L520" s="504">
        <v>0</v>
      </c>
      <c r="M520" s="504">
        <v>0</v>
      </c>
      <c r="N520" s="731"/>
      <c r="O520" s="730"/>
      <c r="P520" s="729"/>
      <c r="Q520" s="728"/>
      <c r="R520" s="5852"/>
      <c r="S520" s="5853"/>
    </row>
    <row r="521" spans="1:19" ht="19.5" customHeight="1">
      <c r="A521" s="5914"/>
      <c r="B521" s="5925"/>
      <c r="C521" s="5981"/>
      <c r="D521" s="6021"/>
      <c r="E521" s="5978"/>
      <c r="F521" s="5970"/>
      <c r="G521" s="6016"/>
      <c r="H521" s="5883"/>
      <c r="I521" s="5952"/>
      <c r="J521" s="661" t="s">
        <v>211</v>
      </c>
      <c r="K521" s="504">
        <v>0</v>
      </c>
      <c r="L521" s="504">
        <v>0</v>
      </c>
      <c r="M521" s="504">
        <v>0</v>
      </c>
      <c r="N521" s="731"/>
      <c r="O521" s="730"/>
      <c r="P521" s="729"/>
      <c r="Q521" s="728"/>
      <c r="R521" s="5852"/>
      <c r="S521" s="5853"/>
    </row>
    <row r="522" spans="1:19" ht="19.5" customHeight="1">
      <c r="A522" s="5914"/>
      <c r="B522" s="5925"/>
      <c r="C522" s="5981"/>
      <c r="D522" s="6021"/>
      <c r="E522" s="5978"/>
      <c r="F522" s="5970"/>
      <c r="G522" s="6016"/>
      <c r="H522" s="5883"/>
      <c r="I522" s="5952"/>
      <c r="J522" s="661" t="s">
        <v>159</v>
      </c>
      <c r="K522" s="504">
        <v>0</v>
      </c>
      <c r="L522" s="504">
        <v>0</v>
      </c>
      <c r="M522" s="504">
        <v>0</v>
      </c>
      <c r="N522" s="731"/>
      <c r="O522" s="730"/>
      <c r="P522" s="729"/>
      <c r="Q522" s="728"/>
      <c r="R522" s="5852"/>
      <c r="S522" s="5853"/>
    </row>
    <row r="523" spans="1:19" ht="15" customHeight="1">
      <c r="A523" s="5914"/>
      <c r="B523" s="5925"/>
      <c r="C523" s="5981"/>
      <c r="D523" s="6021"/>
      <c r="E523" s="5978"/>
      <c r="F523" s="5970"/>
      <c r="G523" s="6016"/>
      <c r="H523" s="5883"/>
      <c r="I523" s="5952"/>
      <c r="J523" s="638" t="s">
        <v>135</v>
      </c>
      <c r="K523" s="504">
        <v>0</v>
      </c>
      <c r="L523" s="504">
        <v>0</v>
      </c>
      <c r="M523" s="504">
        <v>0</v>
      </c>
      <c r="N523" s="731"/>
      <c r="O523" s="730"/>
      <c r="P523" s="729"/>
      <c r="Q523" s="728"/>
      <c r="R523" s="5852"/>
      <c r="S523" s="5853"/>
    </row>
    <row r="524" spans="1:19" ht="18" customHeight="1" thickBot="1">
      <c r="A524" s="5914"/>
      <c r="B524" s="5925"/>
      <c r="C524" s="5981"/>
      <c r="D524" s="6021"/>
      <c r="E524" s="5978"/>
      <c r="F524" s="5970"/>
      <c r="G524" s="6016"/>
      <c r="H524" s="5883"/>
      <c r="I524" s="5952"/>
      <c r="J524" s="727" t="s">
        <v>210</v>
      </c>
      <c r="K524" s="726">
        <v>0</v>
      </c>
      <c r="L524" s="726">
        <v>0</v>
      </c>
      <c r="M524" s="726">
        <v>0</v>
      </c>
      <c r="N524" s="725"/>
      <c r="O524" s="724"/>
      <c r="P524" s="723"/>
      <c r="Q524" s="740"/>
      <c r="R524" s="5854"/>
      <c r="S524" s="5855"/>
    </row>
    <row r="525" spans="1:19" ht="30" customHeight="1" thickBot="1">
      <c r="A525" s="5915"/>
      <c r="B525" s="5926"/>
      <c r="C525" s="5982"/>
      <c r="D525" s="6022"/>
      <c r="E525" s="5979"/>
      <c r="F525" s="738"/>
      <c r="G525" s="6017"/>
      <c r="H525" s="5884"/>
      <c r="I525" s="5953"/>
      <c r="J525" s="720" t="s">
        <v>23</v>
      </c>
      <c r="K525" s="737">
        <f>SUM(K519:K524)</f>
        <v>0</v>
      </c>
      <c r="L525" s="737">
        <f>SUM(L519:L524)</f>
        <v>0</v>
      </c>
      <c r="M525" s="737">
        <f>SUM(M519:M524)</f>
        <v>0</v>
      </c>
      <c r="N525" s="599"/>
      <c r="O525" s="598"/>
      <c r="P525" s="736"/>
      <c r="Q525" s="735"/>
      <c r="R525" s="5849"/>
      <c r="S525" s="5845"/>
    </row>
    <row r="526" spans="1:19" ht="21" customHeight="1">
      <c r="A526" s="5913" t="s">
        <v>74</v>
      </c>
      <c r="B526" s="5924" t="s">
        <v>27</v>
      </c>
      <c r="C526" s="5980" t="s">
        <v>27</v>
      </c>
      <c r="D526" s="6020" t="s">
        <v>74</v>
      </c>
      <c r="E526" s="5994"/>
      <c r="F526" s="5969" t="s">
        <v>248</v>
      </c>
      <c r="G526" s="6015" t="s">
        <v>247</v>
      </c>
      <c r="H526" s="5882" t="s">
        <v>34</v>
      </c>
      <c r="I526" s="5951" t="s">
        <v>246</v>
      </c>
      <c r="J526" s="667" t="s">
        <v>110</v>
      </c>
      <c r="K526" s="585">
        <v>0</v>
      </c>
      <c r="L526" s="585">
        <v>0</v>
      </c>
      <c r="M526" s="585">
        <v>0</v>
      </c>
      <c r="N526" s="614" t="s">
        <v>213</v>
      </c>
      <c r="O526" s="613" t="s">
        <v>37</v>
      </c>
      <c r="P526" s="734"/>
      <c r="Q526" s="733"/>
      <c r="R526" s="5852" t="s">
        <v>245</v>
      </c>
      <c r="S526" s="5853"/>
    </row>
    <row r="527" spans="1:19" ht="20.25" customHeight="1">
      <c r="A527" s="5914"/>
      <c r="B527" s="5925"/>
      <c r="C527" s="5981"/>
      <c r="D527" s="6021"/>
      <c r="E527" s="5995"/>
      <c r="F527" s="5970"/>
      <c r="G527" s="6016"/>
      <c r="H527" s="5883"/>
      <c r="I527" s="5952"/>
      <c r="J527" s="661" t="s">
        <v>134</v>
      </c>
      <c r="K527" s="504">
        <v>0</v>
      </c>
      <c r="L527" s="504">
        <v>0</v>
      </c>
      <c r="M527" s="504">
        <v>0</v>
      </c>
      <c r="N527" s="731"/>
      <c r="O527" s="730"/>
      <c r="P527" s="729"/>
      <c r="Q527" s="728"/>
      <c r="R527" s="5852"/>
      <c r="S527" s="5853"/>
    </row>
    <row r="528" spans="1:19" ht="19.5" customHeight="1">
      <c r="A528" s="5914"/>
      <c r="B528" s="5925"/>
      <c r="C528" s="5981"/>
      <c r="D528" s="6021"/>
      <c r="E528" s="5995"/>
      <c r="F528" s="5970"/>
      <c r="G528" s="6016"/>
      <c r="H528" s="5883"/>
      <c r="I528" s="5952"/>
      <c r="J528" s="661" t="s">
        <v>211</v>
      </c>
      <c r="K528" s="504">
        <v>0</v>
      </c>
      <c r="L528" s="504">
        <v>0</v>
      </c>
      <c r="M528" s="504">
        <v>0</v>
      </c>
      <c r="N528" s="731"/>
      <c r="O528" s="730"/>
      <c r="P528" s="729"/>
      <c r="Q528" s="728"/>
      <c r="R528" s="5852"/>
      <c r="S528" s="5853"/>
    </row>
    <row r="529" spans="1:19" ht="18" customHeight="1">
      <c r="A529" s="5914"/>
      <c r="B529" s="5925"/>
      <c r="C529" s="5981"/>
      <c r="D529" s="6021"/>
      <c r="E529" s="5995"/>
      <c r="F529" s="5970"/>
      <c r="G529" s="6016"/>
      <c r="H529" s="5883"/>
      <c r="I529" s="5952"/>
      <c r="J529" s="661" t="s">
        <v>159</v>
      </c>
      <c r="K529" s="504">
        <v>0</v>
      </c>
      <c r="L529" s="504">
        <v>0</v>
      </c>
      <c r="M529" s="504">
        <v>0</v>
      </c>
      <c r="N529" s="731"/>
      <c r="O529" s="730"/>
      <c r="P529" s="729"/>
      <c r="Q529" s="728"/>
      <c r="R529" s="5852"/>
      <c r="S529" s="5853"/>
    </row>
    <row r="530" spans="1:19" ht="18" customHeight="1">
      <c r="A530" s="5914"/>
      <c r="B530" s="5925"/>
      <c r="C530" s="5981"/>
      <c r="D530" s="6021"/>
      <c r="E530" s="5995"/>
      <c r="F530" s="5970"/>
      <c r="G530" s="6016"/>
      <c r="H530" s="5883"/>
      <c r="I530" s="5952"/>
      <c r="J530" s="732" t="s">
        <v>135</v>
      </c>
      <c r="K530" s="504">
        <v>0</v>
      </c>
      <c r="L530" s="504">
        <v>0</v>
      </c>
      <c r="M530" s="504">
        <v>0</v>
      </c>
      <c r="N530" s="731"/>
      <c r="O530" s="730"/>
      <c r="P530" s="729"/>
      <c r="Q530" s="728"/>
      <c r="R530" s="5852"/>
      <c r="S530" s="5853"/>
    </row>
    <row r="531" spans="1:19" ht="15" customHeight="1" thickBot="1">
      <c r="A531" s="5914"/>
      <c r="B531" s="5925"/>
      <c r="C531" s="5981"/>
      <c r="D531" s="6021"/>
      <c r="E531" s="5995"/>
      <c r="F531" s="5970"/>
      <c r="G531" s="6016"/>
      <c r="H531" s="5883"/>
      <c r="I531" s="5952"/>
      <c r="J531" s="727" t="s">
        <v>210</v>
      </c>
      <c r="K531" s="726">
        <v>0</v>
      </c>
      <c r="L531" s="726">
        <v>0</v>
      </c>
      <c r="M531" s="726">
        <v>0</v>
      </c>
      <c r="N531" s="725"/>
      <c r="O531" s="724"/>
      <c r="P531" s="723"/>
      <c r="Q531" s="722"/>
      <c r="R531" s="5852"/>
      <c r="S531" s="5853"/>
    </row>
    <row r="532" spans="1:19" ht="16.5" customHeight="1" thickBot="1">
      <c r="A532" s="5915"/>
      <c r="B532" s="5926"/>
      <c r="C532" s="5982"/>
      <c r="D532" s="6022"/>
      <c r="E532" s="5996"/>
      <c r="F532" s="5971"/>
      <c r="G532" s="6017"/>
      <c r="H532" s="5884"/>
      <c r="I532" s="5953"/>
      <c r="J532" s="720" t="s">
        <v>23</v>
      </c>
      <c r="K532" s="485">
        <f>SUM(K526:K531)</f>
        <v>0</v>
      </c>
      <c r="L532" s="485">
        <f>SUM(L526:L531)</f>
        <v>0</v>
      </c>
      <c r="M532" s="485">
        <f>SUM(M526:M531)</f>
        <v>0</v>
      </c>
      <c r="N532" s="599"/>
      <c r="O532" s="598"/>
      <c r="P532" s="597"/>
      <c r="Q532" s="719"/>
      <c r="R532" s="5849"/>
      <c r="S532" s="5845"/>
    </row>
    <row r="533" spans="1:19" ht="15.75" thickBot="1">
      <c r="A533" s="481" t="s">
        <v>74</v>
      </c>
      <c r="B533" s="480" t="s">
        <v>27</v>
      </c>
      <c r="C533" s="5899" t="s">
        <v>28</v>
      </c>
      <c r="D533" s="5899"/>
      <c r="E533" s="5899"/>
      <c r="F533" s="5899"/>
      <c r="G533" s="5899"/>
      <c r="H533" s="5899"/>
      <c r="I533" s="5900"/>
      <c r="J533" s="561" t="s">
        <v>23</v>
      </c>
      <c r="K533" s="478">
        <f>K481*1</f>
        <v>1179.7</v>
      </c>
      <c r="L533" s="478">
        <f>L481*1</f>
        <v>1645.8999999999999</v>
      </c>
      <c r="M533" s="478">
        <f>M481*1</f>
        <v>1107.1999999999998</v>
      </c>
      <c r="N533" s="477"/>
      <c r="O533" s="477"/>
      <c r="P533" s="477"/>
      <c r="Q533" s="718"/>
      <c r="R533" s="5856"/>
      <c r="S533" s="5845"/>
    </row>
    <row r="534" spans="1:19" ht="17.25" customHeight="1" thickBot="1">
      <c r="A534" s="717" t="s">
        <v>74</v>
      </c>
      <c r="B534" s="717"/>
      <c r="C534" s="5986" t="s">
        <v>26</v>
      </c>
      <c r="D534" s="5986"/>
      <c r="E534" s="5986"/>
      <c r="F534" s="5986"/>
      <c r="G534" s="5986"/>
      <c r="H534" s="5986"/>
      <c r="I534" s="5987"/>
      <c r="J534" s="554" t="s">
        <v>23</v>
      </c>
      <c r="K534" s="716">
        <f>K533*1</f>
        <v>1179.7</v>
      </c>
      <c r="L534" s="716">
        <f>L533*1</f>
        <v>1645.8999999999999</v>
      </c>
      <c r="M534" s="716">
        <f>M533*1</f>
        <v>1107.1999999999998</v>
      </c>
      <c r="N534" s="715"/>
      <c r="O534" s="715"/>
      <c r="P534" s="715"/>
      <c r="Q534" s="714"/>
      <c r="R534" s="5844"/>
      <c r="S534" s="5845"/>
    </row>
    <row r="535" spans="1:19" ht="19.5" customHeight="1" thickBot="1">
      <c r="A535" s="713" t="s">
        <v>71</v>
      </c>
      <c r="B535" s="712"/>
      <c r="C535" s="710" t="s">
        <v>244</v>
      </c>
      <c r="D535" s="710"/>
      <c r="E535" s="710"/>
      <c r="F535" s="711"/>
      <c r="G535" s="711"/>
      <c r="H535" s="710"/>
      <c r="I535" s="710"/>
      <c r="J535" s="710"/>
      <c r="K535" s="710"/>
      <c r="L535" s="710"/>
      <c r="M535" s="710"/>
      <c r="N535" s="709"/>
      <c r="O535" s="709"/>
      <c r="P535" s="709"/>
      <c r="Q535" s="708"/>
      <c r="R535" s="5844"/>
      <c r="S535" s="5845"/>
    </row>
    <row r="536" spans="1:19" ht="30.75" customHeight="1" thickBot="1">
      <c r="A536" s="707"/>
      <c r="B536" s="5988"/>
      <c r="C536" s="5989"/>
      <c r="D536" s="5989"/>
      <c r="E536" s="5989"/>
      <c r="F536" s="5989"/>
      <c r="G536" s="5989"/>
      <c r="H536" s="5989"/>
      <c r="I536" s="5989"/>
      <c r="J536" s="5989"/>
      <c r="K536" s="5989"/>
      <c r="L536" s="5989"/>
      <c r="M536" s="5990"/>
      <c r="N536" s="706" t="s">
        <v>243</v>
      </c>
      <c r="O536" s="705" t="s">
        <v>37</v>
      </c>
      <c r="P536" s="704">
        <v>2</v>
      </c>
      <c r="Q536" s="703">
        <v>1</v>
      </c>
      <c r="R536" s="545"/>
      <c r="S536" s="464"/>
    </row>
    <row r="537" spans="1:19" ht="18" customHeight="1" thickBot="1">
      <c r="A537" s="700" t="s">
        <v>71</v>
      </c>
      <c r="B537" s="480" t="s">
        <v>27</v>
      </c>
      <c r="C537" s="5991" t="s">
        <v>242</v>
      </c>
      <c r="D537" s="5992"/>
      <c r="E537" s="5992"/>
      <c r="F537" s="5992"/>
      <c r="G537" s="5992"/>
      <c r="H537" s="5992"/>
      <c r="I537" s="5992"/>
      <c r="J537" s="5992"/>
      <c r="K537" s="5992"/>
      <c r="L537" s="5992"/>
      <c r="M537" s="5992"/>
      <c r="N537" s="5992"/>
      <c r="O537" s="5992"/>
      <c r="P537" s="5992"/>
      <c r="Q537" s="5993"/>
      <c r="R537" s="5856"/>
      <c r="S537" s="5845"/>
    </row>
    <row r="538" spans="1:19" ht="46.5" customHeight="1" thickBot="1">
      <c r="A538" s="700"/>
      <c r="B538" s="480"/>
      <c r="C538" s="699"/>
      <c r="D538" s="698"/>
      <c r="E538" s="698"/>
      <c r="F538" s="698"/>
      <c r="G538" s="698"/>
      <c r="H538" s="698"/>
      <c r="I538" s="698"/>
      <c r="J538" s="698"/>
      <c r="K538" s="698"/>
      <c r="L538" s="698"/>
      <c r="M538" s="697"/>
      <c r="N538" s="696" t="s">
        <v>241</v>
      </c>
      <c r="O538" s="695" t="s">
        <v>37</v>
      </c>
      <c r="P538" s="694">
        <v>2</v>
      </c>
      <c r="Q538" s="693">
        <v>1</v>
      </c>
      <c r="R538" s="5852"/>
      <c r="S538" s="5853"/>
    </row>
    <row r="539" spans="1:19" ht="15" customHeight="1">
      <c r="A539" s="5913" t="s">
        <v>71</v>
      </c>
      <c r="B539" s="5924" t="s">
        <v>27</v>
      </c>
      <c r="C539" s="515" t="s">
        <v>27</v>
      </c>
      <c r="D539" s="5997" t="s">
        <v>240</v>
      </c>
      <c r="E539" s="5998"/>
      <c r="F539" s="5999"/>
      <c r="G539" s="5888" t="s">
        <v>222</v>
      </c>
      <c r="H539" s="5929" t="s">
        <v>34</v>
      </c>
      <c r="I539" s="5885" t="s">
        <v>33</v>
      </c>
      <c r="J539" s="534" t="s">
        <v>110</v>
      </c>
      <c r="K539" s="692">
        <f t="shared" ref="K539:M541" si="17">K547+K553+K561+K570+K574</f>
        <v>60.099999999999994</v>
      </c>
      <c r="L539" s="692">
        <f t="shared" si="17"/>
        <v>42.3</v>
      </c>
      <c r="M539" s="692">
        <f t="shared" si="17"/>
        <v>16.100000000000001</v>
      </c>
      <c r="N539" s="590" t="s">
        <v>239</v>
      </c>
      <c r="O539" s="589" t="s">
        <v>37</v>
      </c>
      <c r="P539" s="682">
        <v>2</v>
      </c>
      <c r="Q539" s="681">
        <v>1</v>
      </c>
      <c r="R539" s="5859"/>
      <c r="S539" s="5853"/>
    </row>
    <row r="540" spans="1:19" ht="14.25" customHeight="1">
      <c r="A540" s="5914"/>
      <c r="B540" s="5925"/>
      <c r="C540" s="499"/>
      <c r="D540" s="6000"/>
      <c r="E540" s="6001"/>
      <c r="F540" s="6002"/>
      <c r="G540" s="5889"/>
      <c r="H540" s="5883"/>
      <c r="I540" s="5886"/>
      <c r="J540" s="528" t="s">
        <v>134</v>
      </c>
      <c r="K540" s="529">
        <f t="shared" si="17"/>
        <v>629.79999999999995</v>
      </c>
      <c r="L540" s="529">
        <f t="shared" si="17"/>
        <v>114.8</v>
      </c>
      <c r="M540" s="529">
        <f t="shared" si="17"/>
        <v>86</v>
      </c>
      <c r="N540" s="691"/>
      <c r="O540" s="660"/>
      <c r="P540" s="679"/>
      <c r="Q540" s="678"/>
      <c r="R540" s="5859"/>
      <c r="S540" s="5853"/>
    </row>
    <row r="541" spans="1:19" ht="15">
      <c r="A541" s="5914"/>
      <c r="B541" s="5925"/>
      <c r="C541" s="499"/>
      <c r="D541" s="6000"/>
      <c r="E541" s="6001"/>
      <c r="F541" s="6002"/>
      <c r="G541" s="5889"/>
      <c r="H541" s="5883"/>
      <c r="I541" s="5886"/>
      <c r="J541" s="528" t="s">
        <v>211</v>
      </c>
      <c r="K541" s="690">
        <f t="shared" si="17"/>
        <v>797.9</v>
      </c>
      <c r="L541" s="690">
        <f t="shared" si="17"/>
        <v>797.9</v>
      </c>
      <c r="M541" s="690">
        <f t="shared" si="17"/>
        <v>784.5</v>
      </c>
      <c r="N541" s="614"/>
      <c r="O541" s="660"/>
      <c r="P541" s="679"/>
      <c r="Q541" s="678"/>
      <c r="R541" s="5859"/>
      <c r="S541" s="5853"/>
    </row>
    <row r="542" spans="1:19" ht="15">
      <c r="A542" s="5914"/>
      <c r="B542" s="5925"/>
      <c r="C542" s="499"/>
      <c r="D542" s="6000"/>
      <c r="E542" s="6001"/>
      <c r="F542" s="6002"/>
      <c r="G542" s="5889"/>
      <c r="H542" s="5883"/>
      <c r="I542" s="5886"/>
      <c r="J542" s="528" t="s">
        <v>159</v>
      </c>
      <c r="K542" s="690">
        <f>K550+K556</f>
        <v>471.6</v>
      </c>
      <c r="L542" s="690">
        <f>L550+L556</f>
        <v>471.6</v>
      </c>
      <c r="M542" s="690">
        <f>M550+M556</f>
        <v>83.4</v>
      </c>
      <c r="N542" s="614"/>
      <c r="O542" s="660"/>
      <c r="P542" s="679"/>
      <c r="Q542" s="678"/>
      <c r="R542" s="5859"/>
      <c r="S542" s="5853"/>
    </row>
    <row r="543" spans="1:19" ht="15">
      <c r="A543" s="5914"/>
      <c r="B543" s="5925"/>
      <c r="C543" s="499"/>
      <c r="D543" s="6000"/>
      <c r="E543" s="6001"/>
      <c r="F543" s="6002"/>
      <c r="G543" s="5889"/>
      <c r="H543" s="5883"/>
      <c r="I543" s="5886"/>
      <c r="J543" s="528" t="s">
        <v>210</v>
      </c>
      <c r="K543" s="690">
        <f>K558</f>
        <v>0</v>
      </c>
      <c r="L543" s="690">
        <f>L558</f>
        <v>0</v>
      </c>
      <c r="M543" s="690">
        <f>M558</f>
        <v>0</v>
      </c>
      <c r="N543" s="614"/>
      <c r="O543" s="660"/>
      <c r="P543" s="679"/>
      <c r="Q543" s="678"/>
      <c r="R543" s="5859"/>
      <c r="S543" s="5853"/>
    </row>
    <row r="544" spans="1:19" ht="15">
      <c r="A544" s="5914"/>
      <c r="B544" s="5925"/>
      <c r="C544" s="499"/>
      <c r="D544" s="6000"/>
      <c r="E544" s="6001"/>
      <c r="F544" s="6002"/>
      <c r="G544" s="5889"/>
      <c r="H544" s="5883"/>
      <c r="I544" s="5886"/>
      <c r="J544" s="528" t="s">
        <v>135</v>
      </c>
      <c r="K544" s="689">
        <f>K551+K557</f>
        <v>0</v>
      </c>
      <c r="L544" s="689">
        <f>L551+L557</f>
        <v>0</v>
      </c>
      <c r="M544" s="689">
        <f>M551+M557</f>
        <v>0</v>
      </c>
      <c r="N544" s="675"/>
      <c r="O544" s="674"/>
      <c r="P544" s="673"/>
      <c r="Q544" s="672"/>
      <c r="R544" s="5859"/>
      <c r="S544" s="5853"/>
    </row>
    <row r="545" spans="1:21" ht="15.75" thickBot="1">
      <c r="A545" s="5914"/>
      <c r="B545" s="5925"/>
      <c r="C545" s="499"/>
      <c r="D545" s="6000"/>
      <c r="E545" s="6001"/>
      <c r="F545" s="6002"/>
      <c r="G545" s="5889"/>
      <c r="H545" s="5883"/>
      <c r="I545" s="5886"/>
      <c r="J545" s="523" t="s">
        <v>209</v>
      </c>
      <c r="K545" s="688">
        <f>K559</f>
        <v>0</v>
      </c>
      <c r="L545" s="688">
        <f>L559</f>
        <v>0</v>
      </c>
      <c r="M545" s="688">
        <f>M559</f>
        <v>0</v>
      </c>
      <c r="N545" s="574"/>
      <c r="O545" s="573"/>
      <c r="P545" s="671"/>
      <c r="Q545" s="670"/>
      <c r="R545" s="5859"/>
      <c r="S545" s="5853"/>
    </row>
    <row r="546" spans="1:21" ht="16.5" customHeight="1" thickBot="1">
      <c r="A546" s="5915"/>
      <c r="B546" s="5926"/>
      <c r="C546" s="489"/>
      <c r="D546" s="6003"/>
      <c r="E546" s="6004"/>
      <c r="F546" s="6005"/>
      <c r="G546" s="5890"/>
      <c r="H546" s="5930"/>
      <c r="I546" s="5887"/>
      <c r="J546" s="601" t="s">
        <v>23</v>
      </c>
      <c r="K546" s="687">
        <f>SUM(K539:K545)</f>
        <v>1959.4</v>
      </c>
      <c r="L546" s="687">
        <f>SUM(L539:L545)</f>
        <v>1426.6</v>
      </c>
      <c r="M546" s="687">
        <f>SUM(M539:M545)</f>
        <v>970</v>
      </c>
      <c r="N546" s="599"/>
      <c r="O546" s="617"/>
      <c r="P546" s="669"/>
      <c r="Q546" s="668"/>
      <c r="R546" s="5849"/>
      <c r="S546" s="5845"/>
    </row>
    <row r="547" spans="1:21" ht="15">
      <c r="A547" s="5913" t="s">
        <v>71</v>
      </c>
      <c r="B547" s="5924" t="s">
        <v>27</v>
      </c>
      <c r="C547" s="5980" t="s">
        <v>27</v>
      </c>
      <c r="D547" s="595" t="s">
        <v>27</v>
      </c>
      <c r="E547" s="594"/>
      <c r="F547" s="5983" t="s">
        <v>238</v>
      </c>
      <c r="G547" s="5888" t="s">
        <v>222</v>
      </c>
      <c r="H547" s="5929" t="s">
        <v>34</v>
      </c>
      <c r="I547" s="5885" t="s">
        <v>221</v>
      </c>
      <c r="J547" s="593" t="s">
        <v>110</v>
      </c>
      <c r="K547" s="592">
        <v>0.3</v>
      </c>
      <c r="L547" s="592">
        <v>0.3</v>
      </c>
      <c r="M547" s="591">
        <v>0.1</v>
      </c>
      <c r="N547" s="590" t="s">
        <v>213</v>
      </c>
      <c r="O547" s="589" t="s">
        <v>37</v>
      </c>
      <c r="P547" s="682">
        <v>1</v>
      </c>
      <c r="Q547" s="681">
        <v>1</v>
      </c>
      <c r="R547" s="5852" t="s">
        <v>237</v>
      </c>
      <c r="S547" s="5853"/>
    </row>
    <row r="548" spans="1:21" ht="15">
      <c r="A548" s="5914"/>
      <c r="B548" s="5925"/>
      <c r="C548" s="5981"/>
      <c r="D548" s="578"/>
      <c r="E548" s="577"/>
      <c r="F548" s="5984"/>
      <c r="G548" s="5889"/>
      <c r="H548" s="5883"/>
      <c r="I548" s="5886"/>
      <c r="J548" s="586" t="s">
        <v>134</v>
      </c>
      <c r="K548" s="610">
        <v>399.8</v>
      </c>
      <c r="L548" s="610">
        <v>86</v>
      </c>
      <c r="M548" s="610">
        <v>86</v>
      </c>
      <c r="N548" s="583" t="s">
        <v>236</v>
      </c>
      <c r="O548" s="582" t="s">
        <v>37</v>
      </c>
      <c r="P548" s="679">
        <v>1</v>
      </c>
      <c r="Q548" s="678">
        <v>1</v>
      </c>
      <c r="R548" s="5852"/>
      <c r="S548" s="5853"/>
      <c r="U548" s="412"/>
    </row>
    <row r="549" spans="1:21" ht="15">
      <c r="A549" s="5914"/>
      <c r="B549" s="5925"/>
      <c r="C549" s="5981"/>
      <c r="D549" s="578"/>
      <c r="E549" s="577"/>
      <c r="F549" s="5984"/>
      <c r="G549" s="5889"/>
      <c r="H549" s="5883"/>
      <c r="I549" s="5886"/>
      <c r="J549" s="586" t="s">
        <v>211</v>
      </c>
      <c r="K549" s="610"/>
      <c r="L549" s="610"/>
      <c r="M549" s="609"/>
      <c r="N549" s="614"/>
      <c r="O549" s="660"/>
      <c r="P549" s="679"/>
      <c r="Q549" s="678"/>
      <c r="R549" s="5852"/>
      <c r="S549" s="5853"/>
    </row>
    <row r="550" spans="1:21" ht="15">
      <c r="A550" s="5914"/>
      <c r="B550" s="5925"/>
      <c r="C550" s="5981"/>
      <c r="D550" s="578"/>
      <c r="E550" s="577"/>
      <c r="F550" s="5984"/>
      <c r="G550" s="5889"/>
      <c r="H550" s="5883"/>
      <c r="I550" s="5886"/>
      <c r="J550" s="586" t="s">
        <v>159</v>
      </c>
      <c r="K550" s="610">
        <v>471.6</v>
      </c>
      <c r="L550" s="610">
        <v>471.6</v>
      </c>
      <c r="M550" s="609">
        <v>83.4</v>
      </c>
      <c r="N550" s="614"/>
      <c r="O550" s="660"/>
      <c r="P550" s="679"/>
      <c r="Q550" s="678"/>
      <c r="R550" s="5852"/>
      <c r="S550" s="5853"/>
    </row>
    <row r="551" spans="1:21" ht="21.75" customHeight="1" thickBot="1">
      <c r="A551" s="5914"/>
      <c r="B551" s="5925"/>
      <c r="C551" s="5981"/>
      <c r="D551" s="578"/>
      <c r="E551" s="577"/>
      <c r="F551" s="5984"/>
      <c r="G551" s="5889"/>
      <c r="H551" s="5883"/>
      <c r="I551" s="5886"/>
      <c r="J551" s="576" t="s">
        <v>135</v>
      </c>
      <c r="K551" s="686"/>
      <c r="L551" s="686"/>
      <c r="M551" s="685"/>
      <c r="N551" s="653"/>
      <c r="O551" s="652"/>
      <c r="P551" s="684"/>
      <c r="Q551" s="683"/>
      <c r="R551" s="5852"/>
      <c r="S551" s="5853"/>
    </row>
    <row r="552" spans="1:21" ht="17.25" customHeight="1" thickBot="1">
      <c r="A552" s="5915"/>
      <c r="B552" s="5926"/>
      <c r="C552" s="5982"/>
      <c r="D552" s="603"/>
      <c r="E552" s="487"/>
      <c r="F552" s="5985"/>
      <c r="G552" s="5890"/>
      <c r="H552" s="5930"/>
      <c r="I552" s="5887"/>
      <c r="J552" s="601" t="s">
        <v>23</v>
      </c>
      <c r="K552" s="600">
        <f>SUM(K547:K551)</f>
        <v>871.7</v>
      </c>
      <c r="L552" s="600">
        <f>SUM(L547:L551)</f>
        <v>557.9</v>
      </c>
      <c r="M552" s="600">
        <f>SUM(M547:M551)</f>
        <v>169.5</v>
      </c>
      <c r="N552" s="599"/>
      <c r="O552" s="617"/>
      <c r="P552" s="669"/>
      <c r="Q552" s="668"/>
      <c r="R552" s="5849"/>
      <c r="S552" s="5845"/>
    </row>
    <row r="553" spans="1:21" ht="15" customHeight="1">
      <c r="A553" s="5913" t="s">
        <v>71</v>
      </c>
      <c r="B553" s="5924" t="s">
        <v>27</v>
      </c>
      <c r="C553" s="5980" t="s">
        <v>27</v>
      </c>
      <c r="D553" s="595" t="s">
        <v>29</v>
      </c>
      <c r="E553" s="594"/>
      <c r="F553" s="5983" t="s">
        <v>235</v>
      </c>
      <c r="G553" s="5888" t="s">
        <v>222</v>
      </c>
      <c r="H553" s="5922" t="s">
        <v>34</v>
      </c>
      <c r="I553" s="6143" t="s">
        <v>234</v>
      </c>
      <c r="J553" s="593" t="s">
        <v>110</v>
      </c>
      <c r="K553" s="592"/>
      <c r="L553" s="592"/>
      <c r="M553" s="591"/>
      <c r="N553" s="590" t="s">
        <v>213</v>
      </c>
      <c r="O553" s="589" t="s">
        <v>37</v>
      </c>
      <c r="P553" s="682">
        <v>1</v>
      </c>
      <c r="Q553" s="681"/>
      <c r="R553" s="5850" t="s">
        <v>233</v>
      </c>
      <c r="S553" s="5861"/>
    </row>
    <row r="554" spans="1:21" ht="15">
      <c r="A554" s="5914"/>
      <c r="B554" s="5925"/>
      <c r="C554" s="5981"/>
      <c r="D554" s="578"/>
      <c r="E554" s="577"/>
      <c r="F554" s="5984"/>
      <c r="G554" s="5889"/>
      <c r="H554" s="5902"/>
      <c r="I554" s="6144"/>
      <c r="J554" s="586" t="s">
        <v>134</v>
      </c>
      <c r="K554" s="610"/>
      <c r="L554" s="610"/>
      <c r="M554" s="609"/>
      <c r="N554" s="583" t="s">
        <v>232</v>
      </c>
      <c r="O554" s="582" t="s">
        <v>231</v>
      </c>
      <c r="P554" s="679">
        <v>2.8490000000000002</v>
      </c>
      <c r="Q554" s="680">
        <v>1.0720000000000001</v>
      </c>
      <c r="R554" s="5852"/>
      <c r="S554" s="5862"/>
    </row>
    <row r="555" spans="1:21" ht="15">
      <c r="A555" s="5914"/>
      <c r="B555" s="5925"/>
      <c r="C555" s="5981"/>
      <c r="D555" s="578"/>
      <c r="E555" s="577"/>
      <c r="F555" s="5984"/>
      <c r="G555" s="5889"/>
      <c r="H555" s="5902"/>
      <c r="I555" s="6144"/>
      <c r="J555" s="586" t="s">
        <v>211</v>
      </c>
      <c r="K555" s="610">
        <v>797.9</v>
      </c>
      <c r="L555" s="610">
        <v>797.9</v>
      </c>
      <c r="M555" s="609">
        <v>784.5</v>
      </c>
      <c r="N555" s="614" t="s">
        <v>230</v>
      </c>
      <c r="O555" s="660" t="s">
        <v>37</v>
      </c>
      <c r="P555" s="679">
        <v>2</v>
      </c>
      <c r="Q555" s="678">
        <v>1</v>
      </c>
      <c r="R555" s="5852"/>
      <c r="S555" s="5862"/>
    </row>
    <row r="556" spans="1:21" ht="15">
      <c r="A556" s="5914"/>
      <c r="B556" s="5925"/>
      <c r="C556" s="5981"/>
      <c r="D556" s="578"/>
      <c r="E556" s="577"/>
      <c r="F556" s="5984"/>
      <c r="G556" s="5889"/>
      <c r="H556" s="5902"/>
      <c r="I556" s="6144"/>
      <c r="J556" s="586" t="s">
        <v>159</v>
      </c>
      <c r="K556" s="610"/>
      <c r="L556" s="610"/>
      <c r="M556" s="609"/>
      <c r="N556" s="614"/>
      <c r="O556" s="660"/>
      <c r="P556" s="679"/>
      <c r="Q556" s="678"/>
      <c r="R556" s="5852"/>
      <c r="S556" s="5862"/>
    </row>
    <row r="557" spans="1:21" ht="15">
      <c r="A557" s="5914"/>
      <c r="B557" s="5925"/>
      <c r="C557" s="5981"/>
      <c r="D557" s="578"/>
      <c r="E557" s="577"/>
      <c r="F557" s="5984"/>
      <c r="G557" s="5889"/>
      <c r="H557" s="5902"/>
      <c r="I557" s="6144"/>
      <c r="J557" s="586" t="s">
        <v>135</v>
      </c>
      <c r="K557" s="610"/>
      <c r="L557" s="610"/>
      <c r="M557" s="609"/>
      <c r="N557" s="614"/>
      <c r="O557" s="660"/>
      <c r="P557" s="679"/>
      <c r="Q557" s="678"/>
      <c r="R557" s="5852"/>
      <c r="S557" s="5862"/>
    </row>
    <row r="558" spans="1:21" ht="15">
      <c r="A558" s="5914"/>
      <c r="B558" s="5925"/>
      <c r="C558" s="5981"/>
      <c r="D558" s="578"/>
      <c r="E558" s="577"/>
      <c r="F558" s="5984"/>
      <c r="G558" s="5889"/>
      <c r="H558" s="5902"/>
      <c r="I558" s="6144"/>
      <c r="J558" s="586" t="s">
        <v>210</v>
      </c>
      <c r="K558" s="677"/>
      <c r="L558" s="677"/>
      <c r="M558" s="676"/>
      <c r="N558" s="675"/>
      <c r="O558" s="674"/>
      <c r="P558" s="673"/>
      <c r="Q558" s="672"/>
      <c r="R558" s="5852"/>
      <c r="S558" s="5862"/>
    </row>
    <row r="559" spans="1:21" ht="19.5" customHeight="1" thickBot="1">
      <c r="A559" s="5914"/>
      <c r="B559" s="5925"/>
      <c r="C559" s="5981"/>
      <c r="D559" s="578"/>
      <c r="E559" s="577"/>
      <c r="F559" s="5984"/>
      <c r="G559" s="5889"/>
      <c r="H559" s="5902"/>
      <c r="I559" s="6144"/>
      <c r="J559" s="607" t="s">
        <v>209</v>
      </c>
      <c r="K559" s="606"/>
      <c r="L559" s="606"/>
      <c r="M559" s="605"/>
      <c r="N559" s="574"/>
      <c r="O559" s="573"/>
      <c r="P559" s="671"/>
      <c r="Q559" s="670"/>
      <c r="R559" s="5854"/>
      <c r="S559" s="5863"/>
    </row>
    <row r="560" spans="1:21" ht="15" customHeight="1" thickBot="1">
      <c r="A560" s="5915"/>
      <c r="B560" s="5926"/>
      <c r="C560" s="5982"/>
      <c r="D560" s="603"/>
      <c r="E560" s="487"/>
      <c r="F560" s="5985"/>
      <c r="G560" s="5890"/>
      <c r="H560" s="5923"/>
      <c r="I560" s="6145"/>
      <c r="J560" s="601" t="s">
        <v>23</v>
      </c>
      <c r="K560" s="600">
        <f>SUM(K553:K559)</f>
        <v>797.9</v>
      </c>
      <c r="L560" s="600">
        <f>SUM(L553:L559)</f>
        <v>797.9</v>
      </c>
      <c r="M560" s="600">
        <f>SUM(M553:M559)</f>
        <v>784.5</v>
      </c>
      <c r="N560" s="599"/>
      <c r="O560" s="617"/>
      <c r="P560" s="669"/>
      <c r="Q560" s="668"/>
      <c r="R560" s="5849"/>
      <c r="S560" s="5845"/>
    </row>
    <row r="561" spans="1:23" ht="15" customHeight="1">
      <c r="A561" s="5913" t="s">
        <v>71</v>
      </c>
      <c r="B561" s="5924" t="s">
        <v>27</v>
      </c>
      <c r="C561" s="5980" t="s">
        <v>27</v>
      </c>
      <c r="D561" s="514" t="s">
        <v>94</v>
      </c>
      <c r="E561" s="6146"/>
      <c r="F561" s="5983" t="s">
        <v>229</v>
      </c>
      <c r="G561" s="5972" t="s">
        <v>222</v>
      </c>
      <c r="H561" s="5901" t="s">
        <v>34</v>
      </c>
      <c r="I561" s="5885" t="s">
        <v>228</v>
      </c>
      <c r="J561" s="667" t="s">
        <v>110</v>
      </c>
      <c r="K561" s="511">
        <v>35</v>
      </c>
      <c r="L561" s="511">
        <v>35</v>
      </c>
      <c r="M561" s="666">
        <v>16</v>
      </c>
      <c r="N561" s="665" t="s">
        <v>227</v>
      </c>
      <c r="O561" s="664" t="s">
        <v>37</v>
      </c>
      <c r="P561" s="663">
        <v>5</v>
      </c>
      <c r="Q561" s="662">
        <v>1</v>
      </c>
      <c r="R561" s="5850" t="s">
        <v>226</v>
      </c>
      <c r="S561" s="5851"/>
    </row>
    <row r="562" spans="1:23" ht="15">
      <c r="A562" s="5914"/>
      <c r="B562" s="5925"/>
      <c r="C562" s="5981"/>
      <c r="D562" s="657"/>
      <c r="E562" s="6147"/>
      <c r="F562" s="5984"/>
      <c r="G562" s="5973"/>
      <c r="H562" s="5902"/>
      <c r="I562" s="5886"/>
      <c r="J562" s="661" t="s">
        <v>134</v>
      </c>
      <c r="K562" s="585"/>
      <c r="L562" s="585"/>
      <c r="M562" s="584"/>
      <c r="N562" s="583"/>
      <c r="O562" s="582"/>
      <c r="P562" s="581"/>
      <c r="Q562" s="658"/>
      <c r="R562" s="5852"/>
      <c r="S562" s="5853"/>
    </row>
    <row r="563" spans="1:23" ht="15">
      <c r="A563" s="5914"/>
      <c r="B563" s="5925"/>
      <c r="C563" s="5981"/>
      <c r="D563" s="657"/>
      <c r="E563" s="6147"/>
      <c r="F563" s="5984"/>
      <c r="G563" s="5973"/>
      <c r="H563" s="5902"/>
      <c r="I563" s="5886"/>
      <c r="J563" s="661" t="s">
        <v>211</v>
      </c>
      <c r="K563" s="585"/>
      <c r="L563" s="585"/>
      <c r="M563" s="584"/>
      <c r="N563" s="614"/>
      <c r="O563" s="660"/>
      <c r="P563" s="659"/>
      <c r="Q563" s="658"/>
      <c r="R563" s="5852"/>
      <c r="S563" s="5853"/>
    </row>
    <row r="564" spans="1:23" ht="24" customHeight="1" thickBot="1">
      <c r="A564" s="5914"/>
      <c r="B564" s="5925"/>
      <c r="C564" s="5981"/>
      <c r="D564" s="657"/>
      <c r="E564" s="6147"/>
      <c r="F564" s="5984"/>
      <c r="G564" s="5973"/>
      <c r="H564" s="5902"/>
      <c r="I564" s="5886"/>
      <c r="J564" s="656"/>
      <c r="K564" s="655"/>
      <c r="L564" s="655"/>
      <c r="M564" s="654"/>
      <c r="N564" s="653"/>
      <c r="O564" s="652"/>
      <c r="P564" s="651"/>
      <c r="Q564" s="650"/>
      <c r="R564" s="5854"/>
      <c r="S564" s="5855"/>
    </row>
    <row r="565" spans="1:23" ht="20.25" customHeight="1" thickBot="1">
      <c r="A565" s="5915"/>
      <c r="B565" s="5926"/>
      <c r="C565" s="5982"/>
      <c r="D565" s="649"/>
      <c r="E565" s="6148"/>
      <c r="F565" s="5985"/>
      <c r="G565" s="5973"/>
      <c r="H565" s="5902"/>
      <c r="I565" s="5887"/>
      <c r="J565" s="601" t="s">
        <v>23</v>
      </c>
      <c r="K565" s="600">
        <f>SUM(K561:K564)</f>
        <v>35</v>
      </c>
      <c r="L565" s="600">
        <f>SUM(L561:L564)</f>
        <v>35</v>
      </c>
      <c r="M565" s="600">
        <f>SUM(M561:M564)</f>
        <v>16</v>
      </c>
      <c r="N565" s="618"/>
      <c r="O565" s="617"/>
      <c r="P565" s="616"/>
      <c r="Q565" s="615"/>
      <c r="R565" s="5849"/>
      <c r="S565" s="5845"/>
    </row>
    <row r="566" spans="1:23" ht="25.9" hidden="1" customHeight="1">
      <c r="A566" s="625" t="s">
        <v>71</v>
      </c>
      <c r="B566" s="624" t="s">
        <v>27</v>
      </c>
      <c r="C566" s="623" t="s">
        <v>27</v>
      </c>
      <c r="D566" s="648" t="s">
        <v>94</v>
      </c>
      <c r="E566" s="5950" t="s">
        <v>27</v>
      </c>
      <c r="F566" s="647"/>
      <c r="G566" s="5973"/>
      <c r="H566" s="5902"/>
      <c r="I566" s="646"/>
      <c r="J566" s="645" t="s">
        <v>110</v>
      </c>
      <c r="K566" s="644"/>
      <c r="L566" s="644"/>
      <c r="M566" s="643"/>
      <c r="N566" s="642"/>
      <c r="O566" s="641"/>
      <c r="P566" s="640"/>
      <c r="Q566" s="639"/>
      <c r="R566" s="633"/>
      <c r="S566" s="464"/>
    </row>
    <row r="567" spans="1:23" ht="18" hidden="1" customHeight="1">
      <c r="A567" s="625"/>
      <c r="B567" s="624"/>
      <c r="C567" s="623"/>
      <c r="D567" s="622"/>
      <c r="E567" s="5950"/>
      <c r="F567" s="621"/>
      <c r="G567" s="5973"/>
      <c r="H567" s="5902"/>
      <c r="I567" s="620"/>
      <c r="J567" s="638" t="s">
        <v>134</v>
      </c>
      <c r="K567" s="637"/>
      <c r="L567" s="637"/>
      <c r="M567" s="636"/>
      <c r="N567" s="522"/>
      <c r="O567" s="635"/>
      <c r="P567" s="634"/>
      <c r="Q567" s="500"/>
      <c r="R567" s="633"/>
      <c r="S567" s="464"/>
    </row>
    <row r="568" spans="1:23" ht="15.75" hidden="1" customHeight="1" thickBot="1">
      <c r="A568" s="625"/>
      <c r="B568" s="624"/>
      <c r="C568" s="623"/>
      <c r="D568" s="622"/>
      <c r="E568" s="5950"/>
      <c r="F568" s="621"/>
      <c r="G568" s="5973"/>
      <c r="H568" s="5902"/>
      <c r="I568" s="620"/>
      <c r="J568" s="632" t="s">
        <v>211</v>
      </c>
      <c r="K568" s="631"/>
      <c r="L568" s="631"/>
      <c r="M568" s="630"/>
      <c r="N568" s="629"/>
      <c r="O568" s="628"/>
      <c r="P568" s="627"/>
      <c r="Q568" s="626"/>
      <c r="R568" s="545"/>
      <c r="S568" s="464"/>
    </row>
    <row r="569" spans="1:23" ht="16.5" hidden="1" customHeight="1" thickBot="1">
      <c r="A569" s="625"/>
      <c r="B569" s="624"/>
      <c r="C569" s="623"/>
      <c r="D569" s="622"/>
      <c r="E569" s="6076"/>
      <c r="F569" s="621"/>
      <c r="G569" s="5974"/>
      <c r="H569" s="5903"/>
      <c r="I569" s="620"/>
      <c r="J569" s="601" t="s">
        <v>23</v>
      </c>
      <c r="K569" s="600">
        <f>SUM(K566:K568)</f>
        <v>0</v>
      </c>
      <c r="L569" s="600">
        <f>SUM(L566:L568)</f>
        <v>0</v>
      </c>
      <c r="M569" s="619"/>
      <c r="N569" s="618"/>
      <c r="O569" s="617"/>
      <c r="P569" s="616"/>
      <c r="Q569" s="615"/>
      <c r="R569" s="545"/>
      <c r="S569" s="464"/>
    </row>
    <row r="570" spans="1:23" ht="15" customHeight="1">
      <c r="A570" s="5913" t="s">
        <v>71</v>
      </c>
      <c r="B570" s="5924" t="s">
        <v>27</v>
      </c>
      <c r="C570" s="5980" t="s">
        <v>27</v>
      </c>
      <c r="D570" s="595" t="s">
        <v>92</v>
      </c>
      <c r="E570" s="594"/>
      <c r="F570" s="5983" t="s">
        <v>225</v>
      </c>
      <c r="G570" s="5888" t="s">
        <v>222</v>
      </c>
      <c r="H570" s="5929" t="s">
        <v>34</v>
      </c>
      <c r="I570" s="5885" t="s">
        <v>221</v>
      </c>
      <c r="J570" s="593" t="s">
        <v>110</v>
      </c>
      <c r="K570" s="610">
        <v>24.8</v>
      </c>
      <c r="L570" s="610">
        <v>7</v>
      </c>
      <c r="M570" s="609">
        <v>0</v>
      </c>
      <c r="N570" s="614"/>
      <c r="O570" s="613"/>
      <c r="P570" s="612"/>
      <c r="Q570" s="611"/>
      <c r="R570" s="5850" t="s">
        <v>224</v>
      </c>
      <c r="S570" s="5851"/>
      <c r="T570" s="579"/>
      <c r="U570" s="579"/>
      <c r="V570" s="579"/>
      <c r="W570" s="412"/>
    </row>
    <row r="571" spans="1:23" ht="15">
      <c r="A571" s="5914"/>
      <c r="B571" s="5925"/>
      <c r="C571" s="5981"/>
      <c r="D571" s="578"/>
      <c r="E571" s="577"/>
      <c r="F571" s="5984"/>
      <c r="G571" s="5889"/>
      <c r="H571" s="5883"/>
      <c r="I571" s="5886"/>
      <c r="J571" s="586" t="s">
        <v>134</v>
      </c>
      <c r="K571" s="610"/>
      <c r="L571" s="610"/>
      <c r="M571" s="609"/>
      <c r="N571" s="583"/>
      <c r="O571" s="582"/>
      <c r="P571" s="581"/>
      <c r="Q571" s="580"/>
      <c r="R571" s="5852"/>
      <c r="S571" s="5853"/>
      <c r="T571" s="579"/>
      <c r="U571" s="579"/>
      <c r="V571" s="579"/>
      <c r="W571" s="412"/>
    </row>
    <row r="572" spans="1:23" ht="15.75" thickBot="1">
      <c r="A572" s="5914"/>
      <c r="B572" s="5925"/>
      <c r="C572" s="5981"/>
      <c r="D572" s="578"/>
      <c r="E572" s="577"/>
      <c r="F572" s="608"/>
      <c r="G572" s="5889"/>
      <c r="H572" s="5883"/>
      <c r="I572" s="5886"/>
      <c r="J572" s="607" t="s">
        <v>211</v>
      </c>
      <c r="K572" s="606"/>
      <c r="L572" s="606"/>
      <c r="M572" s="605"/>
      <c r="N572" s="604"/>
      <c r="O572" s="573"/>
      <c r="P572" s="572"/>
      <c r="Q572" s="571"/>
      <c r="R572" s="5854"/>
      <c r="S572" s="5855"/>
      <c r="T572" s="579"/>
      <c r="U572" s="579"/>
      <c r="V572" s="579"/>
      <c r="W572" s="412"/>
    </row>
    <row r="573" spans="1:23" ht="16.5" customHeight="1" thickBot="1">
      <c r="A573" s="5915"/>
      <c r="B573" s="5926"/>
      <c r="C573" s="5982"/>
      <c r="D573" s="603"/>
      <c r="E573" s="487"/>
      <c r="F573" s="602"/>
      <c r="G573" s="5890"/>
      <c r="H573" s="5930"/>
      <c r="I573" s="5887"/>
      <c r="J573" s="601" t="s">
        <v>23</v>
      </c>
      <c r="K573" s="600">
        <f>SUM(K570:K572)</f>
        <v>24.8</v>
      </c>
      <c r="L573" s="600">
        <f>SUM(L570:L572)</f>
        <v>7</v>
      </c>
      <c r="M573" s="600">
        <f>SUM(M570:M572)</f>
        <v>0</v>
      </c>
      <c r="N573" s="599"/>
      <c r="O573" s="598"/>
      <c r="P573" s="597"/>
      <c r="Q573" s="596"/>
      <c r="R573" s="5849"/>
      <c r="S573" s="5845"/>
      <c r="T573" s="579"/>
      <c r="U573" s="579"/>
      <c r="V573" s="579"/>
      <c r="W573" s="412"/>
    </row>
    <row r="574" spans="1:23" ht="15">
      <c r="A574" s="5913" t="s">
        <v>71</v>
      </c>
      <c r="B574" s="5924" t="s">
        <v>27</v>
      </c>
      <c r="C574" s="5980" t="s">
        <v>27</v>
      </c>
      <c r="D574" s="595" t="s">
        <v>87</v>
      </c>
      <c r="E574" s="594"/>
      <c r="F574" s="5983" t="s">
        <v>223</v>
      </c>
      <c r="G574" s="5889" t="s">
        <v>222</v>
      </c>
      <c r="H574" s="5929" t="s">
        <v>34</v>
      </c>
      <c r="I574" s="5885" t="s">
        <v>221</v>
      </c>
      <c r="J574" s="593" t="s">
        <v>110</v>
      </c>
      <c r="K574" s="592"/>
      <c r="L574" s="592"/>
      <c r="M574" s="591"/>
      <c r="N574" s="590"/>
      <c r="O574" s="589"/>
      <c r="P574" s="588"/>
      <c r="Q574" s="587"/>
      <c r="R574" s="5850" t="s">
        <v>220</v>
      </c>
      <c r="S574" s="5851"/>
      <c r="T574" s="579"/>
      <c r="U574" s="579"/>
      <c r="V574" s="579"/>
      <c r="W574" s="412"/>
    </row>
    <row r="575" spans="1:23" ht="15">
      <c r="A575" s="5914"/>
      <c r="B575" s="5925"/>
      <c r="C575" s="5981"/>
      <c r="D575" s="578"/>
      <c r="E575" s="577"/>
      <c r="F575" s="5984"/>
      <c r="G575" s="5889"/>
      <c r="H575" s="5883"/>
      <c r="I575" s="5886"/>
      <c r="J575" s="586" t="s">
        <v>134</v>
      </c>
      <c r="K575" s="585">
        <v>230</v>
      </c>
      <c r="L575" s="585">
        <v>28.8</v>
      </c>
      <c r="M575" s="584">
        <v>0</v>
      </c>
      <c r="N575" s="583"/>
      <c r="O575" s="582"/>
      <c r="P575" s="581"/>
      <c r="Q575" s="580"/>
      <c r="R575" s="5852"/>
      <c r="S575" s="5853"/>
      <c r="T575" s="579"/>
      <c r="U575" s="579"/>
      <c r="V575" s="579"/>
      <c r="W575" s="412"/>
    </row>
    <row r="576" spans="1:23" ht="15.75" thickBot="1">
      <c r="A576" s="5914"/>
      <c r="B576" s="5925"/>
      <c r="C576" s="5981"/>
      <c r="D576" s="578"/>
      <c r="E576" s="577"/>
      <c r="F576" s="5984"/>
      <c r="G576" s="5889"/>
      <c r="H576" s="5883"/>
      <c r="I576" s="5886"/>
      <c r="J576" s="576" t="s">
        <v>211</v>
      </c>
      <c r="K576" s="575">
        <v>0</v>
      </c>
      <c r="L576" s="575">
        <v>0</v>
      </c>
      <c r="M576" s="575">
        <v>0</v>
      </c>
      <c r="N576" s="574"/>
      <c r="O576" s="573"/>
      <c r="P576" s="572"/>
      <c r="Q576" s="571"/>
      <c r="R576" s="5854"/>
      <c r="S576" s="5855"/>
      <c r="T576" s="570"/>
      <c r="U576" s="570"/>
      <c r="V576" s="570"/>
    </row>
    <row r="577" spans="1:19" ht="18" customHeight="1" thickBot="1">
      <c r="A577" s="5914"/>
      <c r="B577" s="5925"/>
      <c r="C577" s="5981"/>
      <c r="D577" s="569"/>
      <c r="E577" s="497"/>
      <c r="F577" s="5984"/>
      <c r="G577" s="5889"/>
      <c r="H577" s="6167"/>
      <c r="I577" s="5886"/>
      <c r="J577" s="568" t="s">
        <v>23</v>
      </c>
      <c r="K577" s="567">
        <f>SUM(K574:K576)</f>
        <v>230</v>
      </c>
      <c r="L577" s="567">
        <f>SUM(L574:L576)</f>
        <v>28.8</v>
      </c>
      <c r="M577" s="567">
        <f>SUM(M574:M576)</f>
        <v>0</v>
      </c>
      <c r="N577" s="566"/>
      <c r="O577" s="565"/>
      <c r="P577" s="564"/>
      <c r="Q577" s="563"/>
      <c r="R577" s="5849"/>
      <c r="S577" s="5845"/>
    </row>
    <row r="578" spans="1:19" ht="18" customHeight="1" thickBot="1">
      <c r="A578" s="481" t="s">
        <v>71</v>
      </c>
      <c r="B578" s="562" t="s">
        <v>27</v>
      </c>
      <c r="C578" s="5899" t="s">
        <v>28</v>
      </c>
      <c r="D578" s="5899"/>
      <c r="E578" s="5899"/>
      <c r="F578" s="5899"/>
      <c r="G578" s="5899"/>
      <c r="H578" s="5899"/>
      <c r="I578" s="5900"/>
      <c r="J578" s="561" t="s">
        <v>23</v>
      </c>
      <c r="K578" s="560">
        <f>K546*1</f>
        <v>1959.4</v>
      </c>
      <c r="L578" s="560">
        <f>L546*1</f>
        <v>1426.6</v>
      </c>
      <c r="M578" s="560">
        <f>M546*1</f>
        <v>970</v>
      </c>
      <c r="N578" s="559"/>
      <c r="O578" s="558"/>
      <c r="P578" s="557"/>
      <c r="Q578" s="556"/>
      <c r="R578" s="5856"/>
      <c r="S578" s="5845"/>
    </row>
    <row r="579" spans="1:19" ht="18" customHeight="1" thickBot="1">
      <c r="A579" s="481" t="s">
        <v>71</v>
      </c>
      <c r="B579" s="555"/>
      <c r="C579" s="5986" t="s">
        <v>26</v>
      </c>
      <c r="D579" s="5986"/>
      <c r="E579" s="5986"/>
      <c r="F579" s="5986"/>
      <c r="G579" s="5986"/>
      <c r="H579" s="5986"/>
      <c r="I579" s="5987"/>
      <c r="J579" s="554" t="s">
        <v>23</v>
      </c>
      <c r="K579" s="553">
        <f>K578*1</f>
        <v>1959.4</v>
      </c>
      <c r="L579" s="553">
        <f>L578*1</f>
        <v>1426.6</v>
      </c>
      <c r="M579" s="553">
        <f>M578*1</f>
        <v>970</v>
      </c>
      <c r="N579" s="552"/>
      <c r="O579" s="551"/>
      <c r="P579" s="550"/>
      <c r="Q579" s="549"/>
      <c r="R579" s="5844"/>
      <c r="S579" s="5845"/>
    </row>
    <row r="580" spans="1:19" ht="18" customHeight="1" thickBot="1">
      <c r="A580" s="475" t="s">
        <v>63</v>
      </c>
      <c r="B580" s="6116" t="s">
        <v>219</v>
      </c>
      <c r="C580" s="6117"/>
      <c r="D580" s="6117"/>
      <c r="E580" s="6117"/>
      <c r="F580" s="6117"/>
      <c r="G580" s="6117"/>
      <c r="H580" s="6117"/>
      <c r="I580" s="6117"/>
      <c r="J580" s="6117"/>
      <c r="K580" s="6117"/>
      <c r="L580" s="6117"/>
      <c r="M580" s="6117"/>
      <c r="N580" s="6117"/>
      <c r="O580" s="6117"/>
      <c r="P580" s="6117"/>
      <c r="Q580" s="6118"/>
      <c r="R580" s="5844"/>
      <c r="S580" s="5845"/>
    </row>
    <row r="581" spans="1:19" ht="16.5" customHeight="1" thickBot="1">
      <c r="A581" s="548"/>
      <c r="B581" s="6130"/>
      <c r="C581" s="6131"/>
      <c r="D581" s="6131"/>
      <c r="E581" s="6131"/>
      <c r="F581" s="6131"/>
      <c r="G581" s="6131"/>
      <c r="H581" s="6131"/>
      <c r="I581" s="6131"/>
      <c r="J581" s="6131"/>
      <c r="K581" s="6131"/>
      <c r="L581" s="6131"/>
      <c r="M581" s="6132"/>
      <c r="N581" s="547"/>
      <c r="O581" s="547"/>
      <c r="P581" s="547"/>
      <c r="Q581" s="546"/>
      <c r="R581" s="545"/>
      <c r="S581" s="464"/>
    </row>
    <row r="582" spans="1:19" ht="18" customHeight="1" thickBot="1">
      <c r="A582" s="475" t="s">
        <v>63</v>
      </c>
      <c r="B582" s="480" t="s">
        <v>27</v>
      </c>
      <c r="C582" s="544"/>
      <c r="D582" s="6158" t="s">
        <v>218</v>
      </c>
      <c r="E582" s="6158"/>
      <c r="F582" s="6158"/>
      <c r="G582" s="6158"/>
      <c r="H582" s="6158"/>
      <c r="I582" s="6158"/>
      <c r="J582" s="6158"/>
      <c r="K582" s="6158"/>
      <c r="L582" s="6158"/>
      <c r="M582" s="6158"/>
      <c r="N582" s="6158"/>
      <c r="O582" s="6158"/>
      <c r="P582" s="6158"/>
      <c r="Q582" s="6159"/>
      <c r="R582" s="5857"/>
      <c r="S582" s="5845"/>
    </row>
    <row r="583" spans="1:19" ht="18.75" customHeight="1" thickBot="1">
      <c r="A583" s="475"/>
      <c r="B583" s="543"/>
      <c r="C583" s="6160"/>
      <c r="D583" s="6161"/>
      <c r="E583" s="6161"/>
      <c r="F583" s="6161"/>
      <c r="G583" s="6161"/>
      <c r="H583" s="6161"/>
      <c r="I583" s="6161"/>
      <c r="J583" s="6161"/>
      <c r="K583" s="6161"/>
      <c r="L583" s="542"/>
      <c r="M583" s="541"/>
      <c r="N583" s="540"/>
      <c r="O583" s="539"/>
      <c r="P583" s="538"/>
      <c r="Q583" s="537"/>
      <c r="R583" s="5858"/>
      <c r="S583" s="5845"/>
    </row>
    <row r="584" spans="1:19" ht="18" customHeight="1">
      <c r="A584" s="5913" t="s">
        <v>63</v>
      </c>
      <c r="B584" s="5924" t="s">
        <v>27</v>
      </c>
      <c r="C584" s="515" t="s">
        <v>27</v>
      </c>
      <c r="D584" s="536"/>
      <c r="E584" s="535"/>
      <c r="F584" s="5966" t="s">
        <v>217</v>
      </c>
      <c r="G584" s="5972" t="s">
        <v>215</v>
      </c>
      <c r="H584" s="5882" t="s">
        <v>34</v>
      </c>
      <c r="I584" s="5885" t="s">
        <v>33</v>
      </c>
      <c r="J584" s="534" t="s">
        <v>110</v>
      </c>
      <c r="K584" s="533">
        <f t="shared" ref="K584:M590" si="18">K592</f>
        <v>0</v>
      </c>
      <c r="L584" s="533">
        <f t="shared" si="18"/>
        <v>3.1</v>
      </c>
      <c r="M584" s="533">
        <f t="shared" si="18"/>
        <v>2</v>
      </c>
      <c r="N584" s="532"/>
      <c r="O584" s="531"/>
      <c r="P584" s="530"/>
      <c r="Q584" s="507"/>
      <c r="R584" s="5850"/>
      <c r="S584" s="5851"/>
    </row>
    <row r="585" spans="1:19" ht="18" customHeight="1">
      <c r="A585" s="5914"/>
      <c r="B585" s="5925"/>
      <c r="C585" s="499"/>
      <c r="D585" s="526"/>
      <c r="E585" s="525"/>
      <c r="F585" s="6081"/>
      <c r="G585" s="5973"/>
      <c r="H585" s="5883"/>
      <c r="I585" s="5886"/>
      <c r="J585" s="528" t="s">
        <v>134</v>
      </c>
      <c r="K585" s="527">
        <f t="shared" si="18"/>
        <v>0</v>
      </c>
      <c r="L585" s="527">
        <f t="shared" si="18"/>
        <v>0</v>
      </c>
      <c r="M585" s="527">
        <f t="shared" si="18"/>
        <v>0</v>
      </c>
      <c r="N585" s="522"/>
      <c r="O585" s="502"/>
      <c r="P585" s="501"/>
      <c r="Q585" s="500"/>
      <c r="R585" s="5859"/>
      <c r="S585" s="5853"/>
    </row>
    <row r="586" spans="1:19" ht="18" customHeight="1">
      <c r="A586" s="5914"/>
      <c r="B586" s="5925"/>
      <c r="C586" s="499"/>
      <c r="D586" s="526"/>
      <c r="E586" s="525"/>
      <c r="F586" s="6081"/>
      <c r="G586" s="5973"/>
      <c r="H586" s="5883"/>
      <c r="I586" s="5886"/>
      <c r="J586" s="528" t="s">
        <v>211</v>
      </c>
      <c r="K586" s="529">
        <f t="shared" si="18"/>
        <v>0</v>
      </c>
      <c r="L586" s="529">
        <f t="shared" si="18"/>
        <v>0</v>
      </c>
      <c r="M586" s="529">
        <f t="shared" si="18"/>
        <v>0</v>
      </c>
      <c r="N586" s="522"/>
      <c r="O586" s="502"/>
      <c r="P586" s="501"/>
      <c r="Q586" s="500"/>
      <c r="R586" s="5859"/>
      <c r="S586" s="5853"/>
    </row>
    <row r="587" spans="1:19" ht="18" customHeight="1">
      <c r="A587" s="5914"/>
      <c r="B587" s="5925"/>
      <c r="C587" s="499"/>
      <c r="D587" s="526"/>
      <c r="E587" s="525"/>
      <c r="F587" s="6081"/>
      <c r="G587" s="5973"/>
      <c r="H587" s="5883"/>
      <c r="I587" s="5886"/>
      <c r="J587" s="528" t="s">
        <v>159</v>
      </c>
      <c r="K587" s="527">
        <f t="shared" si="18"/>
        <v>0</v>
      </c>
      <c r="L587" s="527">
        <f t="shared" si="18"/>
        <v>53.3</v>
      </c>
      <c r="M587" s="527">
        <f t="shared" si="18"/>
        <v>0</v>
      </c>
      <c r="N587" s="522"/>
      <c r="O587" s="502"/>
      <c r="P587" s="501"/>
      <c r="Q587" s="500"/>
      <c r="R587" s="5859"/>
      <c r="S587" s="5853"/>
    </row>
    <row r="588" spans="1:19" ht="18" customHeight="1">
      <c r="A588" s="5914"/>
      <c r="B588" s="5925"/>
      <c r="C588" s="499"/>
      <c r="D588" s="526"/>
      <c r="E588" s="525"/>
      <c r="F588" s="6081"/>
      <c r="G588" s="5973"/>
      <c r="H588" s="5883"/>
      <c r="I588" s="5886"/>
      <c r="J588" s="528" t="s">
        <v>210</v>
      </c>
      <c r="K588" s="527">
        <f t="shared" si="18"/>
        <v>0</v>
      </c>
      <c r="L588" s="527">
        <f t="shared" si="18"/>
        <v>0</v>
      </c>
      <c r="M588" s="527">
        <f t="shared" si="18"/>
        <v>0</v>
      </c>
      <c r="N588" s="522"/>
      <c r="O588" s="502"/>
      <c r="P588" s="501"/>
      <c r="Q588" s="500"/>
      <c r="R588" s="5859"/>
      <c r="S588" s="5853"/>
    </row>
    <row r="589" spans="1:19" ht="18" customHeight="1">
      <c r="A589" s="5914"/>
      <c r="B589" s="5925"/>
      <c r="C589" s="499"/>
      <c r="D589" s="526"/>
      <c r="E589" s="525"/>
      <c r="F589" s="6081"/>
      <c r="G589" s="5973"/>
      <c r="H589" s="5883"/>
      <c r="I589" s="5886"/>
      <c r="J589" s="528" t="s">
        <v>135</v>
      </c>
      <c r="K589" s="527">
        <f t="shared" si="18"/>
        <v>0</v>
      </c>
      <c r="L589" s="527">
        <f t="shared" si="18"/>
        <v>0</v>
      </c>
      <c r="M589" s="527">
        <f t="shared" si="18"/>
        <v>0</v>
      </c>
      <c r="N589" s="522"/>
      <c r="O589" s="502"/>
      <c r="P589" s="501"/>
      <c r="Q589" s="500"/>
      <c r="R589" s="5859"/>
      <c r="S589" s="5853"/>
    </row>
    <row r="590" spans="1:19" ht="18" customHeight="1" thickBot="1">
      <c r="A590" s="5914"/>
      <c r="B590" s="5925"/>
      <c r="C590" s="499"/>
      <c r="D590" s="526"/>
      <c r="E590" s="525"/>
      <c r="F590" s="524"/>
      <c r="G590" s="5973"/>
      <c r="H590" s="5883"/>
      <c r="I590" s="5886"/>
      <c r="J590" s="523" t="s">
        <v>209</v>
      </c>
      <c r="K590" s="517">
        <f t="shared" si="18"/>
        <v>0</v>
      </c>
      <c r="L590" s="517">
        <f t="shared" si="18"/>
        <v>0</v>
      </c>
      <c r="M590" s="517">
        <f t="shared" si="18"/>
        <v>0</v>
      </c>
      <c r="N590" s="522"/>
      <c r="O590" s="502"/>
      <c r="P590" s="501"/>
      <c r="Q590" s="500"/>
      <c r="R590" s="5859"/>
      <c r="S590" s="5853"/>
    </row>
    <row r="591" spans="1:19" ht="18" customHeight="1" thickBot="1">
      <c r="A591" s="5915"/>
      <c r="B591" s="5926"/>
      <c r="C591" s="489"/>
      <c r="D591" s="521"/>
      <c r="E591" s="520"/>
      <c r="F591" s="519"/>
      <c r="G591" s="5974"/>
      <c r="H591" s="5884"/>
      <c r="I591" s="5887"/>
      <c r="J591" s="518" t="s">
        <v>23</v>
      </c>
      <c r="K591" s="517">
        <f>SUM(K584:K590)</f>
        <v>0</v>
      </c>
      <c r="L591" s="517">
        <f>SUM(L584:L590)</f>
        <v>56.4</v>
      </c>
      <c r="M591" s="517">
        <f>SUM(M584:M590)</f>
        <v>2</v>
      </c>
      <c r="N591" s="516"/>
      <c r="O591" s="493"/>
      <c r="P591" s="492"/>
      <c r="Q591" s="491"/>
      <c r="R591" s="5860"/>
      <c r="S591" s="5855"/>
    </row>
    <row r="592" spans="1:19" ht="18" customHeight="1">
      <c r="A592" s="5913" t="s">
        <v>63</v>
      </c>
      <c r="B592" s="5924" t="s">
        <v>27</v>
      </c>
      <c r="C592" s="515" t="s">
        <v>27</v>
      </c>
      <c r="D592" s="514" t="s">
        <v>27</v>
      </c>
      <c r="E592" s="513"/>
      <c r="F592" s="6127" t="s">
        <v>216</v>
      </c>
      <c r="G592" s="5972" t="s">
        <v>215</v>
      </c>
      <c r="H592" s="5882" t="s">
        <v>34</v>
      </c>
      <c r="I592" s="5885" t="s">
        <v>214</v>
      </c>
      <c r="J592" s="512" t="s">
        <v>110</v>
      </c>
      <c r="K592" s="511">
        <v>0</v>
      </c>
      <c r="L592" s="511">
        <v>3.1</v>
      </c>
      <c r="M592" s="511">
        <v>2</v>
      </c>
      <c r="N592" s="510" t="s">
        <v>213</v>
      </c>
      <c r="O592" s="509" t="s">
        <v>37</v>
      </c>
      <c r="P592" s="508"/>
      <c r="Q592" s="507"/>
      <c r="R592" s="5850" t="s">
        <v>212</v>
      </c>
      <c r="S592" s="5851"/>
    </row>
    <row r="593" spans="1:19" ht="18" customHeight="1">
      <c r="A593" s="5914"/>
      <c r="B593" s="5925"/>
      <c r="C593" s="499"/>
      <c r="D593" s="498"/>
      <c r="E593" s="497"/>
      <c r="F593" s="6128"/>
      <c r="G593" s="5973"/>
      <c r="H593" s="5883"/>
      <c r="I593" s="5886"/>
      <c r="J593" s="505" t="s">
        <v>134</v>
      </c>
      <c r="K593" s="504"/>
      <c r="L593" s="504"/>
      <c r="M593" s="504"/>
      <c r="N593" s="503"/>
      <c r="O593" s="502"/>
      <c r="P593" s="501"/>
      <c r="Q593" s="500"/>
      <c r="R593" s="5852"/>
      <c r="S593" s="5853"/>
    </row>
    <row r="594" spans="1:19" ht="18" customHeight="1">
      <c r="A594" s="5914"/>
      <c r="B594" s="5925"/>
      <c r="C594" s="499"/>
      <c r="D594" s="498"/>
      <c r="E594" s="497"/>
      <c r="F594" s="6128"/>
      <c r="G594" s="5973"/>
      <c r="H594" s="5883"/>
      <c r="I594" s="5886"/>
      <c r="J594" s="505" t="s">
        <v>211</v>
      </c>
      <c r="K594" s="504"/>
      <c r="L594" s="504"/>
      <c r="M594" s="504"/>
      <c r="N594" s="503"/>
      <c r="O594" s="502"/>
      <c r="P594" s="501"/>
      <c r="Q594" s="500"/>
      <c r="R594" s="5852"/>
      <c r="S594" s="5853"/>
    </row>
    <row r="595" spans="1:19" ht="18" customHeight="1">
      <c r="A595" s="5914"/>
      <c r="B595" s="5925"/>
      <c r="C595" s="499"/>
      <c r="D595" s="498"/>
      <c r="E595" s="497"/>
      <c r="F595" s="6128"/>
      <c r="G595" s="5973"/>
      <c r="H595" s="5883"/>
      <c r="I595" s="5886"/>
      <c r="J595" s="505" t="s">
        <v>159</v>
      </c>
      <c r="K595" s="504">
        <v>0</v>
      </c>
      <c r="L595" s="504">
        <v>53.3</v>
      </c>
      <c r="M595" s="504">
        <v>0</v>
      </c>
      <c r="N595" s="503"/>
      <c r="O595" s="502"/>
      <c r="P595" s="501"/>
      <c r="Q595" s="500"/>
      <c r="R595" s="5852"/>
      <c r="S595" s="5853"/>
    </row>
    <row r="596" spans="1:19" ht="18" customHeight="1">
      <c r="A596" s="5914"/>
      <c r="B596" s="5925"/>
      <c r="C596" s="499"/>
      <c r="D596" s="498"/>
      <c r="E596" s="497"/>
      <c r="F596" s="6128"/>
      <c r="G596" s="5973"/>
      <c r="H596" s="5883"/>
      <c r="I596" s="5886"/>
      <c r="J596" s="505" t="s">
        <v>210</v>
      </c>
      <c r="K596" s="504"/>
      <c r="L596" s="504"/>
      <c r="M596" s="504"/>
      <c r="N596" s="503"/>
      <c r="O596" s="502"/>
      <c r="P596" s="501"/>
      <c r="Q596" s="500"/>
      <c r="R596" s="5852"/>
      <c r="S596" s="5853"/>
    </row>
    <row r="597" spans="1:19" ht="18" customHeight="1">
      <c r="A597" s="5914"/>
      <c r="B597" s="5925"/>
      <c r="C597" s="499"/>
      <c r="D597" s="498"/>
      <c r="E597" s="497"/>
      <c r="F597" s="6128"/>
      <c r="G597" s="5973"/>
      <c r="H597" s="5883"/>
      <c r="I597" s="5886"/>
      <c r="J597" s="505" t="s">
        <v>135</v>
      </c>
      <c r="K597" s="504"/>
      <c r="L597" s="504"/>
      <c r="M597" s="504"/>
      <c r="N597" s="503"/>
      <c r="O597" s="502"/>
      <c r="P597" s="501"/>
      <c r="Q597" s="500"/>
      <c r="R597" s="5852"/>
      <c r="S597" s="5853"/>
    </row>
    <row r="598" spans="1:19" ht="16.5" customHeight="1" thickBot="1">
      <c r="A598" s="5914"/>
      <c r="B598" s="5925"/>
      <c r="C598" s="499"/>
      <c r="D598" s="498"/>
      <c r="E598" s="497"/>
      <c r="F598" s="6128"/>
      <c r="G598" s="5973"/>
      <c r="H598" s="5883"/>
      <c r="I598" s="5886"/>
      <c r="J598" s="496" t="s">
        <v>209</v>
      </c>
      <c r="K598" s="495"/>
      <c r="L598" s="495"/>
      <c r="M598" s="495"/>
      <c r="N598" s="494"/>
      <c r="O598" s="493"/>
      <c r="P598" s="492"/>
      <c r="Q598" s="491"/>
      <c r="R598" s="5854"/>
      <c r="S598" s="5855"/>
    </row>
    <row r="599" spans="1:19" ht="15.75" customHeight="1" thickBot="1">
      <c r="A599" s="5915"/>
      <c r="B599" s="5926"/>
      <c r="C599" s="489"/>
      <c r="D599" s="488"/>
      <c r="E599" s="487"/>
      <c r="F599" s="6129"/>
      <c r="G599" s="5974"/>
      <c r="H599" s="5884"/>
      <c r="I599" s="5887"/>
      <c r="J599" s="486" t="s">
        <v>23</v>
      </c>
      <c r="K599" s="485">
        <f>SUM(K592:K598)</f>
        <v>0</v>
      </c>
      <c r="L599" s="485">
        <f>SUM(L592:L598)</f>
        <v>56.4</v>
      </c>
      <c r="M599" s="485">
        <f>SUM(M592:M598)</f>
        <v>2</v>
      </c>
      <c r="N599" s="484"/>
      <c r="O599" s="483"/>
      <c r="P599" s="483"/>
      <c r="Q599" s="482"/>
      <c r="R599" s="5849"/>
      <c r="S599" s="5845"/>
    </row>
    <row r="600" spans="1:19" ht="17.25" customHeight="1" thickBot="1">
      <c r="A600" s="481" t="s">
        <v>63</v>
      </c>
      <c r="B600" s="480" t="s">
        <v>27</v>
      </c>
      <c r="C600" s="5898" t="s">
        <v>28</v>
      </c>
      <c r="D600" s="5899"/>
      <c r="E600" s="5899"/>
      <c r="F600" s="5899"/>
      <c r="G600" s="5899"/>
      <c r="H600" s="5899"/>
      <c r="I600" s="5899"/>
      <c r="J600" s="479" t="s">
        <v>23</v>
      </c>
      <c r="K600" s="478">
        <f>K591*1</f>
        <v>0</v>
      </c>
      <c r="L600" s="478">
        <f>L591*1</f>
        <v>56.4</v>
      </c>
      <c r="M600" s="478">
        <f>M591*1</f>
        <v>2</v>
      </c>
      <c r="N600" s="477"/>
      <c r="O600" s="477"/>
      <c r="P600" s="477"/>
      <c r="Q600" s="476"/>
      <c r="R600" s="5857"/>
      <c r="S600" s="5845"/>
    </row>
    <row r="601" spans="1:19" ht="20.45" customHeight="1" thickBot="1">
      <c r="A601" s="475" t="s">
        <v>63</v>
      </c>
      <c r="B601" s="475"/>
      <c r="C601" s="6156" t="s">
        <v>26</v>
      </c>
      <c r="D601" s="6157"/>
      <c r="E601" s="6157"/>
      <c r="F601" s="6157"/>
      <c r="G601" s="6157"/>
      <c r="H601" s="6157"/>
      <c r="I601" s="6157"/>
      <c r="J601" s="474" t="s">
        <v>23</v>
      </c>
      <c r="K601" s="473">
        <f>K600*1</f>
        <v>0</v>
      </c>
      <c r="L601" s="473">
        <f>L600*1</f>
        <v>56.4</v>
      </c>
      <c r="M601" s="473">
        <f>M600*1</f>
        <v>2</v>
      </c>
      <c r="N601" s="472"/>
      <c r="O601" s="472"/>
      <c r="P601" s="472"/>
      <c r="Q601" s="471"/>
      <c r="R601" s="5844"/>
      <c r="S601" s="5845"/>
    </row>
    <row r="602" spans="1:19" ht="18" hidden="1" customHeight="1" thickBot="1">
      <c r="A602" s="470"/>
      <c r="B602" s="470"/>
      <c r="C602" s="6139" t="s">
        <v>25</v>
      </c>
      <c r="D602" s="6139"/>
      <c r="E602" s="6139"/>
      <c r="F602" s="6139"/>
      <c r="G602" s="6139"/>
      <c r="H602" s="6139"/>
      <c r="I602" s="6140"/>
      <c r="J602" s="469" t="s">
        <v>23</v>
      </c>
      <c r="K602" s="468" t="e">
        <f>K603-#REF!</f>
        <v>#REF!</v>
      </c>
      <c r="L602" s="468" t="e">
        <f>L603-#REF!</f>
        <v>#REF!</v>
      </c>
      <c r="M602" s="468" t="e">
        <f>M603-#REF!</f>
        <v>#REF!</v>
      </c>
      <c r="N602" s="467"/>
      <c r="O602" s="467"/>
      <c r="P602" s="467"/>
      <c r="Q602" s="466"/>
      <c r="R602" s="465"/>
      <c r="S602" s="464"/>
    </row>
    <row r="603" spans="1:19" ht="15.75" customHeight="1" thickBot="1">
      <c r="A603" s="6141" t="s">
        <v>208</v>
      </c>
      <c r="B603" s="6142"/>
      <c r="C603" s="6142"/>
      <c r="D603" s="6142"/>
      <c r="E603" s="6142"/>
      <c r="F603" s="6142"/>
      <c r="G603" s="6142"/>
      <c r="H603" s="6142"/>
      <c r="I603" s="6142"/>
      <c r="J603" s="463" t="s">
        <v>23</v>
      </c>
      <c r="K603" s="462">
        <f>K62+K123+K186+K276+K330+K440+K470+K534+K579+K601</f>
        <v>25629.800000000003</v>
      </c>
      <c r="L603" s="462">
        <f>L62+L123+L186+L276+L330+L440+L470+L534+L579+L601</f>
        <v>24399.100000000002</v>
      </c>
      <c r="M603" s="462">
        <f>M62+M123+M186+M276+M330+M440+M470+M534+M579+M601</f>
        <v>16159.599999999999</v>
      </c>
      <c r="N603" s="461"/>
      <c r="O603" s="461"/>
      <c r="P603" s="461"/>
      <c r="Q603" s="460"/>
      <c r="R603" s="5846"/>
      <c r="S603" s="5845"/>
    </row>
    <row r="604" spans="1:19" ht="44.25" customHeight="1">
      <c r="A604" s="41" t="s">
        <v>22</v>
      </c>
      <c r="B604" s="41"/>
      <c r="C604" s="41"/>
      <c r="D604" s="41"/>
      <c r="E604" s="41"/>
      <c r="F604" s="41"/>
      <c r="G604" s="41"/>
      <c r="H604" s="41"/>
      <c r="I604" s="41"/>
      <c r="J604" s="41"/>
      <c r="K604" s="41"/>
      <c r="L604" s="41"/>
      <c r="M604" s="459"/>
    </row>
    <row r="605" spans="1:19" ht="15">
      <c r="A605" s="455"/>
      <c r="B605" s="455"/>
      <c r="C605" s="455"/>
      <c r="D605" s="458"/>
      <c r="E605" s="458"/>
      <c r="F605" s="6152" t="s">
        <v>207</v>
      </c>
      <c r="G605" s="6152"/>
      <c r="H605" s="6152"/>
      <c r="I605" s="6152"/>
      <c r="J605" s="6152"/>
      <c r="K605" s="6152"/>
      <c r="L605" s="457"/>
      <c r="M605" s="456"/>
      <c r="N605" s="449"/>
    </row>
    <row r="606" spans="1:19" ht="15.75" thickBot="1">
      <c r="A606" s="455"/>
      <c r="B606" s="455"/>
      <c r="C606" s="455"/>
      <c r="D606" s="455"/>
      <c r="E606" s="455"/>
      <c r="F606" s="455"/>
      <c r="G606" s="455"/>
      <c r="H606" s="455"/>
      <c r="I606" s="455"/>
      <c r="J606" s="455"/>
      <c r="K606" s="436"/>
      <c r="L606" s="436"/>
      <c r="M606" s="436"/>
    </row>
    <row r="607" spans="1:19" ht="66.75" customHeight="1" thickBot="1">
      <c r="F607" s="454"/>
      <c r="G607" s="453"/>
      <c r="H607" s="453"/>
      <c r="I607" s="453"/>
      <c r="J607" s="452"/>
      <c r="K607" s="451" t="s">
        <v>19</v>
      </c>
      <c r="L607" s="451" t="s">
        <v>19</v>
      </c>
      <c r="M607" s="450" t="s">
        <v>17</v>
      </c>
      <c r="N607" s="449"/>
      <c r="O607" s="428"/>
      <c r="P607" s="428"/>
      <c r="Q607" s="428"/>
    </row>
    <row r="608" spans="1:19" ht="15.75" thickBot="1">
      <c r="F608" s="6153" t="s">
        <v>16</v>
      </c>
      <c r="G608" s="6154"/>
      <c r="H608" s="6154"/>
      <c r="I608" s="6154"/>
      <c r="J608" s="6155"/>
      <c r="K608" s="448">
        <f>SUM(K609:K619)</f>
        <v>25629.8</v>
      </c>
      <c r="L608" s="447">
        <f>SUM(L609:L619)</f>
        <v>24399.1</v>
      </c>
      <c r="M608" s="447">
        <f>SUM(M609:M619)</f>
        <v>16159.599999999999</v>
      </c>
      <c r="N608" s="446"/>
      <c r="O608" s="425"/>
      <c r="P608" s="425"/>
      <c r="Q608" s="445"/>
    </row>
    <row r="609" spans="6:18" ht="15">
      <c r="F609" s="6133" t="s">
        <v>206</v>
      </c>
      <c r="G609" s="6134"/>
      <c r="H609" s="6134"/>
      <c r="I609" s="6134"/>
      <c r="J609" s="6135"/>
      <c r="K609" s="444">
        <f>K12+K43+K68+K92+K128+K146+K173+K191+K281+K302+K317+K335+K352+K367+K445+K457+K475+K539+K584</f>
        <v>77.899999999999991</v>
      </c>
      <c r="L609" s="443">
        <f>L12+L43+L68+L92+L128+L146+L173+L191+L281+L302+L317+L335+L352+L367+L445+L457+L475+L539+L584</f>
        <v>77.899999999999991</v>
      </c>
      <c r="M609" s="443">
        <f>M12+M43+M68+M92+M128+M146+M173+M191+M281+M302+M317+M335+M352+M367+M445+M457+M475+M539+M584</f>
        <v>42.9</v>
      </c>
      <c r="O609" s="425"/>
      <c r="P609" s="425"/>
      <c r="Q609" s="428"/>
    </row>
    <row r="610" spans="6:18" ht="15">
      <c r="F610" s="6133" t="s">
        <v>205</v>
      </c>
      <c r="G610" s="6134"/>
      <c r="H610" s="6134"/>
      <c r="I610" s="6134"/>
      <c r="J610" s="6135"/>
      <c r="K610" s="434"/>
      <c r="L610" s="433"/>
      <c r="M610" s="433"/>
      <c r="O610" s="428"/>
      <c r="P610" s="428"/>
      <c r="Q610" s="428"/>
    </row>
    <row r="611" spans="6:18" ht="15">
      <c r="F611" s="6133" t="s">
        <v>204</v>
      </c>
      <c r="G611" s="6134"/>
      <c r="H611" s="6134"/>
      <c r="I611" s="6134"/>
      <c r="J611" s="6135"/>
      <c r="K611" s="442">
        <f>K17+K47+K72+K132+K150+K177+K285+K306+K321+K340+K356+K371+K449+K461+K479+K544+K589</f>
        <v>0</v>
      </c>
      <c r="L611" s="441">
        <f>L17+L47+L72+L132+L150+L177+L285+L306+L321+L340+L356+L371+L449+L461+L479+L544+L589</f>
        <v>0</v>
      </c>
      <c r="M611" s="441">
        <f>M17+M47+M72+M132+M150+M177+M285+M306+M321+M340+M356+M371+M449+M461+M479+M544+M589</f>
        <v>0</v>
      </c>
      <c r="O611" s="428"/>
      <c r="P611" s="428"/>
      <c r="Q611" s="428"/>
    </row>
    <row r="612" spans="6:18" ht="28.9" customHeight="1">
      <c r="F612" s="6133" t="s">
        <v>203</v>
      </c>
      <c r="G612" s="6134"/>
      <c r="H612" s="6134"/>
      <c r="I612" s="6134"/>
      <c r="J612" s="6135"/>
      <c r="K612" s="434">
        <f>K559+K339+K598</f>
        <v>0</v>
      </c>
      <c r="L612" s="433">
        <f>L559+L339+L598</f>
        <v>0</v>
      </c>
      <c r="M612" s="433">
        <f>M559+M339+M598</f>
        <v>0</v>
      </c>
      <c r="O612" s="428"/>
      <c r="P612" s="428"/>
      <c r="Q612" s="425"/>
    </row>
    <row r="613" spans="6:18" ht="15">
      <c r="F613" s="6136" t="s">
        <v>202</v>
      </c>
      <c r="G613" s="6137"/>
      <c r="H613" s="6137"/>
      <c r="I613" s="6137"/>
      <c r="J613" s="6138"/>
      <c r="K613" s="440">
        <f>K16+K96+K195+K480+K543+K588</f>
        <v>6716</v>
      </c>
      <c r="L613" s="439">
        <f>L16+L96+L195+L480+L543+L588</f>
        <v>6716</v>
      </c>
      <c r="M613" s="439">
        <f>M16+M96+M195+M480+M543+M588</f>
        <v>6266</v>
      </c>
      <c r="O613" s="407"/>
      <c r="P613" s="407"/>
      <c r="Q613" s="428"/>
    </row>
    <row r="614" spans="6:18" ht="15">
      <c r="F614" s="438" t="s">
        <v>201</v>
      </c>
      <c r="G614" s="437"/>
      <c r="H614" s="436"/>
      <c r="I614" s="436"/>
      <c r="J614" s="435"/>
      <c r="K614" s="434"/>
      <c r="L614" s="433"/>
      <c r="M614" s="433"/>
      <c r="O614" s="428"/>
      <c r="P614" s="428"/>
      <c r="Q614" s="428"/>
    </row>
    <row r="615" spans="6:18" ht="15">
      <c r="F615" s="6133" t="s">
        <v>200</v>
      </c>
      <c r="G615" s="6134"/>
      <c r="H615" s="6134"/>
      <c r="I615" s="6134"/>
      <c r="J615" s="6135"/>
      <c r="K615" s="434"/>
      <c r="L615" s="433"/>
      <c r="M615" s="433"/>
      <c r="O615" s="428"/>
      <c r="P615" s="428"/>
      <c r="Q615" s="428"/>
    </row>
    <row r="616" spans="6:18" ht="15">
      <c r="F616" s="6133" t="s">
        <v>199</v>
      </c>
      <c r="G616" s="6134"/>
      <c r="H616" s="6134"/>
      <c r="I616" s="6134"/>
      <c r="J616" s="6135"/>
      <c r="K616" s="432"/>
      <c r="L616" s="431"/>
      <c r="M616" s="431"/>
      <c r="O616" s="428"/>
      <c r="P616" s="428"/>
      <c r="Q616" s="428"/>
      <c r="R616" s="421"/>
    </row>
    <row r="617" spans="6:18" ht="15">
      <c r="F617" s="6133" t="s">
        <v>198</v>
      </c>
      <c r="G617" s="6134"/>
      <c r="H617" s="6134"/>
      <c r="I617" s="6134"/>
      <c r="J617" s="6135"/>
      <c r="K617" s="430">
        <f t="shared" ref="K617:M618" si="19">K14+K45+K70+K94+K130+K148+K175+K193+K283+K304+K319+K337+K354+K369+K447+K459+K477+K541+K586</f>
        <v>5665.7999999999993</v>
      </c>
      <c r="L617" s="429">
        <f t="shared" si="19"/>
        <v>5665.7999999999993</v>
      </c>
      <c r="M617" s="429">
        <f t="shared" si="19"/>
        <v>1356.7</v>
      </c>
      <c r="O617" s="407"/>
      <c r="P617" s="407"/>
      <c r="Q617" s="428"/>
      <c r="R617" s="421"/>
    </row>
    <row r="618" spans="6:18" ht="15">
      <c r="F618" s="6133" t="s">
        <v>197</v>
      </c>
      <c r="G618" s="6134"/>
      <c r="H618" s="6134"/>
      <c r="I618" s="6134"/>
      <c r="J618" s="6135"/>
      <c r="K618" s="430">
        <f t="shared" si="19"/>
        <v>5564.1</v>
      </c>
      <c r="L618" s="429">
        <f t="shared" si="19"/>
        <v>6676.4000000000005</v>
      </c>
      <c r="M618" s="429">
        <f t="shared" si="19"/>
        <v>4174.8</v>
      </c>
      <c r="O618" s="425"/>
      <c r="P618" s="425"/>
      <c r="Q618" s="428"/>
      <c r="R618" s="421"/>
    </row>
    <row r="619" spans="6:18" ht="15.75" thickBot="1">
      <c r="F619" s="6162" t="s">
        <v>196</v>
      </c>
      <c r="G619" s="6163"/>
      <c r="H619" s="6163"/>
      <c r="I619" s="6163"/>
      <c r="J619" s="6164"/>
      <c r="K619" s="427">
        <f>K13+K44+K69+K93+K129+K147+K174+K192+K282+K303+K318+K336+K353+K368+K446+K458+K476+K540+K585</f>
        <v>7606</v>
      </c>
      <c r="L619" s="426">
        <f>L13+L44+L69+L93+L129+L147+L174+L192+L282+L303+L318+L336+L353+L368+L446+L458+L476+L540+L585</f>
        <v>5262.9999999999991</v>
      </c>
      <c r="M619" s="426">
        <f>M13+M44+M69+M93+M129+M147+M174+M192+M282+M303+M318+M336+M353+M368+M446+M458+M476+M540+M585</f>
        <v>4319.2</v>
      </c>
      <c r="N619" s="412"/>
      <c r="O619" s="425"/>
      <c r="P619" s="425"/>
      <c r="Q619" s="424"/>
      <c r="R619" s="421"/>
    </row>
    <row r="620" spans="6:18" ht="15.75" thickBot="1">
      <c r="F620" s="6165" t="s">
        <v>2</v>
      </c>
      <c r="G620" s="6166"/>
      <c r="H620" s="6166"/>
      <c r="I620" s="6166"/>
      <c r="J620" s="6166"/>
      <c r="K620" s="423">
        <f>K621</f>
        <v>0</v>
      </c>
      <c r="L620" s="422">
        <f>L621</f>
        <v>0</v>
      </c>
      <c r="M620" s="422">
        <f>M621</f>
        <v>0</v>
      </c>
      <c r="N620" s="418"/>
      <c r="R620" s="421"/>
    </row>
    <row r="621" spans="6:18" ht="15.75" thickBot="1">
      <c r="F621" s="6149" t="s">
        <v>195</v>
      </c>
      <c r="G621" s="6150"/>
      <c r="H621" s="6150"/>
      <c r="I621" s="6150"/>
      <c r="J621" s="6151"/>
      <c r="K621" s="420">
        <v>0</v>
      </c>
      <c r="L621" s="419">
        <v>0</v>
      </c>
      <c r="M621" s="419">
        <v>0</v>
      </c>
      <c r="N621" s="418"/>
    </row>
    <row r="622" spans="6:18" ht="13.5" customHeight="1" thickBot="1">
      <c r="F622" s="417"/>
      <c r="G622" s="416"/>
      <c r="H622" s="416"/>
      <c r="I622" s="416"/>
      <c r="J622" s="415"/>
      <c r="K622" s="414">
        <f>K608+K620</f>
        <v>25629.8</v>
      </c>
      <c r="L622" s="413">
        <f>L608+L620</f>
        <v>24399.1</v>
      </c>
      <c r="M622" s="413">
        <f>M608+M620</f>
        <v>16159.599999999999</v>
      </c>
      <c r="N622" s="412"/>
    </row>
    <row r="623" spans="6:18">
      <c r="K623" s="411"/>
      <c r="L623" s="411"/>
      <c r="M623" s="411"/>
    </row>
    <row r="625" spans="14:14">
      <c r="N625" s="410"/>
    </row>
  </sheetData>
  <mergeCells count="768">
    <mergeCell ref="H451:H455"/>
    <mergeCell ref="I451:I456"/>
    <mergeCell ref="I463:I468"/>
    <mergeCell ref="B323:B328"/>
    <mergeCell ref="B287:B292"/>
    <mergeCell ref="B308:B313"/>
    <mergeCell ref="H323:H328"/>
    <mergeCell ref="I335:I341"/>
    <mergeCell ref="I342:I348"/>
    <mergeCell ref="G373:G378"/>
    <mergeCell ref="B379:B384"/>
    <mergeCell ref="F379:F381"/>
    <mergeCell ref="H379:H384"/>
    <mergeCell ref="I379:I384"/>
    <mergeCell ref="G379:G384"/>
    <mergeCell ref="B367:B372"/>
    <mergeCell ref="B415:B420"/>
    <mergeCell ref="B433:B438"/>
    <mergeCell ref="I445:I450"/>
    <mergeCell ref="I415:I420"/>
    <mergeCell ref="F403:F405"/>
    <mergeCell ref="H403:H408"/>
    <mergeCell ref="I358:I363"/>
    <mergeCell ref="I367:I372"/>
    <mergeCell ref="F179:F184"/>
    <mergeCell ref="A269:A274"/>
    <mergeCell ref="B269:B274"/>
    <mergeCell ref="C269:C274"/>
    <mergeCell ref="D269:D274"/>
    <mergeCell ref="B227:B232"/>
    <mergeCell ref="B233:B238"/>
    <mergeCell ref="A257:A262"/>
    <mergeCell ref="B209:B214"/>
    <mergeCell ref="B221:B226"/>
    <mergeCell ref="B203:B208"/>
    <mergeCell ref="B197:B202"/>
    <mergeCell ref="B215:B220"/>
    <mergeCell ref="A263:A268"/>
    <mergeCell ref="D251:D256"/>
    <mergeCell ref="F227:F232"/>
    <mergeCell ref="F245:F250"/>
    <mergeCell ref="E257:E262"/>
    <mergeCell ref="E263:E268"/>
    <mergeCell ref="B263:B268"/>
    <mergeCell ref="F215:F220"/>
    <mergeCell ref="F221:F226"/>
    <mergeCell ref="F203:F208"/>
    <mergeCell ref="C251:C256"/>
    <mergeCell ref="H203:H208"/>
    <mergeCell ref="B317:B322"/>
    <mergeCell ref="B302:B307"/>
    <mergeCell ref="B293:B298"/>
    <mergeCell ref="B257:B262"/>
    <mergeCell ref="C257:C262"/>
    <mergeCell ref="D257:D262"/>
    <mergeCell ref="C263:C268"/>
    <mergeCell ref="B239:B244"/>
    <mergeCell ref="B245:B250"/>
    <mergeCell ref="B281:B286"/>
    <mergeCell ref="H257:H262"/>
    <mergeCell ref="H263:H267"/>
    <mergeCell ref="G239:G244"/>
    <mergeCell ref="G227:G232"/>
    <mergeCell ref="G233:G238"/>
    <mergeCell ref="D302:F307"/>
    <mergeCell ref="G302:G307"/>
    <mergeCell ref="F308:F313"/>
    <mergeCell ref="B475:B481"/>
    <mergeCell ref="B457:B462"/>
    <mergeCell ref="B451:B456"/>
    <mergeCell ref="B463:B468"/>
    <mergeCell ref="D475:F481"/>
    <mergeCell ref="C507:C512"/>
    <mergeCell ref="B507:B512"/>
    <mergeCell ref="F507:F512"/>
    <mergeCell ref="E507:E512"/>
    <mergeCell ref="D507:D512"/>
    <mergeCell ref="D457:F462"/>
    <mergeCell ref="G507:G512"/>
    <mergeCell ref="A116:A121"/>
    <mergeCell ref="G116:G121"/>
    <mergeCell ref="H116:H121"/>
    <mergeCell ref="B146:B151"/>
    <mergeCell ref="B140:B145"/>
    <mergeCell ref="B152:B157"/>
    <mergeCell ref="G146:G151"/>
    <mergeCell ref="D116:D121"/>
    <mergeCell ref="C116:C121"/>
    <mergeCell ref="B116:B121"/>
    <mergeCell ref="G152:G157"/>
    <mergeCell ref="E116:E121"/>
    <mergeCell ref="B173:B178"/>
    <mergeCell ref="F173:F178"/>
    <mergeCell ref="H173:H178"/>
    <mergeCell ref="B128:B133"/>
    <mergeCell ref="F140:F145"/>
    <mergeCell ref="G134:G139"/>
    <mergeCell ref="G128:G133"/>
    <mergeCell ref="F152:F157"/>
    <mergeCell ref="H164:H169"/>
    <mergeCell ref="F427:F429"/>
    <mergeCell ref="H427:H432"/>
    <mergeCell ref="H489:H494"/>
    <mergeCell ref="D433:D438"/>
    <mergeCell ref="I173:I178"/>
    <mergeCell ref="G173:G178"/>
    <mergeCell ref="I263:I268"/>
    <mergeCell ref="E269:E274"/>
    <mergeCell ref="H233:H238"/>
    <mergeCell ref="H463:H468"/>
    <mergeCell ref="G427:G432"/>
    <mergeCell ref="C439:I439"/>
    <mergeCell ref="C440:I440"/>
    <mergeCell ref="E433:E438"/>
    <mergeCell ref="G433:G438"/>
    <mergeCell ref="H433:H438"/>
    <mergeCell ref="I433:I438"/>
    <mergeCell ref="F489:F494"/>
    <mergeCell ref="F482:F488"/>
    <mergeCell ref="H221:H226"/>
    <mergeCell ref="G269:G274"/>
    <mergeCell ref="D263:D268"/>
    <mergeCell ref="F197:F202"/>
    <mergeCell ref="H197:H202"/>
    <mergeCell ref="I427:I432"/>
    <mergeCell ref="I293:I298"/>
    <mergeCell ref="H397:H402"/>
    <mergeCell ref="G317:G322"/>
    <mergeCell ref="I308:I313"/>
    <mergeCell ref="F391:F396"/>
    <mergeCell ref="H391:H396"/>
    <mergeCell ref="I391:I396"/>
    <mergeCell ref="I323:I328"/>
    <mergeCell ref="I317:I322"/>
    <mergeCell ref="I302:I307"/>
    <mergeCell ref="I373:I378"/>
    <mergeCell ref="F323:F328"/>
    <mergeCell ref="C366:M366"/>
    <mergeCell ref="D367:F372"/>
    <mergeCell ref="I352:I357"/>
    <mergeCell ref="C329:I329"/>
    <mergeCell ref="C330:I330"/>
    <mergeCell ref="H358:H363"/>
    <mergeCell ref="G358:G363"/>
    <mergeCell ref="I207:I208"/>
    <mergeCell ref="F110:F115"/>
    <mergeCell ref="C185:I185"/>
    <mergeCell ref="G203:G208"/>
    <mergeCell ref="G209:G214"/>
    <mergeCell ref="F209:F214"/>
    <mergeCell ref="I158:I163"/>
    <mergeCell ref="F164:F169"/>
    <mergeCell ref="E164:E169"/>
    <mergeCell ref="G164:G169"/>
    <mergeCell ref="H179:H184"/>
    <mergeCell ref="I179:I184"/>
    <mergeCell ref="C186:I186"/>
    <mergeCell ref="H191:H196"/>
    <mergeCell ref="H209:H213"/>
    <mergeCell ref="F128:F133"/>
    <mergeCell ref="B123:I123"/>
    <mergeCell ref="I164:I169"/>
    <mergeCell ref="E158:E163"/>
    <mergeCell ref="B158:B163"/>
    <mergeCell ref="F158:F163"/>
    <mergeCell ref="H158:H163"/>
    <mergeCell ref="G158:G163"/>
    <mergeCell ref="B191:B196"/>
    <mergeCell ref="F616:J616"/>
    <mergeCell ref="H74:H79"/>
    <mergeCell ref="I74:I79"/>
    <mergeCell ref="E74:E79"/>
    <mergeCell ref="G74:G79"/>
    <mergeCell ref="G80:G85"/>
    <mergeCell ref="G86:G91"/>
    <mergeCell ref="F80:F85"/>
    <mergeCell ref="F86:F91"/>
    <mergeCell ref="E80:E85"/>
    <mergeCell ref="H86:H91"/>
    <mergeCell ref="E98:E103"/>
    <mergeCell ref="E104:E109"/>
    <mergeCell ref="I110:I115"/>
    <mergeCell ref="E110:E115"/>
    <mergeCell ref="H80:H85"/>
    <mergeCell ref="I80:I85"/>
    <mergeCell ref="H92:H97"/>
    <mergeCell ref="I92:I97"/>
    <mergeCell ref="F98:F102"/>
    <mergeCell ref="H98:H103"/>
    <mergeCell ref="I98:I103"/>
    <mergeCell ref="G92:G97"/>
    <mergeCell ref="G98:G103"/>
    <mergeCell ref="F574:F577"/>
    <mergeCell ref="H574:H577"/>
    <mergeCell ref="I574:I577"/>
    <mergeCell ref="G574:G577"/>
    <mergeCell ref="C579:I579"/>
    <mergeCell ref="C600:I600"/>
    <mergeCell ref="G584:G591"/>
    <mergeCell ref="G592:G599"/>
    <mergeCell ref="H584:H591"/>
    <mergeCell ref="H592:H599"/>
    <mergeCell ref="I584:I591"/>
    <mergeCell ref="H561:H569"/>
    <mergeCell ref="I553:I560"/>
    <mergeCell ref="F615:J615"/>
    <mergeCell ref="E561:E565"/>
    <mergeCell ref="F621:J621"/>
    <mergeCell ref="F605:K605"/>
    <mergeCell ref="F608:J608"/>
    <mergeCell ref="F609:J609"/>
    <mergeCell ref="F610:J610"/>
    <mergeCell ref="C601:I601"/>
    <mergeCell ref="F570:F571"/>
    <mergeCell ref="H570:H573"/>
    <mergeCell ref="I570:I573"/>
    <mergeCell ref="F611:J611"/>
    <mergeCell ref="G570:G573"/>
    <mergeCell ref="D582:Q582"/>
    <mergeCell ref="C583:K583"/>
    <mergeCell ref="C570:C573"/>
    <mergeCell ref="C578:I578"/>
    <mergeCell ref="C574:C577"/>
    <mergeCell ref="F617:J617"/>
    <mergeCell ref="F618:J618"/>
    <mergeCell ref="F619:J619"/>
    <mergeCell ref="F620:J620"/>
    <mergeCell ref="B584:B591"/>
    <mergeCell ref="A592:A599"/>
    <mergeCell ref="B592:B599"/>
    <mergeCell ref="F592:F599"/>
    <mergeCell ref="B581:M581"/>
    <mergeCell ref="I592:I599"/>
    <mergeCell ref="F584:F589"/>
    <mergeCell ref="F612:J612"/>
    <mergeCell ref="F613:J613"/>
    <mergeCell ref="C602:I602"/>
    <mergeCell ref="A603:I603"/>
    <mergeCell ref="Q6:Q7"/>
    <mergeCell ref="I5:I7"/>
    <mergeCell ref="B570:B573"/>
    <mergeCell ref="B580:Q580"/>
    <mergeCell ref="A584:A591"/>
    <mergeCell ref="A574:A577"/>
    <mergeCell ref="B574:B577"/>
    <mergeCell ref="J5:J7"/>
    <mergeCell ref="K5:M5"/>
    <mergeCell ref="D513:D518"/>
    <mergeCell ref="E513:E518"/>
    <mergeCell ref="E566:E569"/>
    <mergeCell ref="G561:G569"/>
    <mergeCell ref="I475:I481"/>
    <mergeCell ref="I493:I494"/>
    <mergeCell ref="C533:I533"/>
    <mergeCell ref="F74:F79"/>
    <mergeCell ref="N5:Q5"/>
    <mergeCell ref="N13:N14"/>
    <mergeCell ref="H19:H24"/>
    <mergeCell ref="G68:G73"/>
    <mergeCell ref="H37:H42"/>
    <mergeCell ref="C61:I61"/>
    <mergeCell ref="C62:I62"/>
    <mergeCell ref="F19:F24"/>
    <mergeCell ref="H43:H48"/>
    <mergeCell ref="I43:I48"/>
    <mergeCell ref="G31:G36"/>
    <mergeCell ref="F25:F30"/>
    <mergeCell ref="H25:H30"/>
    <mergeCell ref="I25:I30"/>
    <mergeCell ref="A2:Q2"/>
    <mergeCell ref="A5:A7"/>
    <mergeCell ref="B5:B7"/>
    <mergeCell ref="C5:C7"/>
    <mergeCell ref="D5:D7"/>
    <mergeCell ref="F5:F7"/>
    <mergeCell ref="H5:H7"/>
    <mergeCell ref="G5:G7"/>
    <mergeCell ref="N6:N7"/>
    <mergeCell ref="O6:O7"/>
    <mergeCell ref="A3:Q3"/>
    <mergeCell ref="E5:E7"/>
    <mergeCell ref="O4:Q4"/>
    <mergeCell ref="K6:K7"/>
    <mergeCell ref="L6:L7"/>
    <mergeCell ref="M6:M7"/>
    <mergeCell ref="P6:P7"/>
    <mergeCell ref="C11:M11"/>
    <mergeCell ref="B64:M64"/>
    <mergeCell ref="B12:B18"/>
    <mergeCell ref="F12:F18"/>
    <mergeCell ref="H12:H18"/>
    <mergeCell ref="I12:I18"/>
    <mergeCell ref="E19:E24"/>
    <mergeCell ref="E25:E30"/>
    <mergeCell ref="G12:G18"/>
    <mergeCell ref="G19:G24"/>
    <mergeCell ref="E31:E36"/>
    <mergeCell ref="E37:E42"/>
    <mergeCell ref="I37:I42"/>
    <mergeCell ref="G37:G42"/>
    <mergeCell ref="B43:B48"/>
    <mergeCell ref="F43:F48"/>
    <mergeCell ref="F31:F36"/>
    <mergeCell ref="H31:H36"/>
    <mergeCell ref="I31:I36"/>
    <mergeCell ref="F37:F42"/>
    <mergeCell ref="I49:I54"/>
    <mergeCell ref="G43:G48"/>
    <mergeCell ref="G25:G30"/>
    <mergeCell ref="I19:I24"/>
    <mergeCell ref="G49:G54"/>
    <mergeCell ref="F68:F73"/>
    <mergeCell ref="H68:H73"/>
    <mergeCell ref="C66:M67"/>
    <mergeCell ref="F55:F60"/>
    <mergeCell ref="B49:B54"/>
    <mergeCell ref="B55:B60"/>
    <mergeCell ref="E49:E54"/>
    <mergeCell ref="H55:H60"/>
    <mergeCell ref="I55:I60"/>
    <mergeCell ref="E55:E60"/>
    <mergeCell ref="G55:G60"/>
    <mergeCell ref="F49:F54"/>
    <mergeCell ref="H49:H54"/>
    <mergeCell ref="B68:B73"/>
    <mergeCell ref="G197:G202"/>
    <mergeCell ref="C170:I170"/>
    <mergeCell ref="H110:H115"/>
    <mergeCell ref="G110:G115"/>
    <mergeCell ref="I104:I109"/>
    <mergeCell ref="I199:I202"/>
    <mergeCell ref="B164:B169"/>
    <mergeCell ref="H128:H133"/>
    <mergeCell ref="I128:I133"/>
    <mergeCell ref="F134:F139"/>
    <mergeCell ref="H134:H139"/>
    <mergeCell ref="I134:I139"/>
    <mergeCell ref="F146:F151"/>
    <mergeCell ref="G140:G145"/>
    <mergeCell ref="H146:H151"/>
    <mergeCell ref="F191:F196"/>
    <mergeCell ref="G179:G184"/>
    <mergeCell ref="F116:F121"/>
    <mergeCell ref="B125:M125"/>
    <mergeCell ref="B110:B115"/>
    <mergeCell ref="C110:C115"/>
    <mergeCell ref="B134:B139"/>
    <mergeCell ref="D110:D115"/>
    <mergeCell ref="B179:B184"/>
    <mergeCell ref="B251:B256"/>
    <mergeCell ref="B427:B432"/>
    <mergeCell ref="B445:B450"/>
    <mergeCell ref="H445:H450"/>
    <mergeCell ref="D445:F450"/>
    <mergeCell ref="G445:G450"/>
    <mergeCell ref="B397:B402"/>
    <mergeCell ref="F397:F402"/>
    <mergeCell ref="A335:A341"/>
    <mergeCell ref="B335:B341"/>
    <mergeCell ref="C335:C341"/>
    <mergeCell ref="G342:G348"/>
    <mergeCell ref="H335:H341"/>
    <mergeCell ref="D335:F341"/>
    <mergeCell ref="G335:G341"/>
    <mergeCell ref="G352:G357"/>
    <mergeCell ref="A342:A348"/>
    <mergeCell ref="B342:B348"/>
    <mergeCell ref="C342:C348"/>
    <mergeCell ref="F342:F348"/>
    <mergeCell ref="H342:H348"/>
    <mergeCell ref="C352:C357"/>
    <mergeCell ref="H352:H357"/>
    <mergeCell ref="H269:H273"/>
    <mergeCell ref="G415:G420"/>
    <mergeCell ref="F433:F438"/>
    <mergeCell ref="C299:I299"/>
    <mergeCell ref="G287:G292"/>
    <mergeCell ref="F257:F262"/>
    <mergeCell ref="F263:F268"/>
    <mergeCell ref="B409:B414"/>
    <mergeCell ref="F409:F411"/>
    <mergeCell ref="H409:H414"/>
    <mergeCell ref="I409:I414"/>
    <mergeCell ref="G409:G414"/>
    <mergeCell ref="B391:B396"/>
    <mergeCell ref="B358:B363"/>
    <mergeCell ref="C358:C363"/>
    <mergeCell ref="F358:F363"/>
    <mergeCell ref="G367:G372"/>
    <mergeCell ref="C364:I364"/>
    <mergeCell ref="H367:H372"/>
    <mergeCell ref="G323:G328"/>
    <mergeCell ref="I269:I274"/>
    <mergeCell ref="C314:I314"/>
    <mergeCell ref="D317:F322"/>
    <mergeCell ref="G308:G313"/>
    <mergeCell ref="H317:H322"/>
    <mergeCell ref="A547:A552"/>
    <mergeCell ref="B547:B552"/>
    <mergeCell ref="C547:C552"/>
    <mergeCell ref="F547:F552"/>
    <mergeCell ref="C513:C518"/>
    <mergeCell ref="G501:G506"/>
    <mergeCell ref="I489:I490"/>
    <mergeCell ref="I507:I512"/>
    <mergeCell ref="A66:A67"/>
    <mergeCell ref="G495:G500"/>
    <mergeCell ref="C534:I534"/>
    <mergeCell ref="F519:F524"/>
    <mergeCell ref="D526:D532"/>
    <mergeCell ref="C526:C532"/>
    <mergeCell ref="B526:B532"/>
    <mergeCell ref="D519:D525"/>
    <mergeCell ref="C519:C525"/>
    <mergeCell ref="B519:B525"/>
    <mergeCell ref="A519:A525"/>
    <mergeCell ref="H308:H313"/>
    <mergeCell ref="B421:B426"/>
    <mergeCell ref="F421:F423"/>
    <mergeCell ref="F495:F500"/>
    <mergeCell ref="B471:Q471"/>
    <mergeCell ref="A553:A560"/>
    <mergeCell ref="A251:A256"/>
    <mergeCell ref="A539:A546"/>
    <mergeCell ref="B539:B546"/>
    <mergeCell ref="H539:H546"/>
    <mergeCell ref="G475:G481"/>
    <mergeCell ref="H507:H512"/>
    <mergeCell ref="G482:G488"/>
    <mergeCell ref="G463:G468"/>
    <mergeCell ref="F451:F456"/>
    <mergeCell ref="C469:I469"/>
    <mergeCell ref="C470:I470"/>
    <mergeCell ref="I501:I506"/>
    <mergeCell ref="H475:H481"/>
    <mergeCell ref="H495:H500"/>
    <mergeCell ref="H482:H488"/>
    <mergeCell ref="I482:I488"/>
    <mergeCell ref="F415:F417"/>
    <mergeCell ref="H415:H420"/>
    <mergeCell ref="F526:F532"/>
    <mergeCell ref="G519:G525"/>
    <mergeCell ref="H519:H525"/>
    <mergeCell ref="G526:G532"/>
    <mergeCell ref="H526:H532"/>
    <mergeCell ref="B553:B560"/>
    <mergeCell ref="C553:C560"/>
    <mergeCell ref="B513:B518"/>
    <mergeCell ref="G513:G518"/>
    <mergeCell ref="H513:H518"/>
    <mergeCell ref="I513:I518"/>
    <mergeCell ref="F513:F518"/>
    <mergeCell ref="B536:M536"/>
    <mergeCell ref="C537:Q537"/>
    <mergeCell ref="G553:G560"/>
    <mergeCell ref="I519:I525"/>
    <mergeCell ref="I526:I532"/>
    <mergeCell ref="E519:E525"/>
    <mergeCell ref="E526:E532"/>
    <mergeCell ref="F553:F560"/>
    <mergeCell ref="H553:H560"/>
    <mergeCell ref="H547:H552"/>
    <mergeCell ref="D539:F546"/>
    <mergeCell ref="G547:G552"/>
    <mergeCell ref="G539:G546"/>
    <mergeCell ref="A561:A565"/>
    <mergeCell ref="B561:B565"/>
    <mergeCell ref="C561:C565"/>
    <mergeCell ref="I561:I565"/>
    <mergeCell ref="F561:F565"/>
    <mergeCell ref="I146:I151"/>
    <mergeCell ref="H152:H157"/>
    <mergeCell ref="I539:I546"/>
    <mergeCell ref="I547:I552"/>
    <mergeCell ref="F501:F506"/>
    <mergeCell ref="G263:G268"/>
    <mergeCell ref="E293:E298"/>
    <mergeCell ref="F293:F298"/>
    <mergeCell ref="C276:I276"/>
    <mergeCell ref="G281:G286"/>
    <mergeCell ref="F281:F286"/>
    <mergeCell ref="H293:H298"/>
    <mergeCell ref="G293:G298"/>
    <mergeCell ref="H302:H307"/>
    <mergeCell ref="F287:F292"/>
    <mergeCell ref="I227:I232"/>
    <mergeCell ref="I233:I238"/>
    <mergeCell ref="H281:H286"/>
    <mergeCell ref="H287:H292"/>
    <mergeCell ref="A570:A573"/>
    <mergeCell ref="F251:F256"/>
    <mergeCell ref="G251:G256"/>
    <mergeCell ref="H251:H255"/>
    <mergeCell ref="I251:I256"/>
    <mergeCell ref="I221:I226"/>
    <mergeCell ref="C122:I122"/>
    <mergeCell ref="G215:G220"/>
    <mergeCell ref="G221:G226"/>
    <mergeCell ref="H140:H145"/>
    <mergeCell ref="I140:I145"/>
    <mergeCell ref="I191:I196"/>
    <mergeCell ref="G191:G196"/>
    <mergeCell ref="I209:I214"/>
    <mergeCell ref="I215:I220"/>
    <mergeCell ref="H239:H244"/>
    <mergeCell ref="I239:I244"/>
    <mergeCell ref="H245:H250"/>
    <mergeCell ref="E251:E256"/>
    <mergeCell ref="I281:I286"/>
    <mergeCell ref="H227:H232"/>
    <mergeCell ref="I257:I262"/>
    <mergeCell ref="F269:F274"/>
    <mergeCell ref="G257:G262"/>
    <mergeCell ref="R5:R7"/>
    <mergeCell ref="S5:S7"/>
    <mergeCell ref="B104:B109"/>
    <mergeCell ref="F104:F109"/>
    <mergeCell ref="H104:H109"/>
    <mergeCell ref="G104:G109"/>
    <mergeCell ref="B98:B103"/>
    <mergeCell ref="R36:S36"/>
    <mergeCell ref="B66:B67"/>
    <mergeCell ref="I90:I91"/>
    <mergeCell ref="R61:S61"/>
    <mergeCell ref="R62:S62"/>
    <mergeCell ref="R63:S63"/>
    <mergeCell ref="R65:S65"/>
    <mergeCell ref="R8:S8"/>
    <mergeCell ref="R10:S10"/>
    <mergeCell ref="R12:S17"/>
    <mergeCell ref="R19:S23"/>
    <mergeCell ref="R25:S30"/>
    <mergeCell ref="R31:S35"/>
    <mergeCell ref="R24:S24"/>
    <mergeCell ref="B92:B97"/>
    <mergeCell ref="F92:F97"/>
    <mergeCell ref="B74:B79"/>
    <mergeCell ref="R122:S122"/>
    <mergeCell ref="R123:S123"/>
    <mergeCell ref="B80:B85"/>
    <mergeCell ref="B86:B91"/>
    <mergeCell ref="I68:I73"/>
    <mergeCell ref="E86:E91"/>
    <mergeCell ref="I152:I157"/>
    <mergeCell ref="R110:S114"/>
    <mergeCell ref="R116:S120"/>
    <mergeCell ref="R115:S115"/>
    <mergeCell ref="R121:S121"/>
    <mergeCell ref="I116:I121"/>
    <mergeCell ref="R98:S102"/>
    <mergeCell ref="R103:S103"/>
    <mergeCell ref="R86:S91"/>
    <mergeCell ref="A526:A532"/>
    <mergeCell ref="O336:O337"/>
    <mergeCell ref="N502:N503"/>
    <mergeCell ref="C349:I349"/>
    <mergeCell ref="A513:A518"/>
    <mergeCell ref="A507:A512"/>
    <mergeCell ref="H421:H426"/>
    <mergeCell ref="I425:I426"/>
    <mergeCell ref="G421:G426"/>
    <mergeCell ref="B403:B408"/>
    <mergeCell ref="B385:B390"/>
    <mergeCell ref="F385:F387"/>
    <mergeCell ref="H385:H390"/>
    <mergeCell ref="I385:I390"/>
    <mergeCell ref="G385:G390"/>
    <mergeCell ref="F373:F378"/>
    <mergeCell ref="H373:H378"/>
    <mergeCell ref="B373:B378"/>
    <mergeCell ref="D352:F357"/>
    <mergeCell ref="N360:N361"/>
    <mergeCell ref="N336:N337"/>
    <mergeCell ref="A358:A363"/>
    <mergeCell ref="A352:A357"/>
    <mergeCell ref="B352:B357"/>
    <mergeCell ref="R263:S267"/>
    <mergeCell ref="R268:S268"/>
    <mergeCell ref="R269:S273"/>
    <mergeCell ref="R214:S214"/>
    <mergeCell ref="R221:S225"/>
    <mergeCell ref="H501:H506"/>
    <mergeCell ref="I397:I402"/>
    <mergeCell ref="G397:G402"/>
    <mergeCell ref="I403:I408"/>
    <mergeCell ref="G403:G408"/>
    <mergeCell ref="G391:G396"/>
    <mergeCell ref="Q336:Q337"/>
    <mergeCell ref="P336:P337"/>
    <mergeCell ref="I245:I250"/>
    <mergeCell ref="I287:I292"/>
    <mergeCell ref="C275:I275"/>
    <mergeCell ref="H215:H220"/>
    <mergeCell ref="G245:G250"/>
    <mergeCell ref="I495:I500"/>
    <mergeCell ref="G457:G462"/>
    <mergeCell ref="G451:G456"/>
    <mergeCell ref="F463:F468"/>
    <mergeCell ref="H457:H462"/>
    <mergeCell ref="I457:I462"/>
    <mergeCell ref="R209:S213"/>
    <mergeCell ref="R158:S162"/>
    <mergeCell ref="R164:S168"/>
    <mergeCell ref="R163:S163"/>
    <mergeCell ref="R169:S169"/>
    <mergeCell ref="R170:S170"/>
    <mergeCell ref="R171:S171"/>
    <mergeCell ref="R173:S177"/>
    <mergeCell ref="R178:S178"/>
    <mergeCell ref="R186:S186"/>
    <mergeCell ref="R187:S187"/>
    <mergeCell ref="R185:S185"/>
    <mergeCell ref="R188:S188"/>
    <mergeCell ref="R189:S189"/>
    <mergeCell ref="R190:S195"/>
    <mergeCell ref="R196:S196"/>
    <mergeCell ref="R197:S201"/>
    <mergeCell ref="R37:S41"/>
    <mergeCell ref="R42:S42"/>
    <mergeCell ref="R43:S47"/>
    <mergeCell ref="R48:S48"/>
    <mergeCell ref="R49:S53"/>
    <mergeCell ref="R54:S54"/>
    <mergeCell ref="R55:S59"/>
    <mergeCell ref="R60:S60"/>
    <mergeCell ref="R202:S202"/>
    <mergeCell ref="R124:S124"/>
    <mergeCell ref="R126:S126"/>
    <mergeCell ref="R127:S132"/>
    <mergeCell ref="R133:S133"/>
    <mergeCell ref="R80:S84"/>
    <mergeCell ref="R79:S79"/>
    <mergeCell ref="R85:S85"/>
    <mergeCell ref="R92:S96"/>
    <mergeCell ref="R97:S97"/>
    <mergeCell ref="R134:S138"/>
    <mergeCell ref="R139:S139"/>
    <mergeCell ref="R151:S151"/>
    <mergeCell ref="R73:S73"/>
    <mergeCell ref="R66:S72"/>
    <mergeCell ref="R74:S78"/>
    <mergeCell ref="R226:S226"/>
    <mergeCell ref="R227:S231"/>
    <mergeCell ref="R232:S232"/>
    <mergeCell ref="R233:S237"/>
    <mergeCell ref="R286:S286"/>
    <mergeCell ref="R287:S291"/>
    <mergeCell ref="R292:S292"/>
    <mergeCell ref="R293:S297"/>
    <mergeCell ref="R298:S298"/>
    <mergeCell ref="R245:S249"/>
    <mergeCell ref="R250:S250"/>
    <mergeCell ref="R251:S255"/>
    <mergeCell ref="R257:S261"/>
    <mergeCell ref="R256:S256"/>
    <mergeCell ref="R274:S274"/>
    <mergeCell ref="R275:S275"/>
    <mergeCell ref="R276:S276"/>
    <mergeCell ref="R277:S277"/>
    <mergeCell ref="R279:S279"/>
    <mergeCell ref="R280:S285"/>
    <mergeCell ref="R238:S238"/>
    <mergeCell ref="R239:S243"/>
    <mergeCell ref="R244:S244"/>
    <mergeCell ref="R262:S262"/>
    <mergeCell ref="R299:S299"/>
    <mergeCell ref="R300:S300"/>
    <mergeCell ref="R301:S306"/>
    <mergeCell ref="R307:S307"/>
    <mergeCell ref="R314:S314"/>
    <mergeCell ref="R323:S327"/>
    <mergeCell ref="R328:S328"/>
    <mergeCell ref="R329:S329"/>
    <mergeCell ref="R330:S330"/>
    <mergeCell ref="R315:S315"/>
    <mergeCell ref="R317:S321"/>
    <mergeCell ref="R322:S322"/>
    <mergeCell ref="R331:S331"/>
    <mergeCell ref="R333:S333"/>
    <mergeCell ref="R334:S340"/>
    <mergeCell ref="R341:S341"/>
    <mergeCell ref="R342:S347"/>
    <mergeCell ref="R348:S348"/>
    <mergeCell ref="R349:S349"/>
    <mergeCell ref="R350:S350"/>
    <mergeCell ref="R352:S356"/>
    <mergeCell ref="R397:S401"/>
    <mergeCell ref="R402:S402"/>
    <mergeCell ref="R403:S407"/>
    <mergeCell ref="R357:S357"/>
    <mergeCell ref="R358:S362"/>
    <mergeCell ref="R363:S363"/>
    <mergeCell ref="R364:S364"/>
    <mergeCell ref="R365:S365"/>
    <mergeCell ref="R367:S371"/>
    <mergeCell ref="R372:S372"/>
    <mergeCell ref="R379:S383"/>
    <mergeCell ref="R384:S384"/>
    <mergeCell ref="R385:S389"/>
    <mergeCell ref="R390:S390"/>
    <mergeCell ref="R391:S395"/>
    <mergeCell ref="R396:S396"/>
    <mergeCell ref="R373:S377"/>
    <mergeCell ref="R378:S378"/>
    <mergeCell ref="R441:S441"/>
    <mergeCell ref="R443:S443"/>
    <mergeCell ref="R444:S449"/>
    <mergeCell ref="R450:S450"/>
    <mergeCell ref="R451:S455"/>
    <mergeCell ref="R456:S456"/>
    <mergeCell ref="R495:S499"/>
    <mergeCell ref="R408:S408"/>
    <mergeCell ref="R421:S425"/>
    <mergeCell ref="R426:S426"/>
    <mergeCell ref="R427:S431"/>
    <mergeCell ref="R432:S432"/>
    <mergeCell ref="R439:S439"/>
    <mergeCell ref="R457:S461"/>
    <mergeCell ref="R462:S462"/>
    <mergeCell ref="R469:S469"/>
    <mergeCell ref="R440:S440"/>
    <mergeCell ref="R519:S524"/>
    <mergeCell ref="R525:S525"/>
    <mergeCell ref="R470:S470"/>
    <mergeCell ref="R471:S471"/>
    <mergeCell ref="R473:S473"/>
    <mergeCell ref="R474:S474"/>
    <mergeCell ref="R475:S480"/>
    <mergeCell ref="R481:S481"/>
    <mergeCell ref="R482:S487"/>
    <mergeCell ref="R488:S488"/>
    <mergeCell ref="R533:S533"/>
    <mergeCell ref="R534:S534"/>
    <mergeCell ref="R535:S535"/>
    <mergeCell ref="R537:S537"/>
    <mergeCell ref="R583:S583"/>
    <mergeCell ref="R584:S591"/>
    <mergeCell ref="R538:S545"/>
    <mergeCell ref="R546:S546"/>
    <mergeCell ref="R547:S551"/>
    <mergeCell ref="R552:S552"/>
    <mergeCell ref="R553:S559"/>
    <mergeCell ref="R560:S560"/>
    <mergeCell ref="R561:S564"/>
    <mergeCell ref="R565:S565"/>
    <mergeCell ref="R601:S601"/>
    <mergeCell ref="R603:S603"/>
    <mergeCell ref="R18:S18"/>
    <mergeCell ref="R573:S573"/>
    <mergeCell ref="R574:S576"/>
    <mergeCell ref="R577:S577"/>
    <mergeCell ref="R578:S578"/>
    <mergeCell ref="R579:S579"/>
    <mergeCell ref="R580:S580"/>
    <mergeCell ref="R582:S582"/>
    <mergeCell ref="R592:S598"/>
    <mergeCell ref="R599:S599"/>
    <mergeCell ref="R600:S600"/>
    <mergeCell ref="R500:S500"/>
    <mergeCell ref="R501:S505"/>
    <mergeCell ref="R506:S506"/>
    <mergeCell ref="R507:S511"/>
    <mergeCell ref="R512:S512"/>
    <mergeCell ref="R513:S517"/>
    <mergeCell ref="R518:S518"/>
    <mergeCell ref="R570:S572"/>
    <mergeCell ref="R526:S531"/>
    <mergeCell ref="R532:S532"/>
  </mergeCells>
  <pageMargins left="0.70866141732283472" right="0.70866141732283472" top="0.74803149606299213" bottom="0.74803149606299213" header="0.31496062992125984" footer="0.31496062992125984"/>
  <pageSetup paperSize="9" scale="55" firstPageNumber="6" fitToHeight="0" orientation="landscape" useFirstPageNumber="1" r:id="rId1"/>
  <headerFooter>
    <oddHeader>&amp;C&amp;P</oddHead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Y132"/>
  <sheetViews>
    <sheetView topLeftCell="C1" zoomScaleNormal="100" workbookViewId="0">
      <selection activeCell="R5" sqref="R5:R7"/>
    </sheetView>
  </sheetViews>
  <sheetFormatPr defaultRowHeight="12.75"/>
  <cols>
    <col min="1" max="1" width="3.5703125" style="407" customWidth="1"/>
    <col min="2" max="2" width="2.5703125" style="407" customWidth="1"/>
    <col min="3" max="4" width="3.7109375" style="407" customWidth="1"/>
    <col min="5" max="5" width="2.5703125" style="407" customWidth="1"/>
    <col min="6" max="6" width="47.28515625" style="407" customWidth="1"/>
    <col min="7" max="7" width="5.7109375" style="407" customWidth="1"/>
    <col min="8" max="8" width="6.140625" style="407" customWidth="1"/>
    <col min="9" max="9" width="4.42578125" style="407" customWidth="1"/>
    <col min="10" max="10" width="7.28515625" style="407" customWidth="1"/>
    <col min="11" max="13" width="12.85546875" style="407" customWidth="1"/>
    <col min="14" max="14" width="41.28515625" style="407" customWidth="1"/>
    <col min="15" max="15" width="9.140625" style="1300" customWidth="1"/>
    <col min="16" max="16" width="9.140625" style="407" customWidth="1"/>
    <col min="17" max="17" width="9.5703125" style="407" customWidth="1"/>
    <col min="18" max="18" width="38.28515625" style="1299" customWidth="1"/>
    <col min="19" max="19" width="39.28515625" style="407" customWidth="1"/>
    <col min="20" max="25" width="9.140625" style="407"/>
    <col min="26" max="26" width="4.7109375" style="407" customWidth="1"/>
    <col min="27" max="16384" width="9.140625" style="407"/>
  </cols>
  <sheetData>
    <row r="1" spans="1:23" ht="71.25" customHeight="1">
      <c r="O1" s="404"/>
      <c r="P1" s="404"/>
      <c r="Q1" s="404"/>
      <c r="R1" s="404" t="s">
        <v>1909</v>
      </c>
      <c r="S1" s="404"/>
      <c r="T1" s="404"/>
      <c r="U1" s="404"/>
      <c r="V1" s="404"/>
      <c r="W1" s="404"/>
    </row>
    <row r="2" spans="1:23" ht="21" customHeight="1">
      <c r="A2" s="6244" t="s">
        <v>602</v>
      </c>
      <c r="B2" s="6244"/>
      <c r="C2" s="6244"/>
      <c r="D2" s="6244"/>
      <c r="E2" s="6244"/>
      <c r="F2" s="6244"/>
      <c r="G2" s="6244"/>
      <c r="H2" s="6244"/>
      <c r="I2" s="6244"/>
      <c r="J2" s="6244"/>
      <c r="K2" s="6244"/>
      <c r="L2" s="6244"/>
      <c r="M2" s="6244"/>
      <c r="N2" s="6244"/>
      <c r="O2" s="6244"/>
      <c r="P2" s="6244"/>
      <c r="Q2" s="6244"/>
      <c r="R2" s="404"/>
      <c r="S2" s="404"/>
      <c r="T2" s="404"/>
      <c r="U2" s="404"/>
      <c r="V2" s="404"/>
      <c r="W2" s="404"/>
    </row>
    <row r="3" spans="1:23" ht="18" customHeight="1">
      <c r="A3" s="6103" t="s">
        <v>601</v>
      </c>
      <c r="B3" s="6103"/>
      <c r="C3" s="6103"/>
      <c r="D3" s="6103"/>
      <c r="E3" s="6103"/>
      <c r="F3" s="6103"/>
      <c r="G3" s="6103"/>
      <c r="H3" s="6103"/>
      <c r="I3" s="6103"/>
      <c r="J3" s="6103"/>
      <c r="K3" s="6103"/>
      <c r="L3" s="6103"/>
      <c r="M3" s="6103"/>
      <c r="N3" s="6103"/>
      <c r="O3" s="6103"/>
      <c r="P3" s="6103"/>
      <c r="Q3" s="6103"/>
      <c r="R3" s="1727"/>
      <c r="S3" s="1297"/>
      <c r="T3" s="404"/>
      <c r="U3" s="404"/>
      <c r="V3" s="404"/>
      <c r="W3" s="404"/>
    </row>
    <row r="4" spans="1:23" ht="16.5" thickBot="1">
      <c r="A4" s="1296"/>
      <c r="B4" s="1296"/>
      <c r="C4" s="1296"/>
      <c r="D4" s="1296"/>
      <c r="E4" s="1296"/>
      <c r="F4" s="1296"/>
      <c r="G4" s="1296"/>
      <c r="H4" s="1296"/>
      <c r="I4" s="1296"/>
      <c r="J4" s="1296"/>
      <c r="K4" s="1296"/>
      <c r="L4" s="1296"/>
      <c r="M4" s="1296"/>
      <c r="N4" s="1295"/>
      <c r="O4" s="1726"/>
      <c r="P4" s="1296"/>
      <c r="Q4" s="1725" t="s">
        <v>150</v>
      </c>
      <c r="R4" s="1724"/>
      <c r="S4" s="1723"/>
    </row>
    <row r="5" spans="1:23" ht="25.5" customHeight="1" thickBot="1">
      <c r="A5" s="6363" t="s">
        <v>192</v>
      </c>
      <c r="B5" s="6366" t="s">
        <v>191</v>
      </c>
      <c r="C5" s="6369" t="s">
        <v>187</v>
      </c>
      <c r="D5" s="6349" t="s">
        <v>189</v>
      </c>
      <c r="E5" s="6372" t="s">
        <v>190</v>
      </c>
      <c r="F5" s="6375" t="s">
        <v>188</v>
      </c>
      <c r="G5" s="5972" t="s">
        <v>187</v>
      </c>
      <c r="H5" s="6378" t="s">
        <v>186</v>
      </c>
      <c r="I5" s="6381" t="s">
        <v>185</v>
      </c>
      <c r="J5" s="6378" t="s">
        <v>184</v>
      </c>
      <c r="K5" s="6354" t="s">
        <v>183</v>
      </c>
      <c r="L5" s="6355"/>
      <c r="M5" s="6356"/>
      <c r="N5" s="6384" t="s">
        <v>182</v>
      </c>
      <c r="O5" s="6385"/>
      <c r="P5" s="6385"/>
      <c r="Q5" s="6386"/>
      <c r="R5" s="6417" t="s">
        <v>181</v>
      </c>
      <c r="S5" s="6420" t="s">
        <v>180</v>
      </c>
    </row>
    <row r="6" spans="1:23" ht="14.25" customHeight="1">
      <c r="A6" s="6364"/>
      <c r="B6" s="6367"/>
      <c r="C6" s="6370"/>
      <c r="D6" s="6350"/>
      <c r="E6" s="6373"/>
      <c r="F6" s="6376"/>
      <c r="G6" s="5973"/>
      <c r="H6" s="6379"/>
      <c r="I6" s="6382"/>
      <c r="J6" s="6379"/>
      <c r="K6" s="6357" t="s">
        <v>179</v>
      </c>
      <c r="L6" s="6357" t="s">
        <v>178</v>
      </c>
      <c r="M6" s="6359" t="s">
        <v>17</v>
      </c>
      <c r="N6" s="6099" t="s">
        <v>177</v>
      </c>
      <c r="O6" s="6101" t="s">
        <v>176</v>
      </c>
      <c r="P6" s="6352" t="s">
        <v>175</v>
      </c>
      <c r="Q6" s="6387" t="s">
        <v>174</v>
      </c>
      <c r="R6" s="6418"/>
      <c r="S6" s="6421"/>
    </row>
    <row r="7" spans="1:23" ht="168" customHeight="1" thickBot="1">
      <c r="A7" s="6365"/>
      <c r="B7" s="6368"/>
      <c r="C7" s="6371"/>
      <c r="D7" s="6351"/>
      <c r="E7" s="6374"/>
      <c r="F7" s="6377"/>
      <c r="G7" s="5974"/>
      <c r="H7" s="6380"/>
      <c r="I7" s="6383"/>
      <c r="J7" s="6380"/>
      <c r="K7" s="6358"/>
      <c r="L7" s="6358"/>
      <c r="M7" s="6360"/>
      <c r="N7" s="6100"/>
      <c r="O7" s="6102"/>
      <c r="P7" s="6353"/>
      <c r="Q7" s="6388"/>
      <c r="R7" s="6419"/>
      <c r="S7" s="6422"/>
    </row>
    <row r="8" spans="1:23" ht="16.899999999999999" customHeight="1" thickBot="1">
      <c r="A8" s="1174" t="s">
        <v>27</v>
      </c>
      <c r="B8" s="1722"/>
      <c r="C8" s="1020" t="s">
        <v>338</v>
      </c>
      <c r="D8" s="1020"/>
      <c r="E8" s="1720"/>
      <c r="F8" s="1721"/>
      <c r="G8" s="1721"/>
      <c r="H8" s="1720"/>
      <c r="I8" s="1720"/>
      <c r="J8" s="1720"/>
      <c r="K8" s="1719"/>
      <c r="L8" s="1719"/>
      <c r="M8" s="1719"/>
      <c r="N8" s="709"/>
      <c r="O8" s="1718"/>
      <c r="P8" s="709"/>
      <c r="Q8" s="1717"/>
      <c r="R8" s="1716"/>
      <c r="S8" s="1715"/>
    </row>
    <row r="9" spans="1:23" ht="18" customHeight="1" thickBot="1">
      <c r="A9" s="1714"/>
      <c r="B9" s="1713"/>
      <c r="C9" s="1711"/>
      <c r="D9" s="1711"/>
      <c r="E9" s="1711"/>
      <c r="F9" s="1712"/>
      <c r="G9" s="1712"/>
      <c r="H9" s="1711"/>
      <c r="I9" s="1711"/>
      <c r="J9" s="1711"/>
      <c r="K9" s="1710"/>
      <c r="L9" s="1710"/>
      <c r="M9" s="1710"/>
      <c r="N9" s="1709" t="s">
        <v>600</v>
      </c>
      <c r="O9" s="975" t="s">
        <v>52</v>
      </c>
      <c r="P9" s="916">
        <v>76.25</v>
      </c>
      <c r="Q9" s="916">
        <v>76.25</v>
      </c>
      <c r="R9" s="1708"/>
      <c r="S9" s="916"/>
    </row>
    <row r="10" spans="1:23" ht="28.5" customHeight="1" thickBot="1">
      <c r="A10" s="6271" t="s">
        <v>27</v>
      </c>
      <c r="B10" s="6296" t="s">
        <v>27</v>
      </c>
      <c r="C10" s="6397" t="s">
        <v>599</v>
      </c>
      <c r="D10" s="6398"/>
      <c r="E10" s="6398"/>
      <c r="F10" s="6398"/>
      <c r="G10" s="6398"/>
      <c r="H10" s="6398"/>
      <c r="I10" s="6398"/>
      <c r="J10" s="6398"/>
      <c r="K10" s="6398"/>
      <c r="L10" s="6398"/>
      <c r="M10" s="6398"/>
      <c r="N10" s="6398"/>
      <c r="O10" s="6398"/>
      <c r="P10" s="6398"/>
      <c r="Q10" s="6398"/>
      <c r="R10" s="6398"/>
      <c r="S10" s="6399"/>
    </row>
    <row r="11" spans="1:23" ht="30.75" customHeight="1">
      <c r="A11" s="6272"/>
      <c r="B11" s="6348"/>
      <c r="C11" s="6414"/>
      <c r="D11" s="6415"/>
      <c r="E11" s="6415"/>
      <c r="F11" s="6415"/>
      <c r="G11" s="6415"/>
      <c r="H11" s="6415"/>
      <c r="I11" s="6415"/>
      <c r="J11" s="6415"/>
      <c r="K11" s="6415"/>
      <c r="L11" s="6415"/>
      <c r="M11" s="6416"/>
      <c r="N11" s="1707" t="s">
        <v>598</v>
      </c>
      <c r="O11" s="1706" t="s">
        <v>101</v>
      </c>
      <c r="P11" s="1705"/>
      <c r="Q11" s="1704"/>
      <c r="R11" s="1600"/>
      <c r="S11" s="1418"/>
    </row>
    <row r="12" spans="1:23" ht="27.6" customHeight="1" thickBot="1">
      <c r="A12" s="6273"/>
      <c r="B12" s="6297"/>
      <c r="C12" s="6279"/>
      <c r="D12" s="6280"/>
      <c r="E12" s="6280"/>
      <c r="F12" s="6280"/>
      <c r="G12" s="6280"/>
      <c r="H12" s="6280"/>
      <c r="I12" s="6280"/>
      <c r="J12" s="6280"/>
      <c r="K12" s="6280"/>
      <c r="L12" s="6280"/>
      <c r="M12" s="6281"/>
      <c r="N12" s="1707" t="s">
        <v>597</v>
      </c>
      <c r="O12" s="1706" t="s">
        <v>101</v>
      </c>
      <c r="P12" s="1705"/>
      <c r="Q12" s="1704"/>
      <c r="R12" s="1609"/>
      <c r="S12" s="1412"/>
    </row>
    <row r="13" spans="1:23" ht="30.75" customHeight="1">
      <c r="A13" s="6240" t="s">
        <v>27</v>
      </c>
      <c r="B13" s="6242" t="s">
        <v>27</v>
      </c>
      <c r="C13" s="6268" t="s">
        <v>27</v>
      </c>
      <c r="D13" s="1590"/>
      <c r="E13" s="893"/>
      <c r="F13" s="6340" t="s">
        <v>594</v>
      </c>
      <c r="G13" s="5888" t="s">
        <v>161</v>
      </c>
      <c r="H13" s="6187" t="s">
        <v>34</v>
      </c>
      <c r="I13" s="5910" t="s">
        <v>39</v>
      </c>
      <c r="J13" s="892" t="s">
        <v>110</v>
      </c>
      <c r="K13" s="1382">
        <v>0</v>
      </c>
      <c r="L13" s="1382">
        <v>0</v>
      </c>
      <c r="M13" s="1382">
        <v>0</v>
      </c>
      <c r="N13" s="994" t="s">
        <v>596</v>
      </c>
      <c r="O13" s="1000" t="s">
        <v>101</v>
      </c>
      <c r="P13" s="904"/>
      <c r="Q13" s="1703"/>
      <c r="R13" s="1542"/>
      <c r="S13" s="1685"/>
    </row>
    <row r="14" spans="1:23" ht="16.149999999999999" customHeight="1">
      <c r="A14" s="6267"/>
      <c r="B14" s="6068"/>
      <c r="C14" s="6269"/>
      <c r="D14" s="1577"/>
      <c r="E14" s="874"/>
      <c r="F14" s="6341"/>
      <c r="G14" s="5889"/>
      <c r="H14" s="6188"/>
      <c r="I14" s="5911"/>
      <c r="J14" s="883"/>
      <c r="K14" s="1376"/>
      <c r="L14" s="1376"/>
      <c r="M14" s="1376"/>
      <c r="N14" s="583" t="s">
        <v>595</v>
      </c>
      <c r="O14" s="1687" t="s">
        <v>496</v>
      </c>
      <c r="P14" s="904"/>
      <c r="Q14" s="1703"/>
      <c r="R14" s="1542"/>
      <c r="S14" s="1685"/>
    </row>
    <row r="15" spans="1:23" ht="26.25" customHeight="1" thickBot="1">
      <c r="A15" s="6241"/>
      <c r="B15" s="6243"/>
      <c r="C15" s="6270"/>
      <c r="D15" s="1570"/>
      <c r="E15" s="863"/>
      <c r="F15" s="1392"/>
      <c r="G15" s="5889"/>
      <c r="H15" s="6188"/>
      <c r="I15" s="5911"/>
      <c r="J15" s="1364" t="s">
        <v>23</v>
      </c>
      <c r="K15" s="1363">
        <f>SUM(K13:K14)</f>
        <v>0</v>
      </c>
      <c r="L15" s="1363">
        <f>SUM(L13:L14)</f>
        <v>0</v>
      </c>
      <c r="M15" s="1363">
        <f>SUM(M13:M14)</f>
        <v>0</v>
      </c>
      <c r="N15" s="1680"/>
      <c r="O15" s="1679"/>
      <c r="P15" s="1678"/>
      <c r="Q15" s="1699"/>
      <c r="R15" s="1533"/>
      <c r="S15" s="1532"/>
    </row>
    <row r="16" spans="1:23" ht="24.75" customHeight="1">
      <c r="A16" s="1698" t="s">
        <v>27</v>
      </c>
      <c r="B16" s="1029" t="s">
        <v>27</v>
      </c>
      <c r="C16" s="1702" t="s">
        <v>27</v>
      </c>
      <c r="D16" s="6361" t="s">
        <v>27</v>
      </c>
      <c r="E16" s="1515"/>
      <c r="F16" s="1701" t="s">
        <v>594</v>
      </c>
      <c r="G16" s="5889"/>
      <c r="H16" s="6188"/>
      <c r="I16" s="5911"/>
      <c r="J16" s="892" t="s">
        <v>110</v>
      </c>
      <c r="K16" s="1389">
        <v>0</v>
      </c>
      <c r="L16" s="1700">
        <v>0</v>
      </c>
      <c r="M16" s="1700">
        <v>0</v>
      </c>
      <c r="N16" s="1680"/>
      <c r="O16" s="1679"/>
      <c r="P16" s="1678"/>
      <c r="Q16" s="1699"/>
      <c r="R16" s="1533"/>
      <c r="S16" s="1532"/>
    </row>
    <row r="17" spans="1:22" ht="18.75" customHeight="1" thickBot="1">
      <c r="A17" s="1698"/>
      <c r="B17" s="1029"/>
      <c r="C17" s="1697"/>
      <c r="D17" s="6362"/>
      <c r="E17" s="863"/>
      <c r="F17" s="1696"/>
      <c r="G17" s="5890"/>
      <c r="H17" s="6189"/>
      <c r="I17" s="5912"/>
      <c r="J17" s="1364" t="s">
        <v>23</v>
      </c>
      <c r="K17" s="1467">
        <f>SUM(K16)</f>
        <v>0</v>
      </c>
      <c r="L17" s="1467">
        <f>SUM(L16)</f>
        <v>0</v>
      </c>
      <c r="M17" s="1467">
        <f>SUM(M16)</f>
        <v>0</v>
      </c>
      <c r="N17" s="1531"/>
      <c r="O17" s="1530"/>
      <c r="P17" s="1695"/>
      <c r="Q17" s="1694"/>
      <c r="R17" s="1527"/>
      <c r="S17" s="1526"/>
    </row>
    <row r="18" spans="1:22" ht="27.75" customHeight="1">
      <c r="A18" s="6240" t="s">
        <v>27</v>
      </c>
      <c r="B18" s="6242" t="s">
        <v>27</v>
      </c>
      <c r="C18" s="6268" t="s">
        <v>29</v>
      </c>
      <c r="D18" s="6284" t="s">
        <v>593</v>
      </c>
      <c r="E18" s="6284"/>
      <c r="F18" s="6285"/>
      <c r="G18" s="5888" t="s">
        <v>139</v>
      </c>
      <c r="H18" s="6187" t="s">
        <v>34</v>
      </c>
      <c r="I18" s="5910" t="s">
        <v>39</v>
      </c>
      <c r="J18" s="1504" t="s">
        <v>110</v>
      </c>
      <c r="K18" s="1693">
        <f>K21+K22+K23+K24+K25</f>
        <v>160</v>
      </c>
      <c r="L18" s="1693">
        <f>L21+L22+L23+L24+L25</f>
        <v>87.6</v>
      </c>
      <c r="M18" s="1693">
        <f>M21+M22+M23+M24+M25</f>
        <v>87.1</v>
      </c>
      <c r="N18" s="1692"/>
      <c r="O18" s="1501"/>
      <c r="P18" s="1691"/>
      <c r="Q18" s="1587"/>
      <c r="R18" s="1690"/>
      <c r="S18" s="1689"/>
    </row>
    <row r="19" spans="1:22" ht="18" customHeight="1" thickBot="1">
      <c r="A19" s="6267"/>
      <c r="B19" s="6068"/>
      <c r="C19" s="6269"/>
      <c r="D19" s="6286"/>
      <c r="E19" s="6286"/>
      <c r="F19" s="6287"/>
      <c r="G19" s="5889"/>
      <c r="H19" s="6188"/>
      <c r="I19" s="5911"/>
      <c r="J19" s="1496"/>
      <c r="K19" s="1688"/>
      <c r="L19" s="1688"/>
      <c r="M19" s="1688"/>
      <c r="N19" s="583"/>
      <c r="O19" s="1687"/>
      <c r="P19" s="904"/>
      <c r="Q19" s="1686"/>
      <c r="R19" s="1542"/>
      <c r="S19" s="1685"/>
    </row>
    <row r="20" spans="1:22" ht="24.6" customHeight="1" thickBot="1">
      <c r="A20" s="6241"/>
      <c r="B20" s="6243"/>
      <c r="C20" s="6270"/>
      <c r="D20" s="6288"/>
      <c r="E20" s="6288"/>
      <c r="F20" s="6289"/>
      <c r="G20" s="5890"/>
      <c r="H20" s="6188"/>
      <c r="I20" s="5911"/>
      <c r="J20" s="1684" t="s">
        <v>23</v>
      </c>
      <c r="K20" s="1683">
        <f>SUM(K18:K19)</f>
        <v>160</v>
      </c>
      <c r="L20" s="1682">
        <f>SUM(L18:L19)</f>
        <v>87.6</v>
      </c>
      <c r="M20" s="1681">
        <f>SUM(M18:M19)</f>
        <v>87.1</v>
      </c>
      <c r="N20" s="1680"/>
      <c r="O20" s="1679"/>
      <c r="P20" s="1678"/>
      <c r="Q20" s="1539"/>
      <c r="R20" s="1533"/>
      <c r="S20" s="1532"/>
      <c r="V20" s="412"/>
    </row>
    <row r="21" spans="1:22" ht="35.25" customHeight="1">
      <c r="A21" s="6271" t="s">
        <v>27</v>
      </c>
      <c r="B21" s="6067" t="s">
        <v>27</v>
      </c>
      <c r="C21" s="1665" t="s">
        <v>29</v>
      </c>
      <c r="D21" s="6361" t="s">
        <v>27</v>
      </c>
      <c r="E21" s="1673"/>
      <c r="F21" s="6329" t="s">
        <v>592</v>
      </c>
      <c r="G21" s="5888" t="s">
        <v>139</v>
      </c>
      <c r="H21" s="6188"/>
      <c r="I21" s="6403"/>
      <c r="J21" s="1565" t="s">
        <v>110</v>
      </c>
      <c r="K21" s="1443">
        <v>25</v>
      </c>
      <c r="L21" s="1672">
        <v>22.4</v>
      </c>
      <c r="M21" s="1671">
        <v>22.3</v>
      </c>
      <c r="N21" s="675" t="s">
        <v>591</v>
      </c>
      <c r="O21" s="1630" t="s">
        <v>101</v>
      </c>
      <c r="P21" s="1448">
        <v>1</v>
      </c>
      <c r="Q21" s="1448">
        <v>2</v>
      </c>
      <c r="R21" s="6253" t="s">
        <v>590</v>
      </c>
      <c r="S21" s="6254"/>
      <c r="V21" s="412"/>
    </row>
    <row r="22" spans="1:22" ht="24" customHeight="1" thickBot="1">
      <c r="A22" s="6273"/>
      <c r="B22" s="6069"/>
      <c r="C22" s="1677"/>
      <c r="D22" s="6362"/>
      <c r="E22" s="1654"/>
      <c r="F22" s="6331"/>
      <c r="G22" s="5889"/>
      <c r="H22" s="6189"/>
      <c r="I22" s="6403"/>
      <c r="J22" s="1565" t="s">
        <v>110</v>
      </c>
      <c r="K22" s="1558">
        <v>0</v>
      </c>
      <c r="L22" s="1676">
        <v>0</v>
      </c>
      <c r="M22" s="1676">
        <v>0</v>
      </c>
      <c r="N22" s="1675"/>
      <c r="O22" s="1368" t="s">
        <v>101</v>
      </c>
      <c r="P22" s="1448"/>
      <c r="Q22" s="1448"/>
      <c r="R22" s="1661"/>
      <c r="S22" s="1218"/>
      <c r="U22" s="1674"/>
      <c r="V22" s="412"/>
    </row>
    <row r="23" spans="1:22" ht="38.25" customHeight="1" thickBot="1">
      <c r="A23" s="1667" t="s">
        <v>27</v>
      </c>
      <c r="B23" s="1666" t="s">
        <v>27</v>
      </c>
      <c r="C23" s="1665" t="s">
        <v>29</v>
      </c>
      <c r="D23" s="1664" t="s">
        <v>29</v>
      </c>
      <c r="E23" s="1673"/>
      <c r="F23" s="1567" t="s">
        <v>589</v>
      </c>
      <c r="G23" s="5890"/>
      <c r="H23" s="6187" t="s">
        <v>34</v>
      </c>
      <c r="I23" s="6403"/>
      <c r="J23" s="1565" t="s">
        <v>110</v>
      </c>
      <c r="K23" s="1558">
        <v>25</v>
      </c>
      <c r="L23" s="1672">
        <v>13.2</v>
      </c>
      <c r="M23" s="1671">
        <v>12.8</v>
      </c>
      <c r="N23" s="1670" t="s">
        <v>588</v>
      </c>
      <c r="O23" s="679" t="s">
        <v>101</v>
      </c>
      <c r="P23" s="1669">
        <v>3</v>
      </c>
      <c r="Q23" s="1668">
        <v>5</v>
      </c>
      <c r="R23" s="6255" t="s">
        <v>587</v>
      </c>
      <c r="S23" s="6256"/>
    </row>
    <row r="24" spans="1:22" ht="28.5" customHeight="1" thickBot="1">
      <c r="A24" s="1667" t="s">
        <v>27</v>
      </c>
      <c r="B24" s="1666" t="s">
        <v>27</v>
      </c>
      <c r="C24" s="1665" t="s">
        <v>29</v>
      </c>
      <c r="D24" s="1664" t="s">
        <v>94</v>
      </c>
      <c r="E24" s="1554"/>
      <c r="F24" s="1663" t="s">
        <v>586</v>
      </c>
      <c r="G24" s="5888" t="s">
        <v>139</v>
      </c>
      <c r="H24" s="6188"/>
      <c r="I24" s="6403"/>
      <c r="J24" s="1565" t="s">
        <v>110</v>
      </c>
      <c r="K24" s="1558">
        <v>25</v>
      </c>
      <c r="L24" s="1662">
        <v>25</v>
      </c>
      <c r="M24" s="1662">
        <v>25</v>
      </c>
      <c r="N24" s="1661" t="s">
        <v>584</v>
      </c>
      <c r="O24" s="673" t="s">
        <v>585</v>
      </c>
      <c r="P24" s="1660">
        <v>2</v>
      </c>
      <c r="Q24" s="1659">
        <v>2</v>
      </c>
      <c r="R24" s="6257" t="s">
        <v>584</v>
      </c>
      <c r="S24" s="6258"/>
    </row>
    <row r="25" spans="1:22" ht="25.5" customHeight="1" thickBot="1">
      <c r="A25" s="1658" t="s">
        <v>27</v>
      </c>
      <c r="B25" s="1657" t="s">
        <v>27</v>
      </c>
      <c r="C25" s="1656" t="s">
        <v>29</v>
      </c>
      <c r="D25" s="1655" t="s">
        <v>92</v>
      </c>
      <c r="E25" s="1654"/>
      <c r="F25" s="1567" t="s">
        <v>583</v>
      </c>
      <c r="G25" s="5889"/>
      <c r="H25" s="6189"/>
      <c r="I25" s="6404"/>
      <c r="J25" s="1565" t="s">
        <v>110</v>
      </c>
      <c r="K25" s="1653">
        <v>85</v>
      </c>
      <c r="L25" s="1652">
        <v>27</v>
      </c>
      <c r="M25" s="1652">
        <v>27</v>
      </c>
      <c r="N25" s="1651" t="s">
        <v>213</v>
      </c>
      <c r="O25" s="1650" t="s">
        <v>101</v>
      </c>
      <c r="P25" s="1649">
        <v>1</v>
      </c>
      <c r="Q25" s="1648">
        <v>0</v>
      </c>
      <c r="R25" s="6259" t="s">
        <v>582</v>
      </c>
      <c r="S25" s="6260"/>
      <c r="T25" s="1477"/>
      <c r="U25" s="1477"/>
      <c r="V25" s="412"/>
    </row>
    <row r="26" spans="1:22" ht="24.75" customHeight="1">
      <c r="A26" s="6240" t="s">
        <v>27</v>
      </c>
      <c r="B26" s="6242" t="s">
        <v>27</v>
      </c>
      <c r="C26" s="6268" t="s">
        <v>94</v>
      </c>
      <c r="D26" s="6223" t="s">
        <v>581</v>
      </c>
      <c r="E26" s="6284"/>
      <c r="F26" s="6285"/>
      <c r="G26" s="5888" t="s">
        <v>130</v>
      </c>
      <c r="H26" s="6187" t="s">
        <v>34</v>
      </c>
      <c r="I26" s="5910" t="s">
        <v>39</v>
      </c>
      <c r="J26" s="1647" t="s">
        <v>110</v>
      </c>
      <c r="K26" s="1581">
        <f>K29+K30+K31</f>
        <v>71</v>
      </c>
      <c r="L26" s="1581">
        <f>L29+L30+L31</f>
        <v>29</v>
      </c>
      <c r="M26" s="1581">
        <f>M29+M30+M31</f>
        <v>29</v>
      </c>
      <c r="N26" s="889"/>
      <c r="O26" s="888"/>
      <c r="P26" s="1180"/>
      <c r="Q26" s="1544"/>
      <c r="R26" s="1543"/>
      <c r="S26" s="1085"/>
      <c r="V26" s="412"/>
    </row>
    <row r="27" spans="1:22" ht="27" customHeight="1">
      <c r="A27" s="6267"/>
      <c r="B27" s="6068"/>
      <c r="C27" s="6269"/>
      <c r="D27" s="6389"/>
      <c r="E27" s="6286"/>
      <c r="F27" s="6287"/>
      <c r="G27" s="5889"/>
      <c r="H27" s="6188"/>
      <c r="I27" s="5911"/>
      <c r="J27" s="1496"/>
      <c r="K27" s="1576"/>
      <c r="L27" s="1576"/>
      <c r="M27" s="1576"/>
      <c r="N27" s="1557"/>
      <c r="O27" s="1646"/>
      <c r="P27" s="1645"/>
      <c r="Q27" s="1565"/>
      <c r="R27" s="1518"/>
      <c r="S27" s="1563"/>
    </row>
    <row r="28" spans="1:22" ht="22.5" customHeight="1" thickBot="1">
      <c r="A28" s="6241"/>
      <c r="B28" s="6243"/>
      <c r="C28" s="6270"/>
      <c r="D28" s="6390"/>
      <c r="E28" s="6288"/>
      <c r="F28" s="6289"/>
      <c r="G28" s="5890"/>
      <c r="H28" s="6189"/>
      <c r="I28" s="5911"/>
      <c r="J28" s="1486" t="s">
        <v>23</v>
      </c>
      <c r="K28" s="1644">
        <f>SUM(K26:K27)</f>
        <v>71</v>
      </c>
      <c r="L28" s="1644">
        <f>SUM(L26:L27)</f>
        <v>29</v>
      </c>
      <c r="M28" s="1644">
        <f>SUM(M26:M27)</f>
        <v>29</v>
      </c>
      <c r="N28" s="1643"/>
      <c r="O28" s="1642"/>
      <c r="P28" s="1641"/>
      <c r="Q28" s="1640"/>
      <c r="R28" s="1527"/>
      <c r="S28" s="1526"/>
    </row>
    <row r="29" spans="1:22" ht="28.5" customHeight="1" thickBot="1">
      <c r="A29" s="1626" t="s">
        <v>27</v>
      </c>
      <c r="B29" s="1026" t="s">
        <v>27</v>
      </c>
      <c r="C29" s="1639" t="s">
        <v>94</v>
      </c>
      <c r="D29" s="1638" t="s">
        <v>27</v>
      </c>
      <c r="E29" s="1024"/>
      <c r="F29" s="1637" t="s">
        <v>580</v>
      </c>
      <c r="G29" s="6338" t="s">
        <v>130</v>
      </c>
      <c r="H29" s="6188" t="s">
        <v>34</v>
      </c>
      <c r="I29" s="5911"/>
      <c r="J29" s="1633" t="s">
        <v>110</v>
      </c>
      <c r="K29" s="1632">
        <v>34</v>
      </c>
      <c r="L29" s="1631">
        <v>29</v>
      </c>
      <c r="M29" s="1631">
        <v>29</v>
      </c>
      <c r="N29" s="1636" t="s">
        <v>579</v>
      </c>
      <c r="O29" s="509" t="s">
        <v>496</v>
      </c>
      <c r="P29" s="1635">
        <v>80</v>
      </c>
      <c r="Q29" s="1635">
        <v>41</v>
      </c>
      <c r="R29" s="590"/>
      <c r="S29" s="1634" t="s">
        <v>578</v>
      </c>
      <c r="V29" s="412"/>
    </row>
    <row r="30" spans="1:22" ht="42" customHeight="1" thickBot="1">
      <c r="A30" s="1626" t="s">
        <v>27</v>
      </c>
      <c r="B30" s="1026" t="s">
        <v>27</v>
      </c>
      <c r="C30" s="1625" t="s">
        <v>94</v>
      </c>
      <c r="D30" s="1361" t="s">
        <v>29</v>
      </c>
      <c r="E30" s="1024"/>
      <c r="F30" s="1567" t="s">
        <v>577</v>
      </c>
      <c r="G30" s="6338"/>
      <c r="H30" s="6188"/>
      <c r="I30" s="5911"/>
      <c r="J30" s="1633" t="s">
        <v>110</v>
      </c>
      <c r="K30" s="1632">
        <v>25</v>
      </c>
      <c r="L30" s="1631">
        <v>0</v>
      </c>
      <c r="M30" s="1631">
        <v>0</v>
      </c>
      <c r="N30" s="675" t="s">
        <v>576</v>
      </c>
      <c r="O30" s="1630" t="s">
        <v>101</v>
      </c>
      <c r="P30" s="1448">
        <v>1</v>
      </c>
      <c r="Q30" s="1448">
        <v>1</v>
      </c>
      <c r="R30" s="1629" t="s">
        <v>575</v>
      </c>
      <c r="S30" s="1628"/>
      <c r="T30" s="1627"/>
      <c r="U30" s="1627"/>
      <c r="V30" s="1627"/>
    </row>
    <row r="31" spans="1:22" ht="34.5" customHeight="1" thickBot="1">
      <c r="A31" s="1626" t="s">
        <v>27</v>
      </c>
      <c r="B31" s="1026" t="s">
        <v>27</v>
      </c>
      <c r="C31" s="1625" t="s">
        <v>94</v>
      </c>
      <c r="D31" s="1361" t="s">
        <v>94</v>
      </c>
      <c r="E31" s="1024"/>
      <c r="F31" s="1624" t="s">
        <v>574</v>
      </c>
      <c r="G31" s="6339"/>
      <c r="H31" s="6189"/>
      <c r="I31" s="5912"/>
      <c r="J31" s="1455" t="s">
        <v>110</v>
      </c>
      <c r="K31" s="1441">
        <v>12</v>
      </c>
      <c r="L31" s="1447">
        <v>0</v>
      </c>
      <c r="M31" s="1447">
        <v>0</v>
      </c>
      <c r="N31" s="1623" t="s">
        <v>573</v>
      </c>
      <c r="O31" s="1622" t="s">
        <v>101</v>
      </c>
      <c r="P31" s="1621">
        <v>1</v>
      </c>
      <c r="Q31" s="1621">
        <v>0</v>
      </c>
      <c r="R31" s="1458" t="s">
        <v>572</v>
      </c>
      <c r="S31" s="1620"/>
      <c r="V31" s="412"/>
    </row>
    <row r="32" spans="1:22" ht="21" customHeight="1" thickBot="1">
      <c r="A32" s="1178" t="s">
        <v>27</v>
      </c>
      <c r="B32" s="1619" t="s">
        <v>27</v>
      </c>
      <c r="C32" s="6305" t="s">
        <v>28</v>
      </c>
      <c r="D32" s="6006"/>
      <c r="E32" s="6006"/>
      <c r="F32" s="6006"/>
      <c r="G32" s="6006"/>
      <c r="H32" s="6006"/>
      <c r="I32" s="6006"/>
      <c r="J32" s="1618" t="s">
        <v>23</v>
      </c>
      <c r="K32" s="1617">
        <f>K15+K20+K28</f>
        <v>231</v>
      </c>
      <c r="L32" s="1617">
        <f>L15+L20+L28</f>
        <v>116.6</v>
      </c>
      <c r="M32" s="1617">
        <f>M15+M20+M28</f>
        <v>116.1</v>
      </c>
      <c r="N32" s="6408"/>
      <c r="O32" s="6409"/>
      <c r="P32" s="6409"/>
      <c r="Q32" s="6409"/>
      <c r="R32" s="6409"/>
      <c r="S32" s="6410"/>
    </row>
    <row r="33" spans="1:19" ht="21" customHeight="1" thickBot="1">
      <c r="A33" s="1178" t="s">
        <v>27</v>
      </c>
      <c r="B33" s="849"/>
      <c r="C33" s="6174" t="s">
        <v>26</v>
      </c>
      <c r="D33" s="6008"/>
      <c r="E33" s="6008"/>
      <c r="F33" s="6008"/>
      <c r="G33" s="6008"/>
      <c r="H33" s="6008"/>
      <c r="I33" s="6008"/>
      <c r="J33" s="848" t="s">
        <v>23</v>
      </c>
      <c r="K33" s="1616">
        <f>K15+K20+K28</f>
        <v>231</v>
      </c>
      <c r="L33" s="1616">
        <f>L15+L20+L28</f>
        <v>116.6</v>
      </c>
      <c r="M33" s="1616">
        <f>M15+M20+M28</f>
        <v>116.1</v>
      </c>
      <c r="N33" s="6405"/>
      <c r="O33" s="6406"/>
      <c r="P33" s="6406"/>
      <c r="Q33" s="6406"/>
      <c r="R33" s="6406"/>
      <c r="S33" s="6407"/>
    </row>
    <row r="34" spans="1:19" ht="27" customHeight="1" thickBot="1">
      <c r="A34" s="6271" t="s">
        <v>29</v>
      </c>
      <c r="B34" s="1615"/>
      <c r="C34" s="6411" t="s">
        <v>571</v>
      </c>
      <c r="D34" s="6412"/>
      <c r="E34" s="6412"/>
      <c r="F34" s="6412"/>
      <c r="G34" s="6412"/>
      <c r="H34" s="6412"/>
      <c r="I34" s="6412"/>
      <c r="J34" s="6412"/>
      <c r="K34" s="6412"/>
      <c r="L34" s="6412"/>
      <c r="M34" s="6412"/>
      <c r="N34" s="6412"/>
      <c r="O34" s="6412"/>
      <c r="P34" s="6412"/>
      <c r="Q34" s="6412"/>
      <c r="R34" s="6412"/>
      <c r="S34" s="6413"/>
    </row>
    <row r="35" spans="1:19" ht="26.25" customHeight="1">
      <c r="A35" s="6272"/>
      <c r="B35" s="6296"/>
      <c r="C35" s="6276"/>
      <c r="D35" s="6277"/>
      <c r="E35" s="6277"/>
      <c r="F35" s="6277"/>
      <c r="G35" s="6277"/>
      <c r="H35" s="6277"/>
      <c r="I35" s="6277"/>
      <c r="J35" s="6277"/>
      <c r="K35" s="6277"/>
      <c r="L35" s="6277"/>
      <c r="M35" s="6278"/>
      <c r="N35" s="1614" t="s">
        <v>570</v>
      </c>
      <c r="O35" s="1613" t="s">
        <v>525</v>
      </c>
      <c r="P35" s="1612">
        <v>2</v>
      </c>
      <c r="Q35" s="1612">
        <v>0</v>
      </c>
      <c r="R35" s="6263" t="s">
        <v>569</v>
      </c>
      <c r="S35" s="6264"/>
    </row>
    <row r="36" spans="1:19" ht="22.5" customHeight="1">
      <c r="A36" s="6272"/>
      <c r="B36" s="6348"/>
      <c r="C36" s="6414"/>
      <c r="D36" s="6415"/>
      <c r="E36" s="6415"/>
      <c r="F36" s="6415"/>
      <c r="G36" s="6415"/>
      <c r="H36" s="6415"/>
      <c r="I36" s="6415"/>
      <c r="J36" s="6415"/>
      <c r="K36" s="6415"/>
      <c r="L36" s="6415"/>
      <c r="M36" s="6416"/>
      <c r="N36" s="1611" t="s">
        <v>502</v>
      </c>
      <c r="O36" s="1416" t="s">
        <v>496</v>
      </c>
      <c r="P36" s="1610"/>
      <c r="Q36" s="1610"/>
      <c r="R36" s="1609"/>
      <c r="S36" s="1608"/>
    </row>
    <row r="37" spans="1:19" ht="28.5" customHeight="1" thickBot="1">
      <c r="A37" s="6272"/>
      <c r="B37" s="6348"/>
      <c r="C37" s="6414"/>
      <c r="D37" s="6415"/>
      <c r="E37" s="6415"/>
      <c r="F37" s="6415"/>
      <c r="G37" s="6415"/>
      <c r="H37" s="6415"/>
      <c r="I37" s="6415"/>
      <c r="J37" s="6415"/>
      <c r="K37" s="6415"/>
      <c r="L37" s="6415"/>
      <c r="M37" s="6416"/>
      <c r="N37" s="1607" t="s">
        <v>568</v>
      </c>
      <c r="O37" s="1606" t="s">
        <v>101</v>
      </c>
      <c r="P37" s="1605"/>
      <c r="Q37" s="1605"/>
      <c r="R37" s="1604"/>
      <c r="S37" s="1603"/>
    </row>
    <row r="38" spans="1:19" ht="37.5" customHeight="1">
      <c r="A38" s="6272"/>
      <c r="B38" s="6348"/>
      <c r="C38" s="6414"/>
      <c r="D38" s="6415"/>
      <c r="E38" s="6415"/>
      <c r="F38" s="6415"/>
      <c r="G38" s="6415"/>
      <c r="H38" s="6415"/>
      <c r="I38" s="6415"/>
      <c r="J38" s="6415"/>
      <c r="K38" s="6415"/>
      <c r="L38" s="6415"/>
      <c r="M38" s="6416"/>
      <c r="N38" s="1602" t="s">
        <v>567</v>
      </c>
      <c r="O38" s="1422" t="s">
        <v>101</v>
      </c>
      <c r="P38" s="1601"/>
      <c r="Q38" s="1601"/>
      <c r="R38" s="1600"/>
      <c r="S38" s="1599"/>
    </row>
    <row r="39" spans="1:19" ht="32.25" customHeight="1" thickBot="1">
      <c r="A39" s="6273"/>
      <c r="B39" s="6297"/>
      <c r="C39" s="6279"/>
      <c r="D39" s="6280"/>
      <c r="E39" s="6280"/>
      <c r="F39" s="6280"/>
      <c r="G39" s="6280"/>
      <c r="H39" s="6280"/>
      <c r="I39" s="6280"/>
      <c r="J39" s="6280"/>
      <c r="K39" s="6280"/>
      <c r="L39" s="6280"/>
      <c r="M39" s="6281"/>
      <c r="N39" s="1598" t="s">
        <v>566</v>
      </c>
      <c r="O39" s="1597" t="s">
        <v>525</v>
      </c>
      <c r="P39" s="1596">
        <v>84</v>
      </c>
      <c r="Q39" s="1596">
        <v>69</v>
      </c>
      <c r="R39" s="6265" t="s">
        <v>565</v>
      </c>
      <c r="S39" s="6266"/>
    </row>
    <row r="40" spans="1:19" ht="25.5" customHeight="1" thickBot="1">
      <c r="A40" s="1057" t="s">
        <v>29</v>
      </c>
      <c r="B40" s="1424" t="s">
        <v>27</v>
      </c>
      <c r="C40" s="6397" t="s">
        <v>288</v>
      </c>
      <c r="D40" s="6398"/>
      <c r="E40" s="6398"/>
      <c r="F40" s="6398"/>
      <c r="G40" s="6398"/>
      <c r="H40" s="6398"/>
      <c r="I40" s="6398"/>
      <c r="J40" s="6398"/>
      <c r="K40" s="6398"/>
      <c r="L40" s="6398"/>
      <c r="M40" s="6398"/>
      <c r="N40" s="6398"/>
      <c r="O40" s="6398"/>
      <c r="P40" s="6398"/>
      <c r="Q40" s="6398"/>
      <c r="R40" s="6398"/>
      <c r="S40" s="6399"/>
    </row>
    <row r="41" spans="1:19" ht="29.25" customHeight="1" thickBot="1">
      <c r="A41" s="1057"/>
      <c r="B41" s="1424"/>
      <c r="C41" s="6400"/>
      <c r="D41" s="6401"/>
      <c r="E41" s="6401"/>
      <c r="F41" s="6401"/>
      <c r="G41" s="6401"/>
      <c r="H41" s="6401"/>
      <c r="I41" s="6401"/>
      <c r="J41" s="6401"/>
      <c r="K41" s="6401"/>
      <c r="L41" s="6401"/>
      <c r="M41" s="6402"/>
      <c r="N41" s="1595" t="s">
        <v>564</v>
      </c>
      <c r="O41" s="975" t="s">
        <v>563</v>
      </c>
      <c r="P41" s="1594">
        <v>1137.5899999999999</v>
      </c>
      <c r="Q41" s="1593"/>
      <c r="R41" s="1592"/>
      <c r="S41" s="1591"/>
    </row>
    <row r="42" spans="1:19" ht="30.6" customHeight="1">
      <c r="A42" s="6240" t="s">
        <v>29</v>
      </c>
      <c r="B42" s="6242" t="s">
        <v>27</v>
      </c>
      <c r="C42" s="6268" t="s">
        <v>27</v>
      </c>
      <c r="D42" s="1590"/>
      <c r="E42" s="893"/>
      <c r="F42" s="6340" t="s">
        <v>562</v>
      </c>
      <c r="G42" s="5888" t="s">
        <v>445</v>
      </c>
      <c r="H42" s="6342" t="s">
        <v>34</v>
      </c>
      <c r="I42" s="5910" t="s">
        <v>39</v>
      </c>
      <c r="J42" s="1504" t="s">
        <v>110</v>
      </c>
      <c r="K42" s="1503">
        <f>K47+K48+K49+K50+K51+K52</f>
        <v>75</v>
      </c>
      <c r="L42" s="1503">
        <f>L47+L48+L49+L50+L51+L52</f>
        <v>67</v>
      </c>
      <c r="M42" s="1503">
        <f>M47+M48+M49+M50+M51+M52</f>
        <v>60</v>
      </c>
      <c r="N42" s="1589"/>
      <c r="O42" s="1588"/>
      <c r="P42" s="1587"/>
      <c r="Q42" s="1587"/>
      <c r="R42" s="1586"/>
      <c r="S42" s="1585"/>
    </row>
    <row r="43" spans="1:19" ht="31.15" customHeight="1">
      <c r="A43" s="6267"/>
      <c r="B43" s="6068"/>
      <c r="C43" s="6269"/>
      <c r="D43" s="1577"/>
      <c r="E43" s="874"/>
      <c r="F43" s="6341"/>
      <c r="G43" s="5889"/>
      <c r="H43" s="6188"/>
      <c r="I43" s="5911"/>
      <c r="J43" s="1496"/>
      <c r="K43" s="1582"/>
      <c r="L43" s="1581"/>
      <c r="M43" s="1581"/>
      <c r="N43" s="1584"/>
      <c r="O43" s="1583"/>
      <c r="P43" s="1578"/>
      <c r="Q43" s="1578"/>
      <c r="R43" s="1572"/>
      <c r="S43" s="1571"/>
    </row>
    <row r="44" spans="1:19">
      <c r="A44" s="6267"/>
      <c r="B44" s="6068"/>
      <c r="C44" s="6269"/>
      <c r="D44" s="1577"/>
      <c r="E44" s="874"/>
      <c r="F44" s="6341"/>
      <c r="G44" s="5889"/>
      <c r="H44" s="6188"/>
      <c r="I44" s="5911"/>
      <c r="J44" s="1496"/>
      <c r="K44" s="1582"/>
      <c r="L44" s="1581"/>
      <c r="M44" s="1581"/>
      <c r="N44" s="1580"/>
      <c r="O44" s="1579"/>
      <c r="P44" s="1578"/>
      <c r="Q44" s="1578"/>
      <c r="R44" s="1572"/>
      <c r="S44" s="1571"/>
    </row>
    <row r="45" spans="1:19">
      <c r="A45" s="6267"/>
      <c r="B45" s="6068"/>
      <c r="C45" s="6269"/>
      <c r="D45" s="1577"/>
      <c r="E45" s="874"/>
      <c r="F45" s="6344"/>
      <c r="G45" s="5889"/>
      <c r="H45" s="6188"/>
      <c r="I45" s="5911"/>
      <c r="J45" s="1496"/>
      <c r="K45" s="1495"/>
      <c r="L45" s="1576"/>
      <c r="M45" s="1576"/>
      <c r="N45" s="1575"/>
      <c r="O45" s="1574"/>
      <c r="P45" s="1573"/>
      <c r="Q45" s="1573"/>
      <c r="R45" s="1572"/>
      <c r="S45" s="1571"/>
    </row>
    <row r="46" spans="1:19" ht="13.5" thickBot="1">
      <c r="A46" s="6241"/>
      <c r="B46" s="6243"/>
      <c r="C46" s="6270"/>
      <c r="D46" s="1570"/>
      <c r="E46" s="863"/>
      <c r="F46" s="6345"/>
      <c r="G46" s="5890"/>
      <c r="H46" s="6343"/>
      <c r="I46" s="5912"/>
      <c r="J46" s="1486" t="s">
        <v>23</v>
      </c>
      <c r="K46" s="1569">
        <f>K42*1</f>
        <v>75</v>
      </c>
      <c r="L46" s="1569">
        <f>L42*1</f>
        <v>67</v>
      </c>
      <c r="M46" s="1569">
        <f>M42*1</f>
        <v>60</v>
      </c>
      <c r="N46" s="783"/>
      <c r="O46" s="1568"/>
      <c r="P46" s="1565"/>
      <c r="Q46" s="1565"/>
      <c r="R46" s="1518"/>
      <c r="S46" s="1563"/>
    </row>
    <row r="47" spans="1:19" ht="30" customHeight="1" thickBot="1">
      <c r="A47" s="1038" t="s">
        <v>29</v>
      </c>
      <c r="B47" s="1555" t="s">
        <v>27</v>
      </c>
      <c r="C47" s="1037" t="s">
        <v>27</v>
      </c>
      <c r="D47" s="1361" t="s">
        <v>27</v>
      </c>
      <c r="E47" s="1562"/>
      <c r="F47" s="1561" t="s">
        <v>561</v>
      </c>
      <c r="G47" s="5888" t="s">
        <v>445</v>
      </c>
      <c r="H47" s="6187" t="s">
        <v>34</v>
      </c>
      <c r="I47" s="873"/>
      <c r="J47" s="892" t="s">
        <v>110</v>
      </c>
      <c r="K47" s="1443">
        <v>10</v>
      </c>
      <c r="L47" s="1443">
        <v>25</v>
      </c>
      <c r="M47" s="1443">
        <v>20.7</v>
      </c>
      <c r="N47" s="1557" t="s">
        <v>560</v>
      </c>
      <c r="O47" s="998" t="s">
        <v>525</v>
      </c>
      <c r="P47" s="1564">
        <v>2</v>
      </c>
      <c r="Q47" s="1564">
        <v>7</v>
      </c>
      <c r="R47" s="1518"/>
      <c r="S47" s="1563"/>
    </row>
    <row r="48" spans="1:19" ht="26.25" customHeight="1" thickBot="1">
      <c r="A48" s="1038" t="s">
        <v>29</v>
      </c>
      <c r="B48" s="1555" t="s">
        <v>27</v>
      </c>
      <c r="C48" s="1037" t="s">
        <v>27</v>
      </c>
      <c r="D48" s="1361" t="s">
        <v>29</v>
      </c>
      <c r="E48" s="1562"/>
      <c r="F48" s="1567" t="s">
        <v>559</v>
      </c>
      <c r="G48" s="5889"/>
      <c r="H48" s="6188"/>
      <c r="I48" s="873"/>
      <c r="J48" s="1560" t="s">
        <v>110</v>
      </c>
      <c r="K48" s="1558">
        <v>6</v>
      </c>
      <c r="L48" s="1558">
        <v>0</v>
      </c>
      <c r="M48" s="1558">
        <v>0</v>
      </c>
      <c r="N48" s="1557" t="s">
        <v>558</v>
      </c>
      <c r="O48" s="998" t="s">
        <v>525</v>
      </c>
      <c r="P48" s="1565">
        <v>5</v>
      </c>
      <c r="Q48" s="1565">
        <v>0</v>
      </c>
      <c r="R48" s="6245" t="s">
        <v>557</v>
      </c>
      <c r="S48" s="6246"/>
    </row>
    <row r="49" spans="1:20" ht="41.25" customHeight="1" thickBot="1">
      <c r="A49" s="1038" t="s">
        <v>29</v>
      </c>
      <c r="B49" s="1555" t="s">
        <v>27</v>
      </c>
      <c r="C49" s="1037" t="s">
        <v>27</v>
      </c>
      <c r="D49" s="1361" t="s">
        <v>94</v>
      </c>
      <c r="E49" s="1562"/>
      <c r="F49" s="1567" t="s">
        <v>556</v>
      </c>
      <c r="G49" s="5890"/>
      <c r="H49" s="6188"/>
      <c r="I49" s="873"/>
      <c r="J49" s="1560" t="s">
        <v>110</v>
      </c>
      <c r="K49" s="1558">
        <v>5</v>
      </c>
      <c r="L49" s="1558">
        <v>1</v>
      </c>
      <c r="M49" s="1558">
        <v>1</v>
      </c>
      <c r="N49" s="1557" t="s">
        <v>555</v>
      </c>
      <c r="O49" s="1566" t="s">
        <v>525</v>
      </c>
      <c r="P49" s="1565">
        <v>5</v>
      </c>
      <c r="Q49" s="1565">
        <v>1</v>
      </c>
      <c r="R49" s="1518" t="s">
        <v>554</v>
      </c>
      <c r="S49" s="1563"/>
    </row>
    <row r="50" spans="1:20" ht="33" customHeight="1" thickBot="1">
      <c r="A50" s="1038" t="s">
        <v>29</v>
      </c>
      <c r="B50" s="1555" t="s">
        <v>27</v>
      </c>
      <c r="C50" s="1037" t="s">
        <v>27</v>
      </c>
      <c r="D50" s="1361" t="s">
        <v>92</v>
      </c>
      <c r="E50" s="1562"/>
      <c r="F50" s="1561" t="s">
        <v>553</v>
      </c>
      <c r="G50" s="5888" t="s">
        <v>445</v>
      </c>
      <c r="H50" s="6188"/>
      <c r="I50" s="873"/>
      <c r="J50" s="1560" t="s">
        <v>110</v>
      </c>
      <c r="K50" s="1558">
        <v>3</v>
      </c>
      <c r="L50" s="1559">
        <v>3</v>
      </c>
      <c r="M50" s="1559">
        <v>3</v>
      </c>
      <c r="N50" s="1050" t="s">
        <v>552</v>
      </c>
      <c r="O50" s="1511" t="s">
        <v>525</v>
      </c>
      <c r="P50" s="1564">
        <v>1</v>
      </c>
      <c r="Q50" s="1564">
        <v>1</v>
      </c>
      <c r="R50" s="1518"/>
      <c r="S50" s="1563"/>
    </row>
    <row r="51" spans="1:20" ht="117.75" customHeight="1" thickBot="1">
      <c r="A51" s="1038" t="s">
        <v>29</v>
      </c>
      <c r="B51" s="1555" t="s">
        <v>27</v>
      </c>
      <c r="C51" s="1037" t="s">
        <v>27</v>
      </c>
      <c r="D51" s="1361" t="s">
        <v>87</v>
      </c>
      <c r="E51" s="1562"/>
      <c r="F51" s="1561" t="s">
        <v>551</v>
      </c>
      <c r="G51" s="5889"/>
      <c r="H51" s="6188"/>
      <c r="I51" s="873"/>
      <c r="J51" s="1560" t="s">
        <v>110</v>
      </c>
      <c r="K51" s="1558">
        <v>50</v>
      </c>
      <c r="L51" s="1559">
        <v>38</v>
      </c>
      <c r="M51" s="1558">
        <v>35.299999999999997</v>
      </c>
      <c r="N51" s="1557" t="s">
        <v>550</v>
      </c>
      <c r="O51" s="998" t="s">
        <v>525</v>
      </c>
      <c r="P51" s="1556">
        <v>1</v>
      </c>
      <c r="Q51" s="1556">
        <v>6</v>
      </c>
      <c r="R51" s="6261" t="s">
        <v>549</v>
      </c>
      <c r="S51" s="6262"/>
    </row>
    <row r="52" spans="1:20" ht="33.75" customHeight="1" thickBot="1">
      <c r="A52" s="1038" t="s">
        <v>29</v>
      </c>
      <c r="B52" s="1555" t="s">
        <v>27</v>
      </c>
      <c r="C52" s="1037" t="s">
        <v>27</v>
      </c>
      <c r="D52" s="1361" t="s">
        <v>82</v>
      </c>
      <c r="E52" s="1554"/>
      <c r="F52" s="1553" t="s">
        <v>548</v>
      </c>
      <c r="G52" s="5889"/>
      <c r="H52" s="6189"/>
      <c r="I52" s="873"/>
      <c r="J52" s="1552" t="s">
        <v>110</v>
      </c>
      <c r="K52" s="1551">
        <v>1</v>
      </c>
      <c r="L52" s="1440">
        <v>0</v>
      </c>
      <c r="M52" s="1440">
        <v>0</v>
      </c>
      <c r="N52" s="1042" t="s">
        <v>547</v>
      </c>
      <c r="O52" s="1040" t="s">
        <v>525</v>
      </c>
      <c r="P52" s="1550">
        <v>1</v>
      </c>
      <c r="Q52" s="1550">
        <v>0</v>
      </c>
      <c r="R52" s="1549" t="s">
        <v>546</v>
      </c>
      <c r="S52" s="1548"/>
    </row>
    <row r="53" spans="1:20" ht="35.25" customHeight="1">
      <c r="A53" s="6240" t="s">
        <v>29</v>
      </c>
      <c r="B53" s="6242" t="s">
        <v>27</v>
      </c>
      <c r="C53" s="6290" t="s">
        <v>29</v>
      </c>
      <c r="D53" s="1036"/>
      <c r="E53" s="1035"/>
      <c r="F53" s="1525" t="s">
        <v>544</v>
      </c>
      <c r="G53" s="5888" t="s">
        <v>431</v>
      </c>
      <c r="H53" s="6187" t="s">
        <v>34</v>
      </c>
      <c r="I53" s="5910" t="s">
        <v>39</v>
      </c>
      <c r="J53" s="1547" t="s">
        <v>110</v>
      </c>
      <c r="K53" s="1503">
        <v>0</v>
      </c>
      <c r="L53" s="1503">
        <v>0</v>
      </c>
      <c r="M53" s="1503">
        <v>0</v>
      </c>
      <c r="N53" s="1546" t="s">
        <v>545</v>
      </c>
      <c r="O53" s="1523" t="s">
        <v>101</v>
      </c>
      <c r="P53" s="1545"/>
      <c r="Q53" s="1544"/>
      <c r="R53" s="1543"/>
      <c r="S53" s="1085"/>
    </row>
    <row r="54" spans="1:20" ht="26.25" customHeight="1" thickBot="1">
      <c r="A54" s="6241"/>
      <c r="B54" s="6243"/>
      <c r="C54" s="6292"/>
      <c r="D54" s="864"/>
      <c r="E54" s="1024"/>
      <c r="F54" s="1392"/>
      <c r="G54" s="5889"/>
      <c r="H54" s="6188"/>
      <c r="I54" s="5911"/>
      <c r="J54" s="1486" t="s">
        <v>23</v>
      </c>
      <c r="K54" s="1485">
        <f>SUM(K53)</f>
        <v>0</v>
      </c>
      <c r="L54" s="1485">
        <f>SUM(L53)</f>
        <v>0</v>
      </c>
      <c r="M54" s="1485">
        <f>SUM(M53)</f>
        <v>0</v>
      </c>
      <c r="N54" s="1542"/>
      <c r="O54" s="1541"/>
      <c r="P54" s="1540"/>
      <c r="Q54" s="1539"/>
      <c r="R54" s="1533"/>
      <c r="S54" s="1532"/>
    </row>
    <row r="55" spans="1:20" ht="26.25" customHeight="1">
      <c r="A55" s="6240" t="s">
        <v>29</v>
      </c>
      <c r="B55" s="6242" t="s">
        <v>27</v>
      </c>
      <c r="C55" s="6290" t="s">
        <v>29</v>
      </c>
      <c r="D55" s="1361" t="s">
        <v>27</v>
      </c>
      <c r="E55" s="1391"/>
      <c r="F55" s="1401" t="s">
        <v>544</v>
      </c>
      <c r="G55" s="5889"/>
      <c r="H55" s="6188"/>
      <c r="I55" s="5911"/>
      <c r="J55" s="1538" t="s">
        <v>110</v>
      </c>
      <c r="K55" s="1537">
        <v>0</v>
      </c>
      <c r="L55" s="1537">
        <v>0</v>
      </c>
      <c r="M55" s="1537">
        <v>0</v>
      </c>
      <c r="N55" s="1536"/>
      <c r="O55" s="904"/>
      <c r="P55" s="1535"/>
      <c r="Q55" s="1534"/>
      <c r="R55" s="1533"/>
      <c r="S55" s="1532"/>
    </row>
    <row r="56" spans="1:20" ht="16.5" customHeight="1" thickBot="1">
      <c r="A56" s="6241"/>
      <c r="B56" s="6243"/>
      <c r="C56" s="6292"/>
      <c r="D56" s="1402"/>
      <c r="E56" s="1391"/>
      <c r="F56" s="1401"/>
      <c r="G56" s="5890"/>
      <c r="H56" s="6189"/>
      <c r="I56" s="5912"/>
      <c r="J56" s="1354" t="s">
        <v>23</v>
      </c>
      <c r="K56" s="1399">
        <f>SUM(K55)</f>
        <v>0</v>
      </c>
      <c r="L56" s="1399">
        <f>SUM(L55)</f>
        <v>0</v>
      </c>
      <c r="M56" s="1399">
        <f>SUM(M55)</f>
        <v>0</v>
      </c>
      <c r="N56" s="1531"/>
      <c r="O56" s="1530"/>
      <c r="P56" s="1529"/>
      <c r="Q56" s="1528"/>
      <c r="R56" s="1527"/>
      <c r="S56" s="1526"/>
    </row>
    <row r="57" spans="1:20" ht="25.5" customHeight="1">
      <c r="A57" s="6240" t="s">
        <v>29</v>
      </c>
      <c r="B57" s="6242" t="s">
        <v>27</v>
      </c>
      <c r="C57" s="6309" t="s">
        <v>94</v>
      </c>
      <c r="D57" s="1036"/>
      <c r="E57" s="1035"/>
      <c r="F57" s="1525" t="s">
        <v>541</v>
      </c>
      <c r="G57" s="5888" t="s">
        <v>543</v>
      </c>
      <c r="H57" s="6187" t="s">
        <v>34</v>
      </c>
      <c r="I57" s="5910" t="s">
        <v>39</v>
      </c>
      <c r="J57" s="1504" t="s">
        <v>110</v>
      </c>
      <c r="K57" s="1503">
        <v>0</v>
      </c>
      <c r="L57" s="1503">
        <v>0</v>
      </c>
      <c r="M57" s="1503">
        <v>0</v>
      </c>
      <c r="N57" s="1524" t="s">
        <v>542</v>
      </c>
      <c r="O57" s="1523" t="s">
        <v>101</v>
      </c>
      <c r="P57" s="1522"/>
      <c r="Q57" s="1521"/>
      <c r="R57" s="889"/>
      <c r="S57" s="1520"/>
    </row>
    <row r="58" spans="1:20" ht="25.5" customHeight="1" thickBot="1">
      <c r="A58" s="6241"/>
      <c r="B58" s="6243"/>
      <c r="C58" s="6310"/>
      <c r="D58" s="864"/>
      <c r="E58" s="1024"/>
      <c r="F58" s="1519"/>
      <c r="G58" s="5889"/>
      <c r="H58" s="6188"/>
      <c r="I58" s="5911"/>
      <c r="J58" s="1486" t="s">
        <v>23</v>
      </c>
      <c r="K58" s="1485">
        <f>SUM(K57:K57)</f>
        <v>0</v>
      </c>
      <c r="L58" s="1485">
        <f>SUM(L57:L57)</f>
        <v>0</v>
      </c>
      <c r="M58" s="1485">
        <f>SUM(M57:M57)</f>
        <v>0</v>
      </c>
      <c r="N58" s="1518"/>
      <c r="O58" s="1517"/>
      <c r="P58" s="1516"/>
      <c r="Q58" s="1436"/>
      <c r="R58" s="1435"/>
      <c r="S58" s="1434"/>
    </row>
    <row r="59" spans="1:20" ht="25.5" customHeight="1">
      <c r="A59" s="6240" t="s">
        <v>29</v>
      </c>
      <c r="B59" s="6242" t="s">
        <v>27</v>
      </c>
      <c r="C59" s="6309" t="s">
        <v>94</v>
      </c>
      <c r="D59" s="1361" t="s">
        <v>27</v>
      </c>
      <c r="E59" s="1515"/>
      <c r="F59" s="1514" t="s">
        <v>541</v>
      </c>
      <c r="G59" s="5889"/>
      <c r="H59" s="6188"/>
      <c r="I59" s="5911"/>
      <c r="J59" s="1513" t="s">
        <v>110</v>
      </c>
      <c r="K59" s="1389">
        <v>0</v>
      </c>
      <c r="L59" s="1389">
        <v>0</v>
      </c>
      <c r="M59" s="1389">
        <v>0</v>
      </c>
      <c r="N59" s="1512"/>
      <c r="O59" s="1511"/>
      <c r="P59" s="1510"/>
      <c r="Q59" s="1428"/>
      <c r="R59" s="1435"/>
      <c r="S59" s="1434"/>
    </row>
    <row r="60" spans="1:20" ht="25.5" customHeight="1" thickBot="1">
      <c r="A60" s="6241"/>
      <c r="B60" s="6243"/>
      <c r="C60" s="6310"/>
      <c r="D60" s="864"/>
      <c r="E60" s="863"/>
      <c r="F60" s="1509"/>
      <c r="G60" s="5890"/>
      <c r="H60" s="6189"/>
      <c r="I60" s="5912"/>
      <c r="J60" s="1354" t="s">
        <v>23</v>
      </c>
      <c r="K60" s="1399">
        <f>SUM(K59)</f>
        <v>0</v>
      </c>
      <c r="L60" s="1399">
        <f>SUM(L59)</f>
        <v>0</v>
      </c>
      <c r="M60" s="1399">
        <f>SUM(M59)</f>
        <v>0</v>
      </c>
      <c r="N60" s="1508"/>
      <c r="O60" s="1507"/>
      <c r="P60" s="1506"/>
      <c r="Q60" s="1505"/>
      <c r="R60" s="1427"/>
      <c r="S60" s="1426"/>
    </row>
    <row r="61" spans="1:20" ht="36.75" customHeight="1">
      <c r="A61" s="6271" t="s">
        <v>29</v>
      </c>
      <c r="B61" s="6067" t="s">
        <v>27</v>
      </c>
      <c r="C61" s="1037" t="s">
        <v>92</v>
      </c>
      <c r="D61" s="6284" t="s">
        <v>540</v>
      </c>
      <c r="E61" s="6284"/>
      <c r="F61" s="6285"/>
      <c r="G61" s="5888" t="s">
        <v>515</v>
      </c>
      <c r="H61" s="6187" t="s">
        <v>34</v>
      </c>
      <c r="I61" s="5910" t="s">
        <v>39</v>
      </c>
      <c r="J61" s="1504" t="s">
        <v>110</v>
      </c>
      <c r="K61" s="1503">
        <f>K65+K68+K72+K75+K77+K80+K83+K86</f>
        <v>124.5</v>
      </c>
      <c r="L61" s="1503">
        <f>L65+L68+L72+L75+L77+L80+L83+L86</f>
        <v>108.6</v>
      </c>
      <c r="M61" s="1503">
        <f>M65+M68+M72+M75+M77+M80+M83+M86</f>
        <v>108.19999999999999</v>
      </c>
      <c r="N61" s="1502"/>
      <c r="O61" s="1501"/>
      <c r="P61" s="1500"/>
      <c r="Q61" s="1499"/>
      <c r="R61" s="1498"/>
      <c r="S61" s="1497"/>
    </row>
    <row r="62" spans="1:20">
      <c r="A62" s="6272"/>
      <c r="B62" s="6068"/>
      <c r="C62" s="1028"/>
      <c r="D62" s="6286"/>
      <c r="E62" s="6286"/>
      <c r="F62" s="6287"/>
      <c r="G62" s="5889"/>
      <c r="H62" s="6188"/>
      <c r="I62" s="5911"/>
      <c r="J62" s="1496" t="s">
        <v>134</v>
      </c>
      <c r="K62" s="1495">
        <f>K66+K69+K71+K74+K78+K81+K84+K87</f>
        <v>276.2</v>
      </c>
      <c r="L62" s="1495">
        <f>L66+L69+L71+L74+L78+L81+L84+L87</f>
        <v>276.2</v>
      </c>
      <c r="M62" s="1495">
        <f>M66+M69+M71+M74+M78+M81+M84+M87</f>
        <v>48.290000000000006</v>
      </c>
      <c r="N62" s="1494"/>
      <c r="O62" s="1489"/>
      <c r="P62" s="1488"/>
      <c r="R62" s="1480"/>
      <c r="S62" s="1479"/>
      <c r="T62" s="412"/>
    </row>
    <row r="63" spans="1:20">
      <c r="A63" s="6272"/>
      <c r="B63" s="6068"/>
      <c r="C63" s="1028"/>
      <c r="D63" s="6286"/>
      <c r="E63" s="6286"/>
      <c r="F63" s="6287"/>
      <c r="G63" s="5889"/>
      <c r="H63" s="6188"/>
      <c r="I63" s="5911"/>
      <c r="J63" s="1493"/>
      <c r="K63" s="1492"/>
      <c r="L63" s="1491"/>
      <c r="M63" s="1491"/>
      <c r="N63" s="1490"/>
      <c r="O63" s="1489"/>
      <c r="P63" s="1488"/>
      <c r="R63" s="1480"/>
      <c r="S63" s="1479"/>
    </row>
    <row r="64" spans="1:20" ht="13.5" thickBot="1">
      <c r="A64" s="6273"/>
      <c r="B64" s="6069"/>
      <c r="C64" s="1487"/>
      <c r="D64" s="6288"/>
      <c r="E64" s="6288"/>
      <c r="F64" s="6289"/>
      <c r="G64" s="5890"/>
      <c r="H64" s="6189"/>
      <c r="I64" s="5912"/>
      <c r="J64" s="1486" t="s">
        <v>23</v>
      </c>
      <c r="K64" s="1485">
        <f>SUM(K61:K62)</f>
        <v>400.7</v>
      </c>
      <c r="L64" s="1485">
        <f>SUM(L61:L62)</f>
        <v>384.79999999999995</v>
      </c>
      <c r="M64" s="1485">
        <f>SUM(M61:M62)</f>
        <v>156.49</v>
      </c>
      <c r="N64" s="1484"/>
      <c r="O64" s="1483"/>
      <c r="P64" s="1482"/>
      <c r="Q64" s="1481"/>
      <c r="R64" s="1480"/>
      <c r="S64" s="1479"/>
    </row>
    <row r="65" spans="1:25" ht="36" customHeight="1">
      <c r="A65" s="6271" t="s">
        <v>29</v>
      </c>
      <c r="B65" s="6067" t="s">
        <v>27</v>
      </c>
      <c r="C65" s="6268" t="s">
        <v>92</v>
      </c>
      <c r="D65" s="6299" t="s">
        <v>27</v>
      </c>
      <c r="E65" s="6313"/>
      <c r="F65" s="6293" t="s">
        <v>539</v>
      </c>
      <c r="G65" s="6306" t="s">
        <v>515</v>
      </c>
      <c r="H65" s="6187" t="s">
        <v>34</v>
      </c>
      <c r="I65" s="5910"/>
      <c r="J65" s="892" t="s">
        <v>110</v>
      </c>
      <c r="K65" s="1444">
        <v>82</v>
      </c>
      <c r="L65" s="1444">
        <v>81.099999999999994</v>
      </c>
      <c r="M65" s="1444">
        <v>81.099999999999994</v>
      </c>
      <c r="N65" s="780" t="s">
        <v>538</v>
      </c>
      <c r="O65" s="1454" t="s">
        <v>525</v>
      </c>
      <c r="P65" s="679">
        <v>2</v>
      </c>
      <c r="Q65" s="1478">
        <v>2</v>
      </c>
      <c r="R65" s="6247" t="s">
        <v>537</v>
      </c>
      <c r="S65" s="6248"/>
      <c r="T65" s="1477"/>
      <c r="U65" s="412"/>
      <c r="Y65" s="412"/>
    </row>
    <row r="66" spans="1:25" ht="16.5" customHeight="1" thickBot="1">
      <c r="A66" s="6272"/>
      <c r="B66" s="6068"/>
      <c r="C66" s="6269"/>
      <c r="D66" s="6300"/>
      <c r="E66" s="6314"/>
      <c r="F66" s="6294"/>
      <c r="G66" s="6307"/>
      <c r="H66" s="6188"/>
      <c r="I66" s="5911"/>
      <c r="J66" s="1476" t="s">
        <v>134</v>
      </c>
      <c r="K66" s="1447"/>
      <c r="L66" s="1440"/>
      <c r="M66" s="1440"/>
      <c r="N66" s="675"/>
      <c r="O66" s="1438"/>
      <c r="P66" s="1470"/>
      <c r="Q66" s="1469"/>
      <c r="R66" s="6249"/>
      <c r="S66" s="6250"/>
    </row>
    <row r="67" spans="1:25" ht="17.25" customHeight="1" thickBot="1">
      <c r="A67" s="6273"/>
      <c r="B67" s="6069"/>
      <c r="C67" s="6298"/>
      <c r="D67" s="6301"/>
      <c r="E67" s="6315"/>
      <c r="F67" s="6295"/>
      <c r="G67" s="6308"/>
      <c r="H67" s="6188"/>
      <c r="I67" s="5912"/>
      <c r="J67" s="1475" t="s">
        <v>23</v>
      </c>
      <c r="K67" s="1446">
        <f>SUM(K65:K66)</f>
        <v>82</v>
      </c>
      <c r="L67" s="1452">
        <f>SUM(L65:L66)</f>
        <v>81.099999999999994</v>
      </c>
      <c r="M67" s="1432">
        <f>SUM(M65:M66)</f>
        <v>81.099999999999994</v>
      </c>
      <c r="N67" s="675"/>
      <c r="O67" s="1438"/>
      <c r="P67" s="1470"/>
      <c r="Q67" s="1469"/>
      <c r="R67" s="6251"/>
      <c r="S67" s="6252"/>
    </row>
    <row r="68" spans="1:25" ht="27.75" customHeight="1">
      <c r="A68" s="6271" t="s">
        <v>29</v>
      </c>
      <c r="B68" s="6067" t="s">
        <v>27</v>
      </c>
      <c r="C68" s="6268" t="s">
        <v>92</v>
      </c>
      <c r="D68" s="6299" t="s">
        <v>29</v>
      </c>
      <c r="E68" s="6313"/>
      <c r="F68" s="6329" t="s">
        <v>536</v>
      </c>
      <c r="G68" s="6306" t="s">
        <v>515</v>
      </c>
      <c r="H68" s="6187" t="s">
        <v>34</v>
      </c>
      <c r="I68" s="5910"/>
      <c r="J68" s="892" t="s">
        <v>110</v>
      </c>
      <c r="K68" s="1444">
        <v>0</v>
      </c>
      <c r="L68" s="1444">
        <v>0</v>
      </c>
      <c r="M68" s="1444">
        <v>0</v>
      </c>
      <c r="N68" s="675"/>
      <c r="O68" s="1438"/>
      <c r="P68" s="1470"/>
      <c r="Q68" s="1469"/>
      <c r="R68" s="1450"/>
      <c r="S68" s="1449"/>
    </row>
    <row r="69" spans="1:25" ht="22.5" customHeight="1" thickBot="1">
      <c r="A69" s="6272"/>
      <c r="B69" s="6068"/>
      <c r="C69" s="6269"/>
      <c r="D69" s="6300"/>
      <c r="E69" s="6314"/>
      <c r="F69" s="6330"/>
      <c r="G69" s="6307"/>
      <c r="H69" s="6188"/>
      <c r="I69" s="5911"/>
      <c r="J69" s="1455" t="s">
        <v>134</v>
      </c>
      <c r="K69" s="1447">
        <v>249.2</v>
      </c>
      <c r="L69" s="1440">
        <v>253.2</v>
      </c>
      <c r="M69" s="1440">
        <v>42.5</v>
      </c>
      <c r="N69" s="675" t="s">
        <v>535</v>
      </c>
      <c r="O69" s="1438" t="s">
        <v>525</v>
      </c>
      <c r="P69" s="673">
        <v>4</v>
      </c>
      <c r="Q69" s="1367">
        <v>2</v>
      </c>
      <c r="R69" s="6247" t="s">
        <v>534</v>
      </c>
      <c r="S69" s="6248"/>
    </row>
    <row r="70" spans="1:25" ht="21" customHeight="1" thickBot="1">
      <c r="A70" s="6273"/>
      <c r="B70" s="6069"/>
      <c r="C70" s="6298"/>
      <c r="D70" s="6301"/>
      <c r="E70" s="6315"/>
      <c r="F70" s="6331"/>
      <c r="G70" s="6308"/>
      <c r="H70" s="6189"/>
      <c r="I70" s="5912"/>
      <c r="J70" s="1364" t="s">
        <v>23</v>
      </c>
      <c r="K70" s="1446">
        <f>SUM(K68:K69)</f>
        <v>249.2</v>
      </c>
      <c r="L70" s="1452">
        <f>SUM(L68:L69)</f>
        <v>253.2</v>
      </c>
      <c r="M70" s="1432">
        <f>SUM(M68:M69)</f>
        <v>42.5</v>
      </c>
      <c r="N70" s="675"/>
      <c r="O70" s="1438"/>
      <c r="P70" s="1470"/>
      <c r="Q70" s="1469"/>
      <c r="R70" s="6251"/>
      <c r="S70" s="6252"/>
    </row>
    <row r="71" spans="1:25" ht="24.75" customHeight="1">
      <c r="A71" s="6271" t="s">
        <v>29</v>
      </c>
      <c r="B71" s="6067" t="s">
        <v>27</v>
      </c>
      <c r="C71" s="6268" t="s">
        <v>92</v>
      </c>
      <c r="D71" s="6299" t="s">
        <v>94</v>
      </c>
      <c r="E71" s="6313"/>
      <c r="F71" s="6329" t="s">
        <v>533</v>
      </c>
      <c r="G71" s="6306" t="s">
        <v>515</v>
      </c>
      <c r="H71" s="6187" t="s">
        <v>34</v>
      </c>
      <c r="I71" s="5910"/>
      <c r="J71" s="892" t="s">
        <v>134</v>
      </c>
      <c r="K71" s="1444">
        <v>5</v>
      </c>
      <c r="L71" s="1444">
        <v>1</v>
      </c>
      <c r="M71" s="1444">
        <v>1</v>
      </c>
      <c r="N71" s="1474" t="s">
        <v>532</v>
      </c>
      <c r="O71" s="1473" t="s">
        <v>525</v>
      </c>
      <c r="P71" s="1368">
        <v>2</v>
      </c>
      <c r="Q71" s="1472">
        <v>1</v>
      </c>
      <c r="R71" s="675" t="s">
        <v>531</v>
      </c>
      <c r="S71" s="1471"/>
    </row>
    <row r="72" spans="1:25" ht="17.25" customHeight="1" thickBot="1">
      <c r="A72" s="6272"/>
      <c r="B72" s="6068"/>
      <c r="C72" s="6269"/>
      <c r="D72" s="6300"/>
      <c r="E72" s="6314"/>
      <c r="F72" s="6330"/>
      <c r="G72" s="6307"/>
      <c r="H72" s="6188"/>
      <c r="I72" s="5911"/>
      <c r="J72" s="872" t="s">
        <v>110</v>
      </c>
      <c r="K72" s="1447"/>
      <c r="L72" s="1440"/>
      <c r="M72" s="1440"/>
      <c r="N72" s="675"/>
      <c r="O72" s="1366"/>
      <c r="P72" s="1470"/>
      <c r="Q72" s="1469"/>
      <c r="R72" s="1450"/>
      <c r="S72" s="1449"/>
    </row>
    <row r="73" spans="1:25" ht="17.25" customHeight="1" thickBot="1">
      <c r="A73" s="6272"/>
      <c r="B73" s="6068"/>
      <c r="C73" s="6269"/>
      <c r="D73" s="6300"/>
      <c r="E73" s="6314"/>
      <c r="F73" s="6330"/>
      <c r="G73" s="6307"/>
      <c r="H73" s="6188"/>
      <c r="I73" s="5911"/>
      <c r="J73" s="1468" t="s">
        <v>23</v>
      </c>
      <c r="K73" s="1467">
        <f>SUM(K71:K72)</f>
        <v>5</v>
      </c>
      <c r="L73" s="1452">
        <f>SUM(L71:L72)</f>
        <v>1</v>
      </c>
      <c r="M73" s="1432">
        <f>SUM(M71:M72)</f>
        <v>1</v>
      </c>
      <c r="N73" s="783"/>
      <c r="O73" s="1466"/>
      <c r="P73" s="1465"/>
      <c r="Q73" s="1464"/>
      <c r="R73" s="1450"/>
      <c r="S73" s="1449"/>
    </row>
    <row r="74" spans="1:25" ht="24.75" customHeight="1">
      <c r="A74" s="6271" t="s">
        <v>29</v>
      </c>
      <c r="B74" s="6067" t="s">
        <v>27</v>
      </c>
      <c r="C74" s="6268" t="s">
        <v>92</v>
      </c>
      <c r="D74" s="6299" t="s">
        <v>92</v>
      </c>
      <c r="E74" s="6313"/>
      <c r="F74" s="6329" t="s">
        <v>530</v>
      </c>
      <c r="G74" s="6306" t="s">
        <v>515</v>
      </c>
      <c r="H74" s="6187" t="s">
        <v>34</v>
      </c>
      <c r="I74" s="5910"/>
      <c r="J74" s="892" t="s">
        <v>134</v>
      </c>
      <c r="K74" s="1444">
        <v>2</v>
      </c>
      <c r="L74" s="1444">
        <v>2</v>
      </c>
      <c r="M74" s="1443">
        <v>0.09</v>
      </c>
      <c r="N74" s="1463" t="s">
        <v>529</v>
      </c>
      <c r="O74" s="1462" t="s">
        <v>525</v>
      </c>
      <c r="P74" s="1461">
        <v>90</v>
      </c>
      <c r="Q74" s="1461">
        <v>26</v>
      </c>
      <c r="R74" s="6247" t="s">
        <v>528</v>
      </c>
      <c r="S74" s="6248"/>
    </row>
    <row r="75" spans="1:25" ht="36" customHeight="1" thickBot="1">
      <c r="A75" s="6272"/>
      <c r="B75" s="6068"/>
      <c r="C75" s="6269"/>
      <c r="D75" s="6300"/>
      <c r="E75" s="6314"/>
      <c r="F75" s="6330"/>
      <c r="G75" s="6307"/>
      <c r="H75" s="6188"/>
      <c r="I75" s="5911"/>
      <c r="J75" s="883" t="s">
        <v>110</v>
      </c>
      <c r="K75" s="1447"/>
      <c r="L75" s="1440"/>
      <c r="M75" s="1440"/>
      <c r="N75" s="675"/>
      <c r="O75" s="1366"/>
      <c r="P75" s="1451"/>
      <c r="Q75" s="1451"/>
      <c r="R75" s="6249"/>
      <c r="S75" s="6250"/>
    </row>
    <row r="76" spans="1:25" ht="21.75" customHeight="1" thickBot="1">
      <c r="A76" s="6273"/>
      <c r="B76" s="6069"/>
      <c r="C76" s="6298"/>
      <c r="D76" s="6301"/>
      <c r="E76" s="6315"/>
      <c r="F76" s="6331"/>
      <c r="G76" s="6308"/>
      <c r="H76" s="6189"/>
      <c r="I76" s="5912"/>
      <c r="J76" s="1364" t="s">
        <v>23</v>
      </c>
      <c r="K76" s="1446">
        <f>SUM(K74:K75)</f>
        <v>2</v>
      </c>
      <c r="L76" s="1452">
        <f>SUM(L74:L75)</f>
        <v>2</v>
      </c>
      <c r="M76" s="1432">
        <f>SUM(M74:M75)</f>
        <v>0.09</v>
      </c>
      <c r="N76" s="1458"/>
      <c r="O76" s="1457"/>
      <c r="P76" s="1456"/>
      <c r="Q76" s="1456"/>
      <c r="R76" s="6251"/>
      <c r="S76" s="6252"/>
    </row>
    <row r="77" spans="1:25" ht="16.5" customHeight="1">
      <c r="A77" s="6271" t="s">
        <v>29</v>
      </c>
      <c r="B77" s="6067" t="s">
        <v>27</v>
      </c>
      <c r="C77" s="6268" t="s">
        <v>92</v>
      </c>
      <c r="D77" s="6299" t="s">
        <v>87</v>
      </c>
      <c r="E77" s="6313"/>
      <c r="F77" s="6293" t="s">
        <v>527</v>
      </c>
      <c r="G77" s="6306" t="s">
        <v>515</v>
      </c>
      <c r="H77" s="6187" t="s">
        <v>34</v>
      </c>
      <c r="I77" s="5910"/>
      <c r="J77" s="892" t="s">
        <v>110</v>
      </c>
      <c r="K77" s="1444"/>
      <c r="L77" s="1444"/>
      <c r="M77" s="1443"/>
      <c r="N77" s="590"/>
      <c r="O77" s="1460"/>
      <c r="P77" s="1459"/>
      <c r="Q77" s="1459"/>
      <c r="R77" s="1450"/>
      <c r="S77" s="1449"/>
    </row>
    <row r="78" spans="1:25" ht="24.75" customHeight="1" thickBot="1">
      <c r="A78" s="6272"/>
      <c r="B78" s="6068"/>
      <c r="C78" s="6269"/>
      <c r="D78" s="6300"/>
      <c r="E78" s="6314"/>
      <c r="F78" s="6294"/>
      <c r="G78" s="6307"/>
      <c r="H78" s="6188"/>
      <c r="I78" s="5911"/>
      <c r="J78" s="883" t="s">
        <v>134</v>
      </c>
      <c r="K78" s="1447">
        <v>20</v>
      </c>
      <c r="L78" s="1440">
        <v>20</v>
      </c>
      <c r="M78" s="1440">
        <v>4.7</v>
      </c>
      <c r="N78" s="675" t="s">
        <v>526</v>
      </c>
      <c r="O78" s="1366" t="s">
        <v>525</v>
      </c>
      <c r="P78" s="1448">
        <v>90</v>
      </c>
      <c r="Q78" s="1448">
        <v>26</v>
      </c>
      <c r="R78" s="6253" t="s">
        <v>524</v>
      </c>
      <c r="S78" s="6254"/>
    </row>
    <row r="79" spans="1:25" ht="24.75" customHeight="1" thickBot="1">
      <c r="A79" s="6273"/>
      <c r="B79" s="6069"/>
      <c r="C79" s="6298"/>
      <c r="D79" s="6301"/>
      <c r="E79" s="6315"/>
      <c r="F79" s="6295"/>
      <c r="G79" s="6308"/>
      <c r="H79" s="6189"/>
      <c r="I79" s="5912"/>
      <c r="J79" s="1364" t="s">
        <v>23</v>
      </c>
      <c r="K79" s="1446">
        <f>SUM(K77:K78)</f>
        <v>20</v>
      </c>
      <c r="L79" s="1452">
        <f>SUM(L77:L78)</f>
        <v>20</v>
      </c>
      <c r="M79" s="1432">
        <f>SUM(M77:M78)</f>
        <v>4.7</v>
      </c>
      <c r="N79" s="1458"/>
      <c r="O79" s="1457"/>
      <c r="P79" s="1456"/>
      <c r="Q79" s="1456"/>
      <c r="R79" s="1450"/>
      <c r="S79" s="1449"/>
    </row>
    <row r="80" spans="1:25" ht="37.5" customHeight="1">
      <c r="A80" s="6272" t="s">
        <v>29</v>
      </c>
      <c r="B80" s="6068" t="s">
        <v>27</v>
      </c>
      <c r="C80" s="6269" t="s">
        <v>92</v>
      </c>
      <c r="D80" s="6300" t="s">
        <v>82</v>
      </c>
      <c r="E80" s="6314"/>
      <c r="F80" s="6294" t="s">
        <v>523</v>
      </c>
      <c r="G80" s="6307" t="s">
        <v>515</v>
      </c>
      <c r="H80" s="6188" t="s">
        <v>34</v>
      </c>
      <c r="I80" s="5911"/>
      <c r="J80" s="1455" t="s">
        <v>110</v>
      </c>
      <c r="K80" s="1444">
        <v>15</v>
      </c>
      <c r="L80" s="1444">
        <v>0</v>
      </c>
      <c r="M80" s="1444">
        <v>0</v>
      </c>
      <c r="N80" s="780" t="s">
        <v>522</v>
      </c>
      <c r="O80" s="1454" t="s">
        <v>521</v>
      </c>
      <c r="P80" s="1453">
        <v>1</v>
      </c>
      <c r="Q80" s="1453">
        <v>0</v>
      </c>
      <c r="R80" s="6253" t="s">
        <v>520</v>
      </c>
      <c r="S80" s="6254"/>
    </row>
    <row r="81" spans="1:19" ht="17.25" customHeight="1" thickBot="1">
      <c r="A81" s="6272"/>
      <c r="B81" s="6068"/>
      <c r="C81" s="6269"/>
      <c r="D81" s="6300"/>
      <c r="E81" s="6314"/>
      <c r="F81" s="6294"/>
      <c r="G81" s="6307"/>
      <c r="H81" s="6188"/>
      <c r="I81" s="5911"/>
      <c r="J81" s="883" t="s">
        <v>134</v>
      </c>
      <c r="K81" s="1440"/>
      <c r="L81" s="1440"/>
      <c r="M81" s="1440"/>
      <c r="N81" s="675"/>
      <c r="O81" s="1438"/>
      <c r="P81" s="1451"/>
      <c r="Q81" s="1451"/>
      <c r="R81" s="1450"/>
      <c r="S81" s="1449"/>
    </row>
    <row r="82" spans="1:19" ht="30.75" customHeight="1" thickBot="1">
      <c r="A82" s="6273"/>
      <c r="B82" s="6069"/>
      <c r="C82" s="6298"/>
      <c r="D82" s="6301"/>
      <c r="E82" s="6315"/>
      <c r="F82" s="6295"/>
      <c r="G82" s="6308"/>
      <c r="H82" s="6189"/>
      <c r="I82" s="5912"/>
      <c r="J82" s="1364" t="s">
        <v>23</v>
      </c>
      <c r="K82" s="1452">
        <f>SUM(K80:K81)</f>
        <v>15</v>
      </c>
      <c r="L82" s="1452">
        <f>SUM(L80:L81)</f>
        <v>0</v>
      </c>
      <c r="M82" s="1432">
        <f>SUM(M80:M81)</f>
        <v>0</v>
      </c>
      <c r="N82" s="675"/>
      <c r="O82" s="1438"/>
      <c r="P82" s="1451"/>
      <c r="Q82" s="1451"/>
      <c r="R82" s="1450"/>
      <c r="S82" s="1449"/>
    </row>
    <row r="83" spans="1:19" ht="32.25" customHeight="1">
      <c r="A83" s="6271" t="s">
        <v>29</v>
      </c>
      <c r="B83" s="6067" t="s">
        <v>27</v>
      </c>
      <c r="C83" s="6268" t="s">
        <v>92</v>
      </c>
      <c r="D83" s="6299" t="s">
        <v>79</v>
      </c>
      <c r="E83" s="6313"/>
      <c r="F83" s="6293" t="s">
        <v>519</v>
      </c>
      <c r="G83" s="6306" t="s">
        <v>515</v>
      </c>
      <c r="H83" s="6187" t="s">
        <v>34</v>
      </c>
      <c r="I83" s="5910"/>
      <c r="J83" s="892" t="s">
        <v>110</v>
      </c>
      <c r="K83" s="1444">
        <v>0.5</v>
      </c>
      <c r="L83" s="1444">
        <v>0.5</v>
      </c>
      <c r="M83" s="1443">
        <v>0.2</v>
      </c>
      <c r="N83" s="675" t="s">
        <v>517</v>
      </c>
      <c r="O83" s="1448" t="s">
        <v>518</v>
      </c>
      <c r="P83" s="1448"/>
      <c r="Q83" s="1448"/>
      <c r="R83" s="6274" t="s">
        <v>517</v>
      </c>
      <c r="S83" s="6275"/>
    </row>
    <row r="84" spans="1:19" ht="23.25" customHeight="1" thickBot="1">
      <c r="A84" s="6272"/>
      <c r="B84" s="6068"/>
      <c r="C84" s="6269"/>
      <c r="D84" s="6300"/>
      <c r="E84" s="6314"/>
      <c r="F84" s="6294"/>
      <c r="G84" s="6307"/>
      <c r="H84" s="6188"/>
      <c r="I84" s="5911"/>
      <c r="J84" s="883" t="s">
        <v>134</v>
      </c>
      <c r="K84" s="1447"/>
      <c r="L84" s="1440"/>
      <c r="M84" s="1440"/>
      <c r="N84" s="675"/>
      <c r="O84" s="1442"/>
      <c r="P84" s="1442"/>
      <c r="Q84" s="1442"/>
      <c r="R84" s="1435"/>
      <c r="S84" s="1434"/>
    </row>
    <row r="85" spans="1:19" ht="24" customHeight="1" thickBot="1">
      <c r="A85" s="6273"/>
      <c r="B85" s="6069"/>
      <c r="C85" s="6298"/>
      <c r="D85" s="6301"/>
      <c r="E85" s="6315"/>
      <c r="F85" s="6295"/>
      <c r="G85" s="6308"/>
      <c r="H85" s="6189"/>
      <c r="I85" s="5912"/>
      <c r="J85" s="1364" t="s">
        <v>23</v>
      </c>
      <c r="K85" s="1446">
        <f>SUM(K83:K84)</f>
        <v>0.5</v>
      </c>
      <c r="L85" s="1432">
        <f>SUM(L83:L84)</f>
        <v>0.5</v>
      </c>
      <c r="M85" s="1432">
        <f>SUM(M83:M84)</f>
        <v>0.2</v>
      </c>
      <c r="N85" s="783"/>
      <c r="O85" s="1445"/>
      <c r="P85" s="1445"/>
      <c r="Q85" s="1445"/>
      <c r="R85" s="1435"/>
      <c r="S85" s="1434"/>
    </row>
    <row r="86" spans="1:19" ht="27.75" customHeight="1">
      <c r="A86" s="6271" t="s">
        <v>29</v>
      </c>
      <c r="B86" s="6067" t="s">
        <v>27</v>
      </c>
      <c r="C86" s="6268" t="s">
        <v>92</v>
      </c>
      <c r="D86" s="6299" t="s">
        <v>74</v>
      </c>
      <c r="E86" s="6313"/>
      <c r="F86" s="6293" t="s">
        <v>516</v>
      </c>
      <c r="G86" s="6306" t="s">
        <v>515</v>
      </c>
      <c r="H86" s="6187" t="s">
        <v>34</v>
      </c>
      <c r="I86" s="5910"/>
      <c r="J86" s="892" t="s">
        <v>110</v>
      </c>
      <c r="K86" s="1444">
        <v>27</v>
      </c>
      <c r="L86" s="1444">
        <v>27</v>
      </c>
      <c r="M86" s="1443">
        <v>26.9</v>
      </c>
      <c r="N86" s="675" t="s">
        <v>514</v>
      </c>
      <c r="O86" s="1442" t="s">
        <v>387</v>
      </c>
      <c r="P86" s="1442"/>
      <c r="Q86" s="1442"/>
      <c r="R86" s="6282" t="s">
        <v>513</v>
      </c>
      <c r="S86" s="6283"/>
    </row>
    <row r="87" spans="1:19" ht="13.5" thickBot="1">
      <c r="A87" s="6272"/>
      <c r="B87" s="6068"/>
      <c r="C87" s="6269"/>
      <c r="D87" s="6300"/>
      <c r="E87" s="6314"/>
      <c r="F87" s="6294"/>
      <c r="G87" s="6307"/>
      <c r="H87" s="6188"/>
      <c r="I87" s="5911"/>
      <c r="J87" s="883" t="s">
        <v>134</v>
      </c>
      <c r="K87" s="1441"/>
      <c r="L87" s="1440"/>
      <c r="M87" s="1440"/>
      <c r="N87" s="1439"/>
      <c r="O87" s="1438"/>
      <c r="P87" s="1437"/>
      <c r="Q87" s="1436"/>
      <c r="R87" s="1435"/>
      <c r="S87" s="1434"/>
    </row>
    <row r="88" spans="1:19" ht="24" customHeight="1" thickBot="1">
      <c r="A88" s="6273"/>
      <c r="B88" s="6069"/>
      <c r="C88" s="6298"/>
      <c r="D88" s="6301"/>
      <c r="E88" s="6315"/>
      <c r="F88" s="6295"/>
      <c r="G88" s="6308"/>
      <c r="H88" s="6189"/>
      <c r="I88" s="5912"/>
      <c r="J88" s="1364" t="s">
        <v>23</v>
      </c>
      <c r="K88" s="1433">
        <f>SUM(K86:K87)</f>
        <v>27</v>
      </c>
      <c r="L88" s="1432">
        <f>SUM(L86:L87)</f>
        <v>27</v>
      </c>
      <c r="M88" s="1432">
        <f>SUM(M86:M87)</f>
        <v>26.9</v>
      </c>
      <c r="N88" s="1431"/>
      <c r="O88" s="1430"/>
      <c r="P88" s="1429"/>
      <c r="Q88" s="1428"/>
      <c r="R88" s="1427"/>
      <c r="S88" s="1426"/>
    </row>
    <row r="89" spans="1:19" ht="13.5" customHeight="1" thickBot="1">
      <c r="A89" s="866" t="s">
        <v>29</v>
      </c>
      <c r="B89" s="1347" t="s">
        <v>27</v>
      </c>
      <c r="C89" s="6305" t="s">
        <v>28</v>
      </c>
      <c r="D89" s="6006"/>
      <c r="E89" s="6006"/>
      <c r="F89" s="6006"/>
      <c r="G89" s="6006"/>
      <c r="H89" s="6006"/>
      <c r="I89" s="6007"/>
      <c r="J89" s="1346" t="s">
        <v>23</v>
      </c>
      <c r="K89" s="1425">
        <f>K46+K54+K58+K64</f>
        <v>475.7</v>
      </c>
      <c r="L89" s="1425">
        <f>L46+L54+L58+L64</f>
        <v>451.79999999999995</v>
      </c>
      <c r="M89" s="1425">
        <f>M46+M54+M58+M64</f>
        <v>216.49</v>
      </c>
      <c r="N89" s="6394"/>
      <c r="O89" s="6395"/>
      <c r="P89" s="6395"/>
      <c r="Q89" s="6395"/>
      <c r="R89" s="6395"/>
      <c r="S89" s="6396"/>
    </row>
    <row r="90" spans="1:19" ht="27" customHeight="1" thickBot="1">
      <c r="A90" s="1057" t="s">
        <v>29</v>
      </c>
      <c r="B90" s="1424" t="s">
        <v>29</v>
      </c>
      <c r="C90" s="6397" t="s">
        <v>512</v>
      </c>
      <c r="D90" s="6398"/>
      <c r="E90" s="6398"/>
      <c r="F90" s="6398"/>
      <c r="G90" s="6398"/>
      <c r="H90" s="6398"/>
      <c r="I90" s="6398"/>
      <c r="J90" s="6398"/>
      <c r="K90" s="6398"/>
      <c r="L90" s="6398"/>
      <c r="M90" s="6398"/>
      <c r="N90" s="6398"/>
      <c r="O90" s="6398"/>
      <c r="P90" s="6398"/>
      <c r="Q90" s="6398"/>
      <c r="R90" s="6398"/>
      <c r="S90" s="6399"/>
    </row>
    <row r="91" spans="1:19" ht="39" customHeight="1">
      <c r="A91" s="6271"/>
      <c r="B91" s="6296"/>
      <c r="C91" s="6276"/>
      <c r="D91" s="6277"/>
      <c r="E91" s="6277"/>
      <c r="F91" s="6277"/>
      <c r="G91" s="6277"/>
      <c r="H91" s="6277"/>
      <c r="I91" s="6277"/>
      <c r="J91" s="6277"/>
      <c r="K91" s="6277"/>
      <c r="L91" s="6277"/>
      <c r="M91" s="6278"/>
      <c r="N91" s="1423" t="s">
        <v>511</v>
      </c>
      <c r="O91" s="1422" t="s">
        <v>101</v>
      </c>
      <c r="P91" s="1421"/>
      <c r="Q91" s="1420"/>
      <c r="R91" s="1419"/>
      <c r="S91" s="1418"/>
    </row>
    <row r="92" spans="1:19" ht="39.75" customHeight="1" thickBot="1">
      <c r="A92" s="6273"/>
      <c r="B92" s="6297"/>
      <c r="C92" s="6279"/>
      <c r="D92" s="6280"/>
      <c r="E92" s="6280"/>
      <c r="F92" s="6280"/>
      <c r="G92" s="6280"/>
      <c r="H92" s="6280"/>
      <c r="I92" s="6280"/>
      <c r="J92" s="6280"/>
      <c r="K92" s="6280"/>
      <c r="L92" s="6280"/>
      <c r="M92" s="6281"/>
      <c r="N92" s="1417" t="s">
        <v>510</v>
      </c>
      <c r="O92" s="1416" t="s">
        <v>101</v>
      </c>
      <c r="P92" s="1415"/>
      <c r="Q92" s="1414"/>
      <c r="R92" s="1413"/>
      <c r="S92" s="1412"/>
    </row>
    <row r="93" spans="1:19" ht="32.25" customHeight="1">
      <c r="A93" s="6271" t="s">
        <v>29</v>
      </c>
      <c r="B93" s="6067" t="s">
        <v>29</v>
      </c>
      <c r="C93" s="1362" t="s">
        <v>27</v>
      </c>
      <c r="D93" s="1036"/>
      <c r="E93" s="1035"/>
      <c r="F93" s="1396" t="s">
        <v>506</v>
      </c>
      <c r="G93" s="5888" t="s">
        <v>509</v>
      </c>
      <c r="H93" s="6187" t="s">
        <v>34</v>
      </c>
      <c r="I93" s="5910" t="s">
        <v>39</v>
      </c>
      <c r="J93" s="892" t="s">
        <v>110</v>
      </c>
      <c r="K93" s="1382">
        <v>0</v>
      </c>
      <c r="L93" s="1382">
        <v>0</v>
      </c>
      <c r="M93" s="1382">
        <v>0</v>
      </c>
      <c r="N93" s="1378" t="s">
        <v>508</v>
      </c>
      <c r="O93" s="734" t="s">
        <v>101</v>
      </c>
      <c r="P93" s="1411"/>
      <c r="Q93" s="1410"/>
      <c r="R93" s="1374"/>
      <c r="S93" s="1373"/>
    </row>
    <row r="94" spans="1:19" ht="35.25" customHeight="1" thickBot="1">
      <c r="A94" s="6272"/>
      <c r="B94" s="6068"/>
      <c r="C94" s="1409"/>
      <c r="D94" s="875"/>
      <c r="E94" s="1372"/>
      <c r="F94" s="1395"/>
      <c r="G94" s="5889"/>
      <c r="H94" s="6188"/>
      <c r="I94" s="5911"/>
      <c r="J94" s="883"/>
      <c r="K94" s="1370"/>
      <c r="L94" s="1394"/>
      <c r="M94" s="1394"/>
      <c r="N94" s="1369" t="s">
        <v>507</v>
      </c>
      <c r="O94" s="1368" t="s">
        <v>101</v>
      </c>
      <c r="P94" s="1408"/>
      <c r="Q94" s="1405"/>
      <c r="R94" s="1374"/>
      <c r="S94" s="1373"/>
    </row>
    <row r="95" spans="1:19" ht="26.25" customHeight="1" thickBot="1">
      <c r="A95" s="6273"/>
      <c r="B95" s="6069"/>
      <c r="C95" s="1407"/>
      <c r="D95" s="864"/>
      <c r="E95" s="1024"/>
      <c r="F95" s="1392"/>
      <c r="G95" s="5889"/>
      <c r="H95" s="6188"/>
      <c r="I95" s="5911"/>
      <c r="J95" s="1364" t="s">
        <v>23</v>
      </c>
      <c r="K95" s="1363">
        <f>SUM(K93:K94)</f>
        <v>0</v>
      </c>
      <c r="L95" s="1363">
        <f>SUM(L93:L94)</f>
        <v>0</v>
      </c>
      <c r="M95" s="1363">
        <f>SUM(M93:M94)</f>
        <v>0</v>
      </c>
      <c r="N95" s="1388"/>
      <c r="O95" s="1359"/>
      <c r="P95" s="1405"/>
      <c r="Q95" s="1406"/>
      <c r="R95" s="1357"/>
      <c r="S95" s="1356"/>
    </row>
    <row r="96" spans="1:19" ht="25.5">
      <c r="A96" s="6271" t="s">
        <v>29</v>
      </c>
      <c r="B96" s="6067" t="s">
        <v>29</v>
      </c>
      <c r="C96" s="1362" t="s">
        <v>27</v>
      </c>
      <c r="D96" s="1361" t="s">
        <v>27</v>
      </c>
      <c r="E96" s="1391"/>
      <c r="F96" s="1390" t="s">
        <v>506</v>
      </c>
      <c r="G96" s="5889"/>
      <c r="H96" s="6188"/>
      <c r="I96" s="5911"/>
      <c r="J96" s="883" t="s">
        <v>110</v>
      </c>
      <c r="K96" s="1389">
        <v>0</v>
      </c>
      <c r="L96" s="1389">
        <v>0</v>
      </c>
      <c r="M96" s="1389">
        <v>0</v>
      </c>
      <c r="N96" s="1388"/>
      <c r="O96" s="1359"/>
      <c r="P96" s="1405"/>
      <c r="Q96" s="1404"/>
      <c r="R96" s="1357"/>
      <c r="S96" s="1356"/>
    </row>
    <row r="97" spans="1:19" ht="34.5" customHeight="1" thickBot="1">
      <c r="A97" s="6272"/>
      <c r="B97" s="6068"/>
      <c r="C97" s="1403"/>
      <c r="D97" s="1402"/>
      <c r="E97" s="1391"/>
      <c r="F97" s="1401"/>
      <c r="G97" s="5889"/>
      <c r="H97" s="6188"/>
      <c r="I97" s="5911"/>
      <c r="J97" s="1400" t="s">
        <v>23</v>
      </c>
      <c r="K97" s="1399">
        <f>SUM(K96)</f>
        <v>0</v>
      </c>
      <c r="L97" s="1399">
        <f>SUM(L96)</f>
        <v>0</v>
      </c>
      <c r="M97" s="1399">
        <f>SUM(M96)</f>
        <v>0</v>
      </c>
      <c r="N97" s="1384"/>
      <c r="O97" s="1351"/>
      <c r="P97" s="1398"/>
      <c r="Q97" s="1397"/>
      <c r="R97" s="1349"/>
      <c r="S97" s="1348"/>
    </row>
    <row r="98" spans="1:19" ht="26.25" customHeight="1" thickBot="1">
      <c r="A98" s="6240" t="s">
        <v>29</v>
      </c>
      <c r="B98" s="6242" t="s">
        <v>29</v>
      </c>
      <c r="C98" s="6290" t="s">
        <v>29</v>
      </c>
      <c r="D98" s="1036"/>
      <c r="E98" s="1035"/>
      <c r="F98" s="1396" t="s">
        <v>502</v>
      </c>
      <c r="G98" s="5888" t="s">
        <v>505</v>
      </c>
      <c r="H98" s="6187" t="s">
        <v>34</v>
      </c>
      <c r="I98" s="5910" t="s">
        <v>39</v>
      </c>
      <c r="J98" s="892" t="s">
        <v>110</v>
      </c>
      <c r="K98" s="1382">
        <v>0</v>
      </c>
      <c r="L98" s="1382">
        <v>0</v>
      </c>
      <c r="M98" s="1382">
        <v>0</v>
      </c>
      <c r="N98" s="1381" t="s">
        <v>504</v>
      </c>
      <c r="O98" s="509" t="s">
        <v>101</v>
      </c>
      <c r="P98" s="509"/>
      <c r="Q98" s="1380"/>
      <c r="R98" s="1379"/>
      <c r="S98" s="1163"/>
    </row>
    <row r="99" spans="1:19" ht="42.75" customHeight="1" thickBot="1">
      <c r="A99" s="6267"/>
      <c r="B99" s="6068"/>
      <c r="C99" s="6291"/>
      <c r="D99" s="875"/>
      <c r="E99" s="1372"/>
      <c r="F99" s="1395"/>
      <c r="G99" s="5889"/>
      <c r="H99" s="6188"/>
      <c r="I99" s="5911"/>
      <c r="J99" s="883"/>
      <c r="K99" s="1370"/>
      <c r="L99" s="1394"/>
      <c r="M99" s="1394"/>
      <c r="N99" s="1369" t="s">
        <v>503</v>
      </c>
      <c r="O99" s="1368" t="s">
        <v>496</v>
      </c>
      <c r="P99" s="1368"/>
      <c r="Q99" s="1393"/>
      <c r="R99" s="1374"/>
      <c r="S99" s="1373"/>
    </row>
    <row r="100" spans="1:19" ht="21" customHeight="1" thickBot="1">
      <c r="A100" s="6241"/>
      <c r="B100" s="6243"/>
      <c r="C100" s="6292"/>
      <c r="D100" s="864"/>
      <c r="E100" s="1024"/>
      <c r="F100" s="1392"/>
      <c r="G100" s="5889"/>
      <c r="H100" s="6188"/>
      <c r="I100" s="5911"/>
      <c r="J100" s="1364" t="s">
        <v>23</v>
      </c>
      <c r="K100" s="1363">
        <f>SUM(K98:K99)</f>
        <v>0</v>
      </c>
      <c r="L100" s="1363">
        <f>SUM(L98:L99)</f>
        <v>0</v>
      </c>
      <c r="M100" s="1363">
        <f>SUM(M98:M99)</f>
        <v>0</v>
      </c>
      <c r="N100" s="1388"/>
      <c r="O100" s="1359"/>
      <c r="P100" s="1359"/>
      <c r="Q100" s="1358"/>
      <c r="R100" s="1357"/>
      <c r="S100" s="1356"/>
    </row>
    <row r="101" spans="1:19" ht="33" customHeight="1">
      <c r="A101" s="6271" t="s">
        <v>29</v>
      </c>
      <c r="B101" s="6067" t="s">
        <v>29</v>
      </c>
      <c r="C101" s="1362" t="s">
        <v>29</v>
      </c>
      <c r="D101" s="1361" t="s">
        <v>27</v>
      </c>
      <c r="E101" s="1391"/>
      <c r="F101" s="1390" t="s">
        <v>502</v>
      </c>
      <c r="G101" s="5889"/>
      <c r="H101" s="6188"/>
      <c r="I101" s="5911"/>
      <c r="J101" s="883" t="s">
        <v>110</v>
      </c>
      <c r="K101" s="1389">
        <v>0</v>
      </c>
      <c r="L101" s="1389">
        <v>0</v>
      </c>
      <c r="M101" s="1389">
        <v>0</v>
      </c>
      <c r="N101" s="1388"/>
      <c r="O101" s="1359"/>
      <c r="P101" s="1359"/>
      <c r="Q101" s="1387"/>
      <c r="R101" s="1357"/>
      <c r="S101" s="1356"/>
    </row>
    <row r="102" spans="1:19" ht="54" customHeight="1" thickBot="1">
      <c r="A102" s="6273"/>
      <c r="B102" s="6069"/>
      <c r="C102" s="1355"/>
      <c r="D102" s="864"/>
      <c r="E102" s="1024"/>
      <c r="F102" s="1386"/>
      <c r="G102" s="5890"/>
      <c r="H102" s="6189"/>
      <c r="I102" s="5912"/>
      <c r="J102" s="1354" t="s">
        <v>23</v>
      </c>
      <c r="K102" s="1385">
        <f>SUM(K101)</f>
        <v>0</v>
      </c>
      <c r="L102" s="1385">
        <f>SUM(L101)</f>
        <v>0</v>
      </c>
      <c r="M102" s="1385">
        <f>SUM(M101)</f>
        <v>0</v>
      </c>
      <c r="N102" s="1384"/>
      <c r="O102" s="1351"/>
      <c r="P102" s="1351"/>
      <c r="Q102" s="1350"/>
      <c r="R102" s="1349"/>
      <c r="S102" s="1348"/>
    </row>
    <row r="103" spans="1:19" ht="27.75" customHeight="1" thickBot="1">
      <c r="A103" s="6240" t="s">
        <v>29</v>
      </c>
      <c r="B103" s="6242" t="s">
        <v>29</v>
      </c>
      <c r="C103" s="6290" t="s">
        <v>94</v>
      </c>
      <c r="D103" s="1036"/>
      <c r="E103" s="1035"/>
      <c r="F103" s="1383" t="s">
        <v>495</v>
      </c>
      <c r="G103" s="5888" t="s">
        <v>501</v>
      </c>
      <c r="H103" s="6187" t="s">
        <v>34</v>
      </c>
      <c r="I103" s="5910" t="s">
        <v>39</v>
      </c>
      <c r="J103" s="892" t="s">
        <v>110</v>
      </c>
      <c r="K103" s="1382">
        <v>0</v>
      </c>
      <c r="L103" s="1382">
        <v>0</v>
      </c>
      <c r="M103" s="1382">
        <v>0</v>
      </c>
      <c r="N103" s="1381" t="s">
        <v>500</v>
      </c>
      <c r="O103" s="509" t="s">
        <v>101</v>
      </c>
      <c r="P103" s="509"/>
      <c r="Q103" s="1380"/>
      <c r="R103" s="1379"/>
      <c r="S103" s="1163"/>
    </row>
    <row r="104" spans="1:19" ht="25.5">
      <c r="A104" s="6267"/>
      <c r="B104" s="6068"/>
      <c r="C104" s="6291"/>
      <c r="D104" s="875"/>
      <c r="E104" s="1372"/>
      <c r="F104" s="1377"/>
      <c r="G104" s="5889"/>
      <c r="H104" s="6188"/>
      <c r="I104" s="5911"/>
      <c r="J104" s="883"/>
      <c r="K104" s="1376"/>
      <c r="L104" s="1376"/>
      <c r="M104" s="1376"/>
      <c r="N104" s="1378" t="s">
        <v>499</v>
      </c>
      <c r="O104" s="1368" t="s">
        <v>496</v>
      </c>
      <c r="P104" s="734"/>
      <c r="Q104" s="1375"/>
      <c r="R104" s="1374"/>
      <c r="S104" s="1373"/>
    </row>
    <row r="105" spans="1:19" ht="26.25" thickBot="1">
      <c r="A105" s="6267"/>
      <c r="B105" s="6068"/>
      <c r="C105" s="6291"/>
      <c r="D105" s="875"/>
      <c r="E105" s="1372"/>
      <c r="F105" s="1377"/>
      <c r="G105" s="5889"/>
      <c r="H105" s="6188"/>
      <c r="I105" s="5911"/>
      <c r="J105" s="883"/>
      <c r="K105" s="1376"/>
      <c r="L105" s="1376"/>
      <c r="M105" s="1376"/>
      <c r="N105" s="1369" t="s">
        <v>498</v>
      </c>
      <c r="O105" s="734" t="s">
        <v>101</v>
      </c>
      <c r="P105" s="734"/>
      <c r="Q105" s="1375"/>
      <c r="R105" s="1374"/>
      <c r="S105" s="1373"/>
    </row>
    <row r="106" spans="1:19" ht="31.5" customHeight="1" thickBot="1">
      <c r="A106" s="6267"/>
      <c r="B106" s="6068"/>
      <c r="C106" s="6291"/>
      <c r="D106" s="875"/>
      <c r="E106" s="1372"/>
      <c r="F106" s="1371"/>
      <c r="G106" s="5889"/>
      <c r="H106" s="6188"/>
      <c r="I106" s="5911"/>
      <c r="J106" s="883"/>
      <c r="K106" s="1370"/>
      <c r="L106" s="1370"/>
      <c r="M106" s="1370"/>
      <c r="N106" s="1369" t="s">
        <v>497</v>
      </c>
      <c r="O106" s="1368" t="s">
        <v>496</v>
      </c>
      <c r="P106" s="1368"/>
      <c r="Q106" s="1367"/>
      <c r="R106" s="1366"/>
      <c r="S106" s="1218"/>
    </row>
    <row r="107" spans="1:19" ht="13.5" thickBot="1">
      <c r="A107" s="6241"/>
      <c r="B107" s="6243"/>
      <c r="C107" s="6292"/>
      <c r="D107" s="864"/>
      <c r="E107" s="1024"/>
      <c r="F107" s="1365"/>
      <c r="G107" s="5889"/>
      <c r="H107" s="6188"/>
      <c r="I107" s="5911"/>
      <c r="J107" s="1364" t="s">
        <v>23</v>
      </c>
      <c r="K107" s="1363">
        <f>SUM(K103:K106)</f>
        <v>0</v>
      </c>
      <c r="L107" s="1363">
        <f>SUM(L103:L106)</f>
        <v>0</v>
      </c>
      <c r="M107" s="1363">
        <f>SUM(M103:M106)</f>
        <v>0</v>
      </c>
      <c r="N107" s="1360"/>
      <c r="O107" s="1359"/>
      <c r="P107" s="1359"/>
      <c r="Q107" s="1358"/>
      <c r="R107" s="1357"/>
      <c r="S107" s="1356"/>
    </row>
    <row r="108" spans="1:19" ht="26.25" customHeight="1" thickBot="1">
      <c r="A108" s="6271" t="s">
        <v>29</v>
      </c>
      <c r="B108" s="6067" t="s">
        <v>29</v>
      </c>
      <c r="C108" s="1362" t="s">
        <v>94</v>
      </c>
      <c r="D108" s="1361" t="s">
        <v>27</v>
      </c>
      <c r="E108" s="6313"/>
      <c r="F108" s="6346" t="s">
        <v>495</v>
      </c>
      <c r="G108" s="5889"/>
      <c r="H108" s="6188"/>
      <c r="I108" s="5911"/>
      <c r="J108" s="883" t="s">
        <v>110</v>
      </c>
      <c r="K108" s="1353">
        <v>0</v>
      </c>
      <c r="L108" s="1353">
        <v>0</v>
      </c>
      <c r="M108" s="1353">
        <v>0</v>
      </c>
      <c r="N108" s="1360"/>
      <c r="O108" s="1359"/>
      <c r="P108" s="1359"/>
      <c r="Q108" s="1358"/>
      <c r="R108" s="1357"/>
      <c r="S108" s="1356"/>
    </row>
    <row r="109" spans="1:19" ht="24" customHeight="1" thickBot="1">
      <c r="A109" s="6273"/>
      <c r="B109" s="6069"/>
      <c r="C109" s="1355"/>
      <c r="D109" s="864"/>
      <c r="E109" s="6315"/>
      <c r="F109" s="6347"/>
      <c r="G109" s="5890"/>
      <c r="H109" s="6189"/>
      <c r="I109" s="5912"/>
      <c r="J109" s="1354" t="s">
        <v>23</v>
      </c>
      <c r="K109" s="1353">
        <f>SUM(K108)</f>
        <v>0</v>
      </c>
      <c r="L109" s="1353">
        <f>SUM(L108)</f>
        <v>0</v>
      </c>
      <c r="M109" s="1353">
        <f>SUM(M108)</f>
        <v>0</v>
      </c>
      <c r="N109" s="1352"/>
      <c r="O109" s="1351"/>
      <c r="P109" s="1351"/>
      <c r="Q109" s="1350"/>
      <c r="R109" s="1349"/>
      <c r="S109" s="1348"/>
    </row>
    <row r="110" spans="1:19" ht="13.5" customHeight="1" thickBot="1">
      <c r="A110" s="866" t="s">
        <v>29</v>
      </c>
      <c r="B110" s="1347" t="s">
        <v>29</v>
      </c>
      <c r="C110" s="6305" t="s">
        <v>28</v>
      </c>
      <c r="D110" s="6006"/>
      <c r="E110" s="6006"/>
      <c r="F110" s="6006"/>
      <c r="G110" s="6006"/>
      <c r="H110" s="6006"/>
      <c r="I110" s="6006"/>
      <c r="J110" s="1346" t="s">
        <v>23</v>
      </c>
      <c r="K110" s="1345">
        <f>K95+K100+K107</f>
        <v>0</v>
      </c>
      <c r="L110" s="1345">
        <f>L95+L100+L107</f>
        <v>0</v>
      </c>
      <c r="M110" s="1345">
        <f>M95+M100+M107</f>
        <v>0</v>
      </c>
      <c r="N110" s="6391"/>
      <c r="O110" s="6392"/>
      <c r="P110" s="6392"/>
      <c r="Q110" s="6392"/>
      <c r="R110" s="6392"/>
      <c r="S110" s="6393"/>
    </row>
    <row r="111" spans="1:19" ht="13.5" customHeight="1" thickBot="1">
      <c r="A111" s="866" t="s">
        <v>29</v>
      </c>
      <c r="B111" s="1177"/>
      <c r="C111" s="6174" t="s">
        <v>26</v>
      </c>
      <c r="D111" s="6008"/>
      <c r="E111" s="6008"/>
      <c r="F111" s="6008"/>
      <c r="G111" s="6008"/>
      <c r="H111" s="6008"/>
      <c r="I111" s="6008"/>
      <c r="J111" s="1176" t="s">
        <v>23</v>
      </c>
      <c r="K111" s="1344">
        <f>K89+K110</f>
        <v>475.7</v>
      </c>
      <c r="L111" s="1344">
        <f>L89+L110</f>
        <v>451.79999999999995</v>
      </c>
      <c r="M111" s="1344">
        <f>M89+M110</f>
        <v>216.49</v>
      </c>
      <c r="N111" s="1343"/>
      <c r="O111" s="472"/>
      <c r="P111" s="472"/>
      <c r="Q111" s="472"/>
      <c r="R111" s="472"/>
      <c r="S111" s="471"/>
    </row>
    <row r="112" spans="1:19" ht="13.5" customHeight="1" thickBot="1">
      <c r="A112" s="866" t="s">
        <v>29</v>
      </c>
      <c r="B112" s="1063" t="s">
        <v>29</v>
      </c>
      <c r="C112" s="6305" t="s">
        <v>25</v>
      </c>
      <c r="D112" s="6006"/>
      <c r="E112" s="6006"/>
      <c r="F112" s="6006"/>
      <c r="G112" s="6006"/>
      <c r="H112" s="6006"/>
      <c r="I112" s="6006"/>
      <c r="J112" s="1191" t="s">
        <v>23</v>
      </c>
      <c r="K112" s="1342">
        <f>K113-K62</f>
        <v>430.50000000000006</v>
      </c>
      <c r="L112" s="1342">
        <f>L113-L62</f>
        <v>292.2</v>
      </c>
      <c r="M112" s="1342">
        <f>M113-M62</f>
        <v>284.3</v>
      </c>
      <c r="N112" s="1341"/>
      <c r="O112" s="477"/>
      <c r="P112" s="477"/>
      <c r="Q112" s="477"/>
      <c r="R112" s="477"/>
      <c r="S112" s="476"/>
    </row>
    <row r="113" spans="1:19" ht="13.5" thickBot="1">
      <c r="A113" s="6335" t="s">
        <v>24</v>
      </c>
      <c r="B113" s="6336"/>
      <c r="C113" s="6336"/>
      <c r="D113" s="6336"/>
      <c r="E113" s="6336"/>
      <c r="F113" s="6336"/>
      <c r="G113" s="6336"/>
      <c r="H113" s="6336"/>
      <c r="I113" s="6336"/>
      <c r="J113" s="6337"/>
      <c r="K113" s="1340">
        <f>K111+K33</f>
        <v>706.7</v>
      </c>
      <c r="L113" s="1340">
        <f>L111+L33</f>
        <v>568.4</v>
      </c>
      <c r="M113" s="1339">
        <f>M111+M33</f>
        <v>332.59000000000003</v>
      </c>
      <c r="N113" s="6302"/>
      <c r="O113" s="6303"/>
      <c r="P113" s="6303"/>
      <c r="Q113" s="6303"/>
      <c r="R113" s="1338"/>
      <c r="S113" s="1337"/>
    </row>
    <row r="114" spans="1:19">
      <c r="A114" s="1336" t="s">
        <v>494</v>
      </c>
      <c r="B114" s="1336"/>
      <c r="C114" s="1336"/>
      <c r="D114" s="1336"/>
      <c r="E114" s="1336"/>
      <c r="F114" s="1336"/>
      <c r="G114" s="1336"/>
      <c r="H114" s="1336"/>
      <c r="I114" s="1336"/>
      <c r="J114" s="1336"/>
      <c r="K114" s="1336"/>
      <c r="L114" s="1336"/>
      <c r="M114" s="1336"/>
      <c r="N114" s="1335"/>
      <c r="O114" s="1335"/>
      <c r="P114" s="1335"/>
      <c r="Q114" s="1333"/>
      <c r="R114" s="1334"/>
      <c r="S114" s="1333"/>
    </row>
    <row r="115" spans="1:19" ht="221.25" customHeight="1">
      <c r="A115" s="1335"/>
      <c r="B115" s="1335"/>
      <c r="C115" s="1335"/>
      <c r="D115" s="1335"/>
      <c r="E115" s="1335"/>
      <c r="F115" s="1335"/>
      <c r="G115" s="1335"/>
      <c r="H115" s="1335"/>
      <c r="I115" s="1335"/>
      <c r="J115" s="1335"/>
      <c r="K115" s="1335"/>
      <c r="L115" s="1335"/>
      <c r="M115" s="1335"/>
      <c r="N115" s="1335"/>
      <c r="O115" s="1335"/>
      <c r="P115" s="1335"/>
      <c r="Q115" s="1333"/>
      <c r="R115" s="1334"/>
      <c r="S115" s="1333"/>
    </row>
    <row r="116" spans="1:19" ht="16.5" thickBot="1">
      <c r="A116" s="1305"/>
      <c r="B116" s="1314"/>
      <c r="C116" s="1314"/>
      <c r="D116" s="1314"/>
      <c r="E116" s="1314"/>
      <c r="F116" s="6304" t="s">
        <v>21</v>
      </c>
      <c r="G116" s="6304"/>
      <c r="H116" s="6304"/>
      <c r="I116" s="6304"/>
      <c r="J116" s="6304"/>
      <c r="K116" s="6304"/>
      <c r="L116" s="1332"/>
      <c r="M116" s="1332"/>
      <c r="N116" s="1331"/>
      <c r="O116" s="1331"/>
      <c r="P116" s="1331"/>
      <c r="Q116" s="1310"/>
      <c r="R116" s="1311"/>
      <c r="S116" s="1310"/>
    </row>
    <row r="117" spans="1:19" ht="51.75" thickBot="1">
      <c r="A117" s="1305"/>
      <c r="B117" s="1314"/>
      <c r="C117" s="1314"/>
      <c r="D117" s="1314"/>
      <c r="E117" s="1314"/>
      <c r="F117" s="1330"/>
      <c r="G117" s="1329"/>
      <c r="H117" s="1329"/>
      <c r="I117" s="1329"/>
      <c r="J117" s="452"/>
      <c r="K117" s="1328" t="s">
        <v>19</v>
      </c>
      <c r="L117" s="1327" t="s">
        <v>18</v>
      </c>
      <c r="M117" s="1326" t="s">
        <v>17</v>
      </c>
      <c r="N117" s="1305"/>
      <c r="O117" s="1305"/>
      <c r="P117" s="1305"/>
      <c r="Q117" s="1310"/>
      <c r="R117" s="1311"/>
      <c r="S117" s="1310"/>
    </row>
    <row r="118" spans="1:19" ht="13.5" thickBot="1">
      <c r="A118" s="1305"/>
      <c r="B118" s="1314"/>
      <c r="C118" s="1314"/>
      <c r="D118" s="1314"/>
      <c r="E118" s="1314"/>
      <c r="F118" s="6332" t="s">
        <v>16</v>
      </c>
      <c r="G118" s="6333"/>
      <c r="H118" s="6333"/>
      <c r="I118" s="6333"/>
      <c r="J118" s="6334"/>
      <c r="K118" s="1325">
        <f>SUM(K119:K129)</f>
        <v>706.7</v>
      </c>
      <c r="L118" s="1325">
        <f>SUM(L119:L129)</f>
        <v>568.4</v>
      </c>
      <c r="M118" s="1325">
        <f>SUM(M119:M129)</f>
        <v>332.59</v>
      </c>
      <c r="N118" s="1305"/>
      <c r="O118" s="1305"/>
      <c r="P118" s="1305"/>
      <c r="Q118" s="1310"/>
      <c r="R118" s="1311"/>
      <c r="S118" s="1310"/>
    </row>
    <row r="119" spans="1:19">
      <c r="A119" s="1305"/>
      <c r="B119" s="1314"/>
      <c r="C119" s="1314"/>
      <c r="D119" s="1314"/>
      <c r="E119" s="1314"/>
      <c r="F119" s="6316" t="s">
        <v>14</v>
      </c>
      <c r="G119" s="6317"/>
      <c r="H119" s="6317"/>
      <c r="I119" s="6317"/>
      <c r="J119" s="6318"/>
      <c r="K119" s="1324">
        <f>K13+K18+K26+K42+K53+K57+K61+K93+K98+K103</f>
        <v>430.5</v>
      </c>
      <c r="L119" s="1324">
        <f>L13+L18+L26+L42+L53+L57+L61+L93+L98+L103</f>
        <v>292.2</v>
      </c>
      <c r="M119" s="1323">
        <f>M13+M18+M26+M42+M53+M57+M61+M93+M98+M103</f>
        <v>284.29999999999995</v>
      </c>
      <c r="N119" s="1305"/>
      <c r="O119" s="1305"/>
      <c r="P119" s="1305"/>
      <c r="Q119" s="1310"/>
      <c r="R119" s="1311"/>
      <c r="S119" s="1310"/>
    </row>
    <row r="120" spans="1:19">
      <c r="A120" s="1305"/>
      <c r="B120" s="1314"/>
      <c r="C120" s="1314"/>
      <c r="D120" s="1314"/>
      <c r="E120" s="1314"/>
      <c r="F120" s="6316" t="s">
        <v>493</v>
      </c>
      <c r="G120" s="6317"/>
      <c r="H120" s="6317"/>
      <c r="I120" s="6317"/>
      <c r="J120" s="6318"/>
      <c r="K120" s="1317"/>
      <c r="L120" s="1312"/>
      <c r="M120" s="1312"/>
      <c r="N120" s="1305"/>
      <c r="O120" s="1305"/>
      <c r="P120" s="1305"/>
      <c r="Q120" s="1310"/>
      <c r="R120" s="1311"/>
      <c r="S120" s="1310"/>
    </row>
    <row r="121" spans="1:19">
      <c r="A121" s="1305"/>
      <c r="B121" s="1314"/>
      <c r="C121" s="1314"/>
      <c r="D121" s="1314"/>
      <c r="E121" s="1314"/>
      <c r="F121" s="6316" t="s">
        <v>12</v>
      </c>
      <c r="G121" s="6317"/>
      <c r="H121" s="6317"/>
      <c r="I121" s="6317"/>
      <c r="J121" s="6318"/>
      <c r="K121" s="1317"/>
      <c r="L121" s="1312"/>
      <c r="M121" s="1312"/>
      <c r="N121" s="1305"/>
      <c r="O121" s="1305"/>
      <c r="P121" s="1305"/>
      <c r="Q121" s="1310"/>
      <c r="R121" s="1311"/>
      <c r="S121" s="1310"/>
    </row>
    <row r="122" spans="1:19">
      <c r="A122" s="1305"/>
      <c r="B122" s="1314"/>
      <c r="C122" s="1314"/>
      <c r="D122" s="1314"/>
      <c r="E122" s="1314"/>
      <c r="F122" s="6316" t="s">
        <v>11</v>
      </c>
      <c r="G122" s="6317"/>
      <c r="H122" s="6317"/>
      <c r="I122" s="6317"/>
      <c r="J122" s="6318"/>
      <c r="K122" s="1317"/>
      <c r="L122" s="1312"/>
      <c r="M122" s="1312"/>
      <c r="N122" s="1305"/>
      <c r="O122" s="1305"/>
      <c r="P122" s="1305"/>
      <c r="Q122" s="1310"/>
      <c r="R122" s="1311"/>
      <c r="S122" s="1310"/>
    </row>
    <row r="123" spans="1:19">
      <c r="A123" s="1305"/>
      <c r="B123" s="1314"/>
      <c r="C123" s="1314"/>
      <c r="D123" s="1314"/>
      <c r="E123" s="1314"/>
      <c r="F123" s="5684" t="s">
        <v>10</v>
      </c>
      <c r="G123" s="5685"/>
      <c r="H123" s="5685"/>
      <c r="I123" s="5685"/>
      <c r="J123" s="6319"/>
      <c r="K123" s="1322"/>
      <c r="L123" s="1321"/>
      <c r="M123" s="1321"/>
      <c r="N123" s="1305"/>
      <c r="O123" s="1305"/>
      <c r="P123" s="1305"/>
      <c r="Q123" s="1310"/>
      <c r="R123" s="1311"/>
      <c r="S123" s="1310"/>
    </row>
    <row r="124" spans="1:19">
      <c r="A124" s="1305"/>
      <c r="B124" s="1314"/>
      <c r="C124" s="1314"/>
      <c r="D124" s="1314"/>
      <c r="E124" s="1314"/>
      <c r="F124" s="1320" t="s">
        <v>9</v>
      </c>
      <c r="G124" s="1319"/>
      <c r="H124" s="1319"/>
      <c r="I124" s="1319"/>
      <c r="J124" s="1318"/>
      <c r="K124" s="1317"/>
      <c r="L124" s="1312"/>
      <c r="M124" s="1312"/>
      <c r="N124" s="1305"/>
      <c r="O124" s="1305"/>
      <c r="P124" s="1305"/>
      <c r="Q124" s="1310"/>
      <c r="R124" s="1311"/>
      <c r="S124" s="1310"/>
    </row>
    <row r="125" spans="1:19">
      <c r="A125" s="1305"/>
      <c r="B125" s="1314"/>
      <c r="C125" s="1314"/>
      <c r="D125" s="1314"/>
      <c r="E125" s="1314"/>
      <c r="F125" s="6316" t="s">
        <v>8</v>
      </c>
      <c r="G125" s="6317"/>
      <c r="H125" s="6317"/>
      <c r="I125" s="6317"/>
      <c r="J125" s="6318"/>
      <c r="K125" s="1317"/>
      <c r="L125" s="1312"/>
      <c r="M125" s="1312"/>
      <c r="N125" s="1305"/>
      <c r="O125" s="1305"/>
      <c r="P125" s="1305"/>
      <c r="Q125" s="1315"/>
      <c r="R125" s="1316"/>
      <c r="S125" s="1315"/>
    </row>
    <row r="126" spans="1:19">
      <c r="A126" s="1305"/>
      <c r="B126" s="1314"/>
      <c r="C126" s="1314"/>
      <c r="D126" s="1314"/>
      <c r="E126" s="1314"/>
      <c r="F126" s="6316" t="s">
        <v>492</v>
      </c>
      <c r="G126" s="6317"/>
      <c r="H126" s="6317"/>
      <c r="I126" s="6317"/>
      <c r="J126" s="6318"/>
      <c r="K126" s="1313"/>
      <c r="L126" s="1312"/>
      <c r="M126" s="1312"/>
      <c r="N126" s="1305"/>
      <c r="O126" s="1305"/>
      <c r="P126" s="1305"/>
      <c r="Q126" s="1310"/>
      <c r="R126" s="1311"/>
      <c r="S126" s="1310"/>
    </row>
    <row r="127" spans="1:19">
      <c r="A127" s="1305"/>
      <c r="B127" s="1314"/>
      <c r="C127" s="1314"/>
      <c r="D127" s="1314"/>
      <c r="E127" s="1314"/>
      <c r="F127" s="6316" t="s">
        <v>6</v>
      </c>
      <c r="G127" s="6317"/>
      <c r="H127" s="6317"/>
      <c r="I127" s="6317"/>
      <c r="J127" s="6318"/>
      <c r="K127" s="1313"/>
      <c r="L127" s="1312"/>
      <c r="M127" s="1312"/>
      <c r="N127" s="1305"/>
      <c r="O127" s="1305"/>
      <c r="P127" s="1305"/>
      <c r="Q127" s="1310"/>
      <c r="R127" s="1311"/>
      <c r="S127" s="1310"/>
    </row>
    <row r="128" spans="1:19">
      <c r="A128" s="1305"/>
      <c r="B128" s="1314"/>
      <c r="C128" s="1314"/>
      <c r="D128" s="1314"/>
      <c r="E128" s="1314"/>
      <c r="F128" s="6316" t="s">
        <v>5</v>
      </c>
      <c r="G128" s="6317"/>
      <c r="H128" s="6317"/>
      <c r="I128" s="6317"/>
      <c r="J128" s="6318"/>
      <c r="K128" s="1313"/>
      <c r="L128" s="1312"/>
      <c r="M128" s="1312"/>
      <c r="N128" s="1305"/>
      <c r="O128" s="1305"/>
      <c r="P128" s="1305"/>
      <c r="Q128" s="1310"/>
      <c r="R128" s="1311"/>
      <c r="S128" s="1310"/>
    </row>
    <row r="129" spans="6:16" ht="13.5" thickBot="1">
      <c r="F129" s="6326" t="s">
        <v>491</v>
      </c>
      <c r="G129" s="6327"/>
      <c r="H129" s="6327"/>
      <c r="I129" s="6327"/>
      <c r="J129" s="6328"/>
      <c r="K129" s="1309">
        <f>K62</f>
        <v>276.2</v>
      </c>
      <c r="L129" s="1309">
        <f>L62</f>
        <v>276.2</v>
      </c>
      <c r="M129" s="1308">
        <f>M62</f>
        <v>48.290000000000006</v>
      </c>
      <c r="N129" s="1305"/>
      <c r="O129" s="1305"/>
      <c r="P129" s="1305"/>
    </row>
    <row r="130" spans="6:16" ht="13.5" thickBot="1">
      <c r="F130" s="6311" t="s">
        <v>2</v>
      </c>
      <c r="G130" s="6312"/>
      <c r="H130" s="6312"/>
      <c r="I130" s="6312"/>
      <c r="J130" s="6312"/>
      <c r="K130" s="1307"/>
      <c r="L130" s="1306"/>
      <c r="M130" s="1306"/>
      <c r="N130" s="1305"/>
      <c r="O130" s="1305"/>
      <c r="P130" s="1305"/>
    </row>
    <row r="131" spans="6:16" ht="13.5" thickBot="1">
      <c r="F131" s="6320" t="s">
        <v>490</v>
      </c>
      <c r="G131" s="6321"/>
      <c r="H131" s="6321"/>
      <c r="I131" s="6321"/>
      <c r="J131" s="6322"/>
      <c r="K131" s="1304"/>
      <c r="L131" s="1303"/>
      <c r="M131" s="1302"/>
    </row>
    <row r="132" spans="6:16" ht="13.5" thickBot="1">
      <c r="F132" s="6323" t="s">
        <v>489</v>
      </c>
      <c r="G132" s="6324"/>
      <c r="H132" s="6324"/>
      <c r="I132" s="6324"/>
      <c r="J132" s="6325"/>
      <c r="K132" s="1301">
        <f>K118+K130</f>
        <v>706.7</v>
      </c>
      <c r="L132" s="1301">
        <f>L118+L130</f>
        <v>568.4</v>
      </c>
      <c r="M132" s="1301">
        <f>M118+M130</f>
        <v>332.59</v>
      </c>
    </row>
  </sheetData>
  <mergeCells count="242">
    <mergeCell ref="R5:R7"/>
    <mergeCell ref="S5:S7"/>
    <mergeCell ref="B10:B12"/>
    <mergeCell ref="A10:A12"/>
    <mergeCell ref="A13:A15"/>
    <mergeCell ref="B13:B15"/>
    <mergeCell ref="C11:M12"/>
    <mergeCell ref="C10:S10"/>
    <mergeCell ref="N6:N7"/>
    <mergeCell ref="O6:O7"/>
    <mergeCell ref="N110:S110"/>
    <mergeCell ref="N89:S89"/>
    <mergeCell ref="C90:S90"/>
    <mergeCell ref="C41:M41"/>
    <mergeCell ref="I18:I25"/>
    <mergeCell ref="I26:I31"/>
    <mergeCell ref="N33:S33"/>
    <mergeCell ref="A18:A20"/>
    <mergeCell ref="B18:B20"/>
    <mergeCell ref="A26:A28"/>
    <mergeCell ref="B26:B28"/>
    <mergeCell ref="H26:H28"/>
    <mergeCell ref="A21:A22"/>
    <mergeCell ref="B21:B22"/>
    <mergeCell ref="D21:D22"/>
    <mergeCell ref="G21:G23"/>
    <mergeCell ref="G24:G25"/>
    <mergeCell ref="C26:C28"/>
    <mergeCell ref="G61:G64"/>
    <mergeCell ref="N32:S32"/>
    <mergeCell ref="C34:S34"/>
    <mergeCell ref="C40:S40"/>
    <mergeCell ref="C35:M39"/>
    <mergeCell ref="G18:G20"/>
    <mergeCell ref="C57:C58"/>
    <mergeCell ref="D65:D67"/>
    <mergeCell ref="E65:E67"/>
    <mergeCell ref="F65:F67"/>
    <mergeCell ref="D18:F20"/>
    <mergeCell ref="F21:F22"/>
    <mergeCell ref="H18:H22"/>
    <mergeCell ref="A3:Q3"/>
    <mergeCell ref="A5:A7"/>
    <mergeCell ref="B5:B7"/>
    <mergeCell ref="C5:C7"/>
    <mergeCell ref="E5:E7"/>
    <mergeCell ref="F5:F7"/>
    <mergeCell ref="H5:H7"/>
    <mergeCell ref="I5:I7"/>
    <mergeCell ref="J5:J7"/>
    <mergeCell ref="N5:Q5"/>
    <mergeCell ref="Q6:Q7"/>
    <mergeCell ref="H23:H25"/>
    <mergeCell ref="D26:F28"/>
    <mergeCell ref="A53:A54"/>
    <mergeCell ref="B53:B54"/>
    <mergeCell ref="C53:C54"/>
    <mergeCell ref="B35:B39"/>
    <mergeCell ref="D5:D7"/>
    <mergeCell ref="G5:G7"/>
    <mergeCell ref="P6:P7"/>
    <mergeCell ref="K5:M5"/>
    <mergeCell ref="K6:K7"/>
    <mergeCell ref="L6:L7"/>
    <mergeCell ref="M6:M7"/>
    <mergeCell ref="C13:C15"/>
    <mergeCell ref="F13:F14"/>
    <mergeCell ref="D16:D17"/>
    <mergeCell ref="G13:G17"/>
    <mergeCell ref="H13:H17"/>
    <mergeCell ref="I13:I17"/>
    <mergeCell ref="C18:C20"/>
    <mergeCell ref="H29:H31"/>
    <mergeCell ref="G26:G28"/>
    <mergeCell ref="I53:I56"/>
    <mergeCell ref="G29:G31"/>
    <mergeCell ref="F42:F44"/>
    <mergeCell ref="H42:H46"/>
    <mergeCell ref="F45:F46"/>
    <mergeCell ref="G53:G56"/>
    <mergeCell ref="F120:J120"/>
    <mergeCell ref="F121:J121"/>
    <mergeCell ref="C110:I110"/>
    <mergeCell ref="C111:I111"/>
    <mergeCell ref="C112:I112"/>
    <mergeCell ref="F108:F109"/>
    <mergeCell ref="E108:E109"/>
    <mergeCell ref="I103:I109"/>
    <mergeCell ref="H103:H109"/>
    <mergeCell ref="I98:I102"/>
    <mergeCell ref="I93:I97"/>
    <mergeCell ref="H93:H97"/>
    <mergeCell ref="E68:E70"/>
    <mergeCell ref="I68:I70"/>
    <mergeCell ref="C32:I32"/>
    <mergeCell ref="C33:I33"/>
    <mergeCell ref="G42:G46"/>
    <mergeCell ref="I42:I46"/>
    <mergeCell ref="F131:J131"/>
    <mergeCell ref="F132:J132"/>
    <mergeCell ref="F125:J125"/>
    <mergeCell ref="F126:J126"/>
    <mergeCell ref="F127:J127"/>
    <mergeCell ref="F128:J128"/>
    <mergeCell ref="F129:J129"/>
    <mergeCell ref="F68:F70"/>
    <mergeCell ref="F71:F73"/>
    <mergeCell ref="F74:F76"/>
    <mergeCell ref="F77:F79"/>
    <mergeCell ref="F80:F82"/>
    <mergeCell ref="G77:G79"/>
    <mergeCell ref="G71:G73"/>
    <mergeCell ref="G74:G76"/>
    <mergeCell ref="I83:I85"/>
    <mergeCell ref="F118:J118"/>
    <mergeCell ref="F119:J119"/>
    <mergeCell ref="A113:J113"/>
    <mergeCell ref="H68:H70"/>
    <mergeCell ref="H71:H73"/>
    <mergeCell ref="H77:H79"/>
    <mergeCell ref="G80:G82"/>
    <mergeCell ref="G83:G85"/>
    <mergeCell ref="F130:J130"/>
    <mergeCell ref="I86:I88"/>
    <mergeCell ref="B55:B56"/>
    <mergeCell ref="C55:C56"/>
    <mergeCell ref="A61:A64"/>
    <mergeCell ref="B61:B64"/>
    <mergeCell ref="A71:A73"/>
    <mergeCell ref="E74:E76"/>
    <mergeCell ref="E77:E79"/>
    <mergeCell ref="D80:D82"/>
    <mergeCell ref="G86:G88"/>
    <mergeCell ref="F122:J122"/>
    <mergeCell ref="F123:J123"/>
    <mergeCell ref="A93:A95"/>
    <mergeCell ref="C74:C76"/>
    <mergeCell ref="C77:C79"/>
    <mergeCell ref="C86:C88"/>
    <mergeCell ref="E86:E88"/>
    <mergeCell ref="B83:B85"/>
    <mergeCell ref="E80:E82"/>
    <mergeCell ref="E83:E85"/>
    <mergeCell ref="D71:D73"/>
    <mergeCell ref="E71:E73"/>
    <mergeCell ref="A108:A109"/>
    <mergeCell ref="N113:Q113"/>
    <mergeCell ref="F116:K116"/>
    <mergeCell ref="C89:I89"/>
    <mergeCell ref="G47:G49"/>
    <mergeCell ref="G50:G52"/>
    <mergeCell ref="A98:A100"/>
    <mergeCell ref="B98:B100"/>
    <mergeCell ref="C98:C100"/>
    <mergeCell ref="A101:A102"/>
    <mergeCell ref="A86:A88"/>
    <mergeCell ref="I57:I60"/>
    <mergeCell ref="F86:F88"/>
    <mergeCell ref="G65:G67"/>
    <mergeCell ref="G68:G70"/>
    <mergeCell ref="C71:C73"/>
    <mergeCell ref="H65:H67"/>
    <mergeCell ref="I71:I73"/>
    <mergeCell ref="I74:I76"/>
    <mergeCell ref="I77:I79"/>
    <mergeCell ref="I80:I82"/>
    <mergeCell ref="B59:B60"/>
    <mergeCell ref="C59:C60"/>
    <mergeCell ref="H57:H60"/>
    <mergeCell ref="H53:H56"/>
    <mergeCell ref="A65:A67"/>
    <mergeCell ref="A68:A70"/>
    <mergeCell ref="D83:D85"/>
    <mergeCell ref="A74:A76"/>
    <mergeCell ref="A77:A79"/>
    <mergeCell ref="A80:A82"/>
    <mergeCell ref="D74:D76"/>
    <mergeCell ref="B86:B88"/>
    <mergeCell ref="D77:D79"/>
    <mergeCell ref="D68:D70"/>
    <mergeCell ref="C65:C67"/>
    <mergeCell ref="C68:C70"/>
    <mergeCell ref="B108:B109"/>
    <mergeCell ref="A103:A107"/>
    <mergeCell ref="B103:B107"/>
    <mergeCell ref="C103:C107"/>
    <mergeCell ref="H74:H76"/>
    <mergeCell ref="H80:H82"/>
    <mergeCell ref="A96:A97"/>
    <mergeCell ref="G98:G102"/>
    <mergeCell ref="G93:G97"/>
    <mergeCell ref="G103:G109"/>
    <mergeCell ref="H98:H102"/>
    <mergeCell ref="A91:A92"/>
    <mergeCell ref="H83:H85"/>
    <mergeCell ref="H86:H88"/>
    <mergeCell ref="F83:F85"/>
    <mergeCell ref="A83:A85"/>
    <mergeCell ref="B77:B79"/>
    <mergeCell ref="B80:B82"/>
    <mergeCell ref="B91:B92"/>
    <mergeCell ref="C80:C82"/>
    <mergeCell ref="C83:C85"/>
    <mergeCell ref="B101:B102"/>
    <mergeCell ref="B96:B97"/>
    <mergeCell ref="B93:B95"/>
    <mergeCell ref="R78:S78"/>
    <mergeCell ref="R80:S80"/>
    <mergeCell ref="R83:S83"/>
    <mergeCell ref="R69:S70"/>
    <mergeCell ref="R65:S67"/>
    <mergeCell ref="H61:H64"/>
    <mergeCell ref="I61:I64"/>
    <mergeCell ref="C91:M92"/>
    <mergeCell ref="R86:S86"/>
    <mergeCell ref="D61:F64"/>
    <mergeCell ref="D86:D88"/>
    <mergeCell ref="I65:I67"/>
    <mergeCell ref="A57:A58"/>
    <mergeCell ref="B57:B58"/>
    <mergeCell ref="B65:B67"/>
    <mergeCell ref="B68:B70"/>
    <mergeCell ref="B71:B73"/>
    <mergeCell ref="B74:B76"/>
    <mergeCell ref="A2:Q2"/>
    <mergeCell ref="R48:S48"/>
    <mergeCell ref="R74:S76"/>
    <mergeCell ref="R21:S21"/>
    <mergeCell ref="R23:S23"/>
    <mergeCell ref="R24:S24"/>
    <mergeCell ref="R25:S25"/>
    <mergeCell ref="R51:S51"/>
    <mergeCell ref="R35:S35"/>
    <mergeCell ref="R39:S39"/>
    <mergeCell ref="H47:H52"/>
    <mergeCell ref="A42:A46"/>
    <mergeCell ref="B42:B46"/>
    <mergeCell ref="C42:C46"/>
    <mergeCell ref="A55:A56"/>
    <mergeCell ref="A59:A60"/>
    <mergeCell ref="G57:G60"/>
    <mergeCell ref="A34:A39"/>
  </mergeCells>
  <pageMargins left="0.70866141732283472" right="0.70866141732283472" top="0.74803149606299213" bottom="0.74803149606299213" header="0.31496062992125984" footer="0.31496062992125984"/>
  <pageSetup paperSize="9" scale="44" firstPageNumber="18" fitToHeight="0" orientation="landscape" useFirstPageNumber="1" r:id="rId1"/>
  <headerFooter>
    <oddHeader>&amp;C&amp;P</odd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U166"/>
  <sheetViews>
    <sheetView zoomScale="80" zoomScaleNormal="80" workbookViewId="0">
      <selection activeCell="W8" sqref="W8"/>
    </sheetView>
  </sheetViews>
  <sheetFormatPr defaultRowHeight="12.75"/>
  <cols>
    <col min="1" max="1" width="3.5703125" style="1728" customWidth="1"/>
    <col min="2" max="2" width="3.140625" style="1728" customWidth="1"/>
    <col min="3" max="4" width="3.7109375" style="1728" customWidth="1"/>
    <col min="5" max="5" width="2.5703125" style="1728" customWidth="1"/>
    <col min="6" max="6" width="42.28515625" style="1728" customWidth="1"/>
    <col min="7" max="7" width="5.5703125" style="1728" customWidth="1"/>
    <col min="8" max="8" width="5.85546875" style="1728" customWidth="1"/>
    <col min="9" max="9" width="4.42578125" style="1728" customWidth="1"/>
    <col min="10" max="10" width="7.28515625" style="1728" customWidth="1"/>
    <col min="11" max="13" width="11.42578125" style="1728" customWidth="1"/>
    <col min="14" max="14" width="41.28515625" style="1728" customWidth="1"/>
    <col min="15" max="16" width="9.140625" style="1728" customWidth="1"/>
    <col min="17" max="17" width="9.42578125" style="1730" customWidth="1"/>
    <col min="18" max="18" width="34.5703125" style="1729" customWidth="1"/>
    <col min="19" max="19" width="33" style="1729" customWidth="1"/>
    <col min="20" max="16384" width="9.140625" style="1728"/>
  </cols>
  <sheetData>
    <row r="1" spans="1:21" ht="78.75" customHeight="1">
      <c r="R1" s="404" t="s">
        <v>1909</v>
      </c>
      <c r="S1" s="404"/>
      <c r="T1" s="1974"/>
      <c r="U1" s="1974"/>
    </row>
    <row r="2" spans="1:21" ht="15.75" customHeight="1">
      <c r="A2" s="6538" t="s">
        <v>690</v>
      </c>
      <c r="B2" s="6538"/>
      <c r="C2" s="6538"/>
      <c r="D2" s="6538"/>
      <c r="E2" s="6538"/>
      <c r="F2" s="6538"/>
      <c r="G2" s="6538"/>
      <c r="H2" s="6538"/>
      <c r="I2" s="6538"/>
      <c r="J2" s="6538"/>
      <c r="K2" s="6538"/>
      <c r="L2" s="6538"/>
      <c r="M2" s="6538"/>
      <c r="N2" s="6538"/>
      <c r="O2" s="6538"/>
      <c r="P2" s="6538"/>
      <c r="Q2" s="6538"/>
      <c r="R2" s="404"/>
      <c r="S2" s="404"/>
    </row>
    <row r="3" spans="1:21" ht="13.9" customHeight="1">
      <c r="A3" s="6564" t="s">
        <v>689</v>
      </c>
      <c r="B3" s="6564"/>
      <c r="C3" s="6564"/>
      <c r="D3" s="6564"/>
      <c r="E3" s="6564"/>
      <c r="F3" s="6564"/>
      <c r="G3" s="6564"/>
      <c r="H3" s="6564"/>
      <c r="I3" s="6564"/>
      <c r="J3" s="6564"/>
      <c r="K3" s="6564"/>
      <c r="L3" s="6564"/>
      <c r="M3" s="6564"/>
      <c r="N3" s="6564"/>
      <c r="O3" s="6564"/>
      <c r="P3" s="6564"/>
      <c r="Q3" s="6564"/>
    </row>
    <row r="4" spans="1:21" ht="24.75" customHeight="1" thickBot="1">
      <c r="A4" s="1972"/>
      <c r="B4" s="1972"/>
      <c r="C4" s="1972"/>
      <c r="D4" s="1972"/>
      <c r="E4" s="1972"/>
      <c r="F4" s="1972"/>
      <c r="G4" s="1972"/>
      <c r="H4" s="1972"/>
      <c r="I4" s="1972"/>
      <c r="J4" s="1972"/>
      <c r="K4" s="1972"/>
      <c r="L4" s="1972"/>
      <c r="M4" s="1972"/>
      <c r="N4" s="1973"/>
      <c r="O4" s="1972"/>
      <c r="P4" s="1972"/>
      <c r="Q4" s="1725" t="s">
        <v>150</v>
      </c>
    </row>
    <row r="5" spans="1:21" ht="26.25" customHeight="1" thickBot="1">
      <c r="A5" s="6565" t="s">
        <v>192</v>
      </c>
      <c r="B5" s="6568" t="s">
        <v>191</v>
      </c>
      <c r="C5" s="6571" t="s">
        <v>187</v>
      </c>
      <c r="D5" s="6556" t="s">
        <v>189</v>
      </c>
      <c r="E5" s="6574"/>
      <c r="F5" s="6577" t="s">
        <v>188</v>
      </c>
      <c r="G5" s="6590" t="s">
        <v>187</v>
      </c>
      <c r="H5" s="6574" t="s">
        <v>186</v>
      </c>
      <c r="I5" s="6580" t="s">
        <v>185</v>
      </c>
      <c r="J5" s="6574" t="s">
        <v>184</v>
      </c>
      <c r="K5" s="6475" t="s">
        <v>183</v>
      </c>
      <c r="L5" s="6476"/>
      <c r="M5" s="6477"/>
      <c r="N5" s="6583" t="s">
        <v>182</v>
      </c>
      <c r="O5" s="6584"/>
      <c r="P5" s="6584"/>
      <c r="Q5" s="6585"/>
      <c r="R5" s="6482" t="s">
        <v>181</v>
      </c>
      <c r="S5" s="6469" t="s">
        <v>180</v>
      </c>
    </row>
    <row r="6" spans="1:21" ht="13.15" customHeight="1">
      <c r="A6" s="6566"/>
      <c r="B6" s="6569"/>
      <c r="C6" s="6572"/>
      <c r="D6" s="6557"/>
      <c r="E6" s="6575"/>
      <c r="F6" s="6578"/>
      <c r="G6" s="6591"/>
      <c r="H6" s="6575"/>
      <c r="I6" s="6581"/>
      <c r="J6" s="6575"/>
      <c r="K6" s="6478" t="s">
        <v>179</v>
      </c>
      <c r="L6" s="6478" t="s">
        <v>178</v>
      </c>
      <c r="M6" s="6480" t="s">
        <v>17</v>
      </c>
      <c r="N6" s="6586" t="s">
        <v>177</v>
      </c>
      <c r="O6" s="6588" t="s">
        <v>176</v>
      </c>
      <c r="P6" s="6593" t="s">
        <v>175</v>
      </c>
      <c r="Q6" s="6597" t="s">
        <v>174</v>
      </c>
      <c r="R6" s="6483"/>
      <c r="S6" s="6470"/>
    </row>
    <row r="7" spans="1:21" ht="132.75" customHeight="1" thickBot="1">
      <c r="A7" s="6567"/>
      <c r="B7" s="6570"/>
      <c r="C7" s="6573"/>
      <c r="D7" s="6558"/>
      <c r="E7" s="6576"/>
      <c r="F7" s="6579"/>
      <c r="G7" s="6592"/>
      <c r="H7" s="6576"/>
      <c r="I7" s="6582"/>
      <c r="J7" s="6576"/>
      <c r="K7" s="6479"/>
      <c r="L7" s="6479"/>
      <c r="M7" s="6481"/>
      <c r="N7" s="6587"/>
      <c r="O7" s="6589"/>
      <c r="P7" s="6594"/>
      <c r="Q7" s="6598"/>
      <c r="R7" s="6484"/>
      <c r="S7" s="6471"/>
    </row>
    <row r="8" spans="1:21" ht="15" thickBot="1">
      <c r="A8" s="1971" t="s">
        <v>27</v>
      </c>
      <c r="B8" s="6595" t="s">
        <v>338</v>
      </c>
      <c r="C8" s="6596"/>
      <c r="D8" s="6596"/>
      <c r="E8" s="6596"/>
      <c r="F8" s="6596"/>
      <c r="G8" s="6596"/>
      <c r="H8" s="6596"/>
      <c r="I8" s="6596"/>
      <c r="J8" s="6596"/>
      <c r="K8" s="6596"/>
      <c r="L8" s="6596"/>
      <c r="M8" s="6596"/>
      <c r="N8" s="6596"/>
      <c r="O8" s="6596"/>
      <c r="P8" s="6596"/>
      <c r="Q8" s="6596"/>
      <c r="R8" s="1970"/>
      <c r="S8" s="1969"/>
    </row>
    <row r="9" spans="1:21" ht="13.5" thickBot="1">
      <c r="A9" s="1968"/>
      <c r="B9" s="1967"/>
      <c r="C9" s="1966"/>
      <c r="D9" s="1966"/>
      <c r="E9" s="1966"/>
      <c r="F9" s="1966"/>
      <c r="G9" s="1966"/>
      <c r="H9" s="1966"/>
      <c r="I9" s="1966"/>
      <c r="J9" s="1966"/>
      <c r="K9" s="1966"/>
      <c r="L9" s="1966"/>
      <c r="M9" s="1966"/>
      <c r="N9" s="1960" t="s">
        <v>600</v>
      </c>
      <c r="O9" s="1965" t="s">
        <v>52</v>
      </c>
      <c r="P9" s="1958">
        <v>76.25</v>
      </c>
      <c r="Q9" s="1958">
        <v>76.25</v>
      </c>
      <c r="R9" s="1848"/>
      <c r="S9" s="1769"/>
    </row>
    <row r="10" spans="1:21" ht="15" thickBot="1">
      <c r="A10" s="1964" t="s">
        <v>27</v>
      </c>
      <c r="B10" s="1963" t="s">
        <v>27</v>
      </c>
      <c r="C10" s="6522" t="s">
        <v>688</v>
      </c>
      <c r="D10" s="6523"/>
      <c r="E10" s="6523"/>
      <c r="F10" s="6523"/>
      <c r="G10" s="6523"/>
      <c r="H10" s="6523"/>
      <c r="I10" s="6523"/>
      <c r="J10" s="6523"/>
      <c r="K10" s="6523"/>
      <c r="L10" s="6523"/>
      <c r="M10" s="6523"/>
      <c r="N10" s="6523"/>
      <c r="O10" s="6523"/>
      <c r="P10" s="6523"/>
      <c r="Q10" s="6523"/>
      <c r="R10" s="1848"/>
      <c r="S10" s="1847"/>
    </row>
    <row r="11" spans="1:21" ht="26.25" thickBot="1">
      <c r="A11" s="1962"/>
      <c r="B11" s="1961"/>
      <c r="C11" s="6485"/>
      <c r="D11" s="6486"/>
      <c r="E11" s="6486"/>
      <c r="F11" s="6486"/>
      <c r="G11" s="6486"/>
      <c r="H11" s="6486"/>
      <c r="I11" s="6486"/>
      <c r="J11" s="6486"/>
      <c r="K11" s="6486"/>
      <c r="L11" s="6486"/>
      <c r="M11" s="6486"/>
      <c r="N11" s="1960" t="s">
        <v>687</v>
      </c>
      <c r="O11" s="1959" t="s">
        <v>52</v>
      </c>
      <c r="P11" s="1958">
        <v>35</v>
      </c>
      <c r="Q11" s="1957">
        <v>16</v>
      </c>
      <c r="R11" s="1848"/>
      <c r="S11" s="1847"/>
    </row>
    <row r="12" spans="1:21">
      <c r="A12" s="1914" t="s">
        <v>27</v>
      </c>
      <c r="B12" s="1913" t="s">
        <v>27</v>
      </c>
      <c r="C12" s="1927" t="s">
        <v>27</v>
      </c>
      <c r="D12" s="6532" t="s">
        <v>686</v>
      </c>
      <c r="E12" s="6533"/>
      <c r="F12" s="6534"/>
      <c r="G12" s="5889" t="s">
        <v>161</v>
      </c>
      <c r="H12" s="6562" t="s">
        <v>34</v>
      </c>
      <c r="I12" s="1956" t="s">
        <v>614</v>
      </c>
      <c r="J12" s="1845" t="s">
        <v>613</v>
      </c>
      <c r="K12" s="1819">
        <f t="shared" ref="K12:M15" si="0">K17+K22+K27+K32+K37+K42+K47</f>
        <v>44.7</v>
      </c>
      <c r="L12" s="1819">
        <f t="shared" si="0"/>
        <v>44.7</v>
      </c>
      <c r="M12" s="1955">
        <f t="shared" si="0"/>
        <v>34.1</v>
      </c>
      <c r="N12" s="6487"/>
      <c r="O12" s="6462"/>
      <c r="P12" s="6440"/>
      <c r="Q12" s="6465"/>
      <c r="R12" s="6429"/>
      <c r="S12" s="6426"/>
    </row>
    <row r="13" spans="1:21">
      <c r="A13" s="1909"/>
      <c r="B13" s="1908"/>
      <c r="C13" s="1927"/>
      <c r="D13" s="6535"/>
      <c r="E13" s="6536"/>
      <c r="F13" s="6537"/>
      <c r="G13" s="5889"/>
      <c r="H13" s="6562"/>
      <c r="I13" s="1954"/>
      <c r="J13" s="1888" t="s">
        <v>135</v>
      </c>
      <c r="K13" s="1817">
        <f t="shared" si="0"/>
        <v>36.799999999999997</v>
      </c>
      <c r="L13" s="1817">
        <f t="shared" si="0"/>
        <v>36.799999999999997</v>
      </c>
      <c r="M13" s="1933">
        <f t="shared" si="0"/>
        <v>4.3000000000000007</v>
      </c>
      <c r="N13" s="6488"/>
      <c r="O13" s="6463"/>
      <c r="P13" s="6441"/>
      <c r="Q13" s="6466"/>
      <c r="R13" s="6430"/>
      <c r="S13" s="6427"/>
    </row>
    <row r="14" spans="1:21">
      <c r="A14" s="1909"/>
      <c r="B14" s="1908"/>
      <c r="C14" s="1927"/>
      <c r="D14" s="6535"/>
      <c r="E14" s="6536"/>
      <c r="F14" s="6537"/>
      <c r="G14" s="5889"/>
      <c r="H14" s="6562"/>
      <c r="I14" s="1954"/>
      <c r="J14" s="1815" t="s">
        <v>609</v>
      </c>
      <c r="K14" s="1814">
        <f t="shared" si="0"/>
        <v>0</v>
      </c>
      <c r="L14" s="1814">
        <f t="shared" si="0"/>
        <v>118.4</v>
      </c>
      <c r="M14" s="1932">
        <f t="shared" si="0"/>
        <v>117.10000000000001</v>
      </c>
      <c r="N14" s="6488"/>
      <c r="O14" s="6463"/>
      <c r="P14" s="6441"/>
      <c r="Q14" s="6466"/>
      <c r="R14" s="6430"/>
      <c r="S14" s="6427"/>
    </row>
    <row r="15" spans="1:21" ht="13.5" thickBot="1">
      <c r="A15" s="1909"/>
      <c r="B15" s="1908"/>
      <c r="C15" s="1927"/>
      <c r="D15" s="6535"/>
      <c r="E15" s="6536"/>
      <c r="F15" s="6537"/>
      <c r="G15" s="5889"/>
      <c r="H15" s="6562"/>
      <c r="I15" s="1954"/>
      <c r="J15" s="1953" t="s">
        <v>134</v>
      </c>
      <c r="K15" s="1814">
        <f t="shared" si="0"/>
        <v>77.399999999999991</v>
      </c>
      <c r="L15" s="1814">
        <f t="shared" si="0"/>
        <v>11.700000000000001</v>
      </c>
      <c r="M15" s="1932">
        <f t="shared" si="0"/>
        <v>11.700000000000001</v>
      </c>
      <c r="N15" s="6488"/>
      <c r="O15" s="6463"/>
      <c r="P15" s="6441"/>
      <c r="Q15" s="6466"/>
      <c r="R15" s="6430"/>
      <c r="S15" s="6427"/>
    </row>
    <row r="16" spans="1:21" ht="13.5" thickBot="1">
      <c r="A16" s="1938"/>
      <c r="B16" s="1937"/>
      <c r="C16" s="1936"/>
      <c r="D16" s="6535"/>
      <c r="E16" s="6536"/>
      <c r="F16" s="6537"/>
      <c r="G16" s="5890"/>
      <c r="H16" s="6563"/>
      <c r="I16" s="1952"/>
      <c r="J16" s="1929" t="s">
        <v>23</v>
      </c>
      <c r="K16" s="1807">
        <f>SUM(K12:K15)</f>
        <v>158.89999999999998</v>
      </c>
      <c r="L16" s="1807">
        <f>SUM(L12:L15)</f>
        <v>211.6</v>
      </c>
      <c r="M16" s="1928">
        <f>SUM(M12:M15)</f>
        <v>167.2</v>
      </c>
      <c r="N16" s="6529"/>
      <c r="O16" s="6464"/>
      <c r="P16" s="6442"/>
      <c r="Q16" s="6467"/>
      <c r="R16" s="6431"/>
      <c r="S16" s="6428"/>
    </row>
    <row r="17" spans="1:20">
      <c r="A17" s="1914" t="s">
        <v>27</v>
      </c>
      <c r="B17" s="1913" t="s">
        <v>27</v>
      </c>
      <c r="C17" s="1912" t="s">
        <v>27</v>
      </c>
      <c r="D17" s="6544" t="s">
        <v>27</v>
      </c>
      <c r="E17" s="6513"/>
      <c r="F17" s="6559" t="s">
        <v>685</v>
      </c>
      <c r="G17" s="5888" t="s">
        <v>161</v>
      </c>
      <c r="H17" s="6497" t="s">
        <v>34</v>
      </c>
      <c r="I17" s="6519" t="s">
        <v>614</v>
      </c>
      <c r="J17" s="1802" t="s">
        <v>613</v>
      </c>
      <c r="K17" s="1877">
        <v>0</v>
      </c>
      <c r="L17" s="1877">
        <v>0</v>
      </c>
      <c r="M17" s="1877">
        <v>0</v>
      </c>
      <c r="N17" s="6599" t="s">
        <v>684</v>
      </c>
      <c r="O17" s="6462" t="s">
        <v>669</v>
      </c>
      <c r="P17" s="6440">
        <v>90</v>
      </c>
      <c r="Q17" s="6465">
        <v>156.69999999999999</v>
      </c>
      <c r="R17" s="6443" t="s">
        <v>683</v>
      </c>
      <c r="S17" s="6446" t="s">
        <v>679</v>
      </c>
    </row>
    <row r="18" spans="1:20">
      <c r="A18" s="1909"/>
      <c r="B18" s="1908"/>
      <c r="C18" s="1927"/>
      <c r="D18" s="6545"/>
      <c r="E18" s="6514"/>
      <c r="F18" s="6560"/>
      <c r="G18" s="5889"/>
      <c r="H18" s="6495"/>
      <c r="I18" s="6520"/>
      <c r="J18" s="1951" t="s">
        <v>135</v>
      </c>
      <c r="K18" s="1949">
        <v>0</v>
      </c>
      <c r="L18" s="1949">
        <v>0</v>
      </c>
      <c r="M18" s="1949">
        <v>0</v>
      </c>
      <c r="N18" s="6600"/>
      <c r="O18" s="6463"/>
      <c r="P18" s="6441"/>
      <c r="Q18" s="6466"/>
      <c r="R18" s="6438"/>
      <c r="S18" s="6447"/>
    </row>
    <row r="19" spans="1:20">
      <c r="A19" s="1909"/>
      <c r="B19" s="1908"/>
      <c r="C19" s="1927"/>
      <c r="D19" s="6545"/>
      <c r="E19" s="6514"/>
      <c r="F19" s="6560"/>
      <c r="G19" s="5889"/>
      <c r="H19" s="6495"/>
      <c r="I19" s="6520"/>
      <c r="J19" s="1951" t="s">
        <v>609</v>
      </c>
      <c r="K19" s="1921">
        <v>0</v>
      </c>
      <c r="L19" s="1921">
        <v>62.2</v>
      </c>
      <c r="M19" s="1921">
        <v>61.7</v>
      </c>
      <c r="N19" s="6600"/>
      <c r="O19" s="6463"/>
      <c r="P19" s="6441"/>
      <c r="Q19" s="6466"/>
      <c r="R19" s="6438"/>
      <c r="S19" s="6447"/>
    </row>
    <row r="20" spans="1:20" ht="13.5" thickBot="1">
      <c r="A20" s="1909"/>
      <c r="B20" s="1908"/>
      <c r="C20" s="1927"/>
      <c r="D20" s="6545"/>
      <c r="E20" s="6514"/>
      <c r="F20" s="6560"/>
      <c r="G20" s="5889"/>
      <c r="H20" s="6495"/>
      <c r="I20" s="6520"/>
      <c r="J20" s="1910" t="s">
        <v>134</v>
      </c>
      <c r="K20" s="1906">
        <v>45.5</v>
      </c>
      <c r="L20" s="1906">
        <v>0</v>
      </c>
      <c r="M20" s="1906">
        <v>0</v>
      </c>
      <c r="N20" s="6600"/>
      <c r="O20" s="6463"/>
      <c r="P20" s="6441"/>
      <c r="Q20" s="6466"/>
      <c r="R20" s="6438"/>
      <c r="S20" s="6447"/>
    </row>
    <row r="21" spans="1:20" ht="13.5" thickBot="1">
      <c r="A21" s="1909"/>
      <c r="B21" s="1908"/>
      <c r="C21" s="1927"/>
      <c r="D21" s="6546"/>
      <c r="E21" s="6515"/>
      <c r="F21" s="6561"/>
      <c r="G21" s="5890"/>
      <c r="H21" s="6496"/>
      <c r="I21" s="6520"/>
      <c r="J21" s="1871" t="s">
        <v>23</v>
      </c>
      <c r="K21" s="1789">
        <f>SUM(K17:K20)</f>
        <v>45.5</v>
      </c>
      <c r="L21" s="1789">
        <f>SUM(L17:L20)</f>
        <v>62.2</v>
      </c>
      <c r="M21" s="1897">
        <f>SUM(M17:M20)</f>
        <v>61.7</v>
      </c>
      <c r="N21" s="6601"/>
      <c r="O21" s="6528"/>
      <c r="P21" s="6525"/>
      <c r="Q21" s="6493"/>
      <c r="R21" s="6453"/>
      <c r="S21" s="6449"/>
    </row>
    <row r="22" spans="1:20">
      <c r="A22" s="1914" t="s">
        <v>27</v>
      </c>
      <c r="B22" s="1913" t="s">
        <v>27</v>
      </c>
      <c r="C22" s="1912" t="s">
        <v>27</v>
      </c>
      <c r="D22" s="6544" t="s">
        <v>29</v>
      </c>
      <c r="E22" s="6513"/>
      <c r="F22" s="6547" t="s">
        <v>682</v>
      </c>
      <c r="G22" s="5888" t="s">
        <v>161</v>
      </c>
      <c r="H22" s="6497" t="s">
        <v>34</v>
      </c>
      <c r="I22" s="6519" t="s">
        <v>614</v>
      </c>
      <c r="J22" s="1802" t="s">
        <v>613</v>
      </c>
      <c r="K22" s="1949">
        <v>13.7</v>
      </c>
      <c r="L22" s="1949">
        <v>13.7</v>
      </c>
      <c r="M22" s="1949">
        <v>13.8</v>
      </c>
      <c r="N22" s="6458" t="s">
        <v>681</v>
      </c>
      <c r="O22" s="6526" t="s">
        <v>669</v>
      </c>
      <c r="P22" s="6524">
        <v>80</v>
      </c>
      <c r="Q22" s="6527">
        <v>421.46</v>
      </c>
      <c r="R22" s="6458" t="s">
        <v>680</v>
      </c>
      <c r="S22" s="6446" t="s">
        <v>679</v>
      </c>
      <c r="T22" s="1733"/>
    </row>
    <row r="23" spans="1:20">
      <c r="A23" s="1909"/>
      <c r="B23" s="1908"/>
      <c r="C23" s="1927"/>
      <c r="D23" s="6545"/>
      <c r="E23" s="6514"/>
      <c r="F23" s="6548"/>
      <c r="G23" s="5889"/>
      <c r="H23" s="6495"/>
      <c r="I23" s="6520"/>
      <c r="J23" s="1951" t="s">
        <v>135</v>
      </c>
      <c r="K23" s="1874">
        <v>0</v>
      </c>
      <c r="L23" s="1874">
        <v>0</v>
      </c>
      <c r="M23" s="1874">
        <v>0</v>
      </c>
      <c r="N23" s="6459"/>
      <c r="O23" s="6463"/>
      <c r="P23" s="6441"/>
      <c r="Q23" s="6466"/>
      <c r="R23" s="6459"/>
      <c r="S23" s="6447"/>
    </row>
    <row r="24" spans="1:20">
      <c r="A24" s="1909"/>
      <c r="B24" s="1908"/>
      <c r="C24" s="1927"/>
      <c r="D24" s="6545"/>
      <c r="E24" s="6514"/>
      <c r="F24" s="6548"/>
      <c r="G24" s="5889"/>
      <c r="H24" s="6495"/>
      <c r="I24" s="6520"/>
      <c r="J24" s="1800" t="s">
        <v>609</v>
      </c>
      <c r="K24" s="1906">
        <v>0</v>
      </c>
      <c r="L24" s="1906">
        <v>41.2</v>
      </c>
      <c r="M24" s="1906">
        <v>41.2</v>
      </c>
      <c r="N24" s="6459"/>
      <c r="O24" s="6463"/>
      <c r="P24" s="6441"/>
      <c r="Q24" s="6466"/>
      <c r="R24" s="6459"/>
      <c r="S24" s="6447"/>
    </row>
    <row r="25" spans="1:20" ht="13.5" thickBot="1">
      <c r="A25" s="1909"/>
      <c r="B25" s="1908"/>
      <c r="C25" s="1927"/>
      <c r="D25" s="6545"/>
      <c r="E25" s="6514"/>
      <c r="F25" s="6548"/>
      <c r="G25" s="5889"/>
      <c r="H25" s="6495"/>
      <c r="I25" s="6520"/>
      <c r="J25" s="1910" t="s">
        <v>134</v>
      </c>
      <c r="K25" s="1906">
        <v>16.2</v>
      </c>
      <c r="L25" s="1906">
        <v>0</v>
      </c>
      <c r="M25" s="1906">
        <v>0</v>
      </c>
      <c r="N25" s="6459"/>
      <c r="O25" s="6463"/>
      <c r="P25" s="6441"/>
      <c r="Q25" s="6466"/>
      <c r="R25" s="6459"/>
      <c r="S25" s="6447"/>
    </row>
    <row r="26" spans="1:20" ht="13.5" thickBot="1">
      <c r="A26" s="1909"/>
      <c r="B26" s="1908"/>
      <c r="C26" s="1927"/>
      <c r="D26" s="6546"/>
      <c r="E26" s="6515"/>
      <c r="F26" s="1950"/>
      <c r="G26" s="5890"/>
      <c r="H26" s="6496"/>
      <c r="I26" s="6520"/>
      <c r="J26" s="1871" t="s">
        <v>23</v>
      </c>
      <c r="K26" s="1789">
        <f>SUM(K22:K25)</f>
        <v>29.9</v>
      </c>
      <c r="L26" s="1789">
        <f>SUM(L22:L25)</f>
        <v>54.900000000000006</v>
      </c>
      <c r="M26" s="1897">
        <f>SUM(M22:M25)</f>
        <v>55</v>
      </c>
      <c r="N26" s="6460"/>
      <c r="O26" s="6528"/>
      <c r="P26" s="6525"/>
      <c r="Q26" s="6493"/>
      <c r="R26" s="6460"/>
      <c r="S26" s="6449"/>
    </row>
    <row r="27" spans="1:20">
      <c r="A27" s="1914" t="s">
        <v>27</v>
      </c>
      <c r="B27" s="1913" t="s">
        <v>27</v>
      </c>
      <c r="C27" s="1912" t="s">
        <v>27</v>
      </c>
      <c r="D27" s="6544" t="s">
        <v>94</v>
      </c>
      <c r="E27" s="6513"/>
      <c r="F27" s="6498" t="s">
        <v>678</v>
      </c>
      <c r="G27" s="5888" t="s">
        <v>161</v>
      </c>
      <c r="H27" s="6497" t="s">
        <v>34</v>
      </c>
      <c r="I27" s="6519" t="s">
        <v>614</v>
      </c>
      <c r="J27" s="1802" t="s">
        <v>613</v>
      </c>
      <c r="K27" s="1949">
        <v>15</v>
      </c>
      <c r="L27" s="1949">
        <v>15</v>
      </c>
      <c r="M27" s="1949">
        <v>4.3</v>
      </c>
      <c r="N27" s="6458" t="s">
        <v>677</v>
      </c>
      <c r="O27" s="6526" t="s">
        <v>669</v>
      </c>
      <c r="P27" s="6524">
        <v>20</v>
      </c>
      <c r="Q27" s="6527">
        <v>34.9</v>
      </c>
      <c r="R27" s="6443" t="s">
        <v>676</v>
      </c>
      <c r="S27" s="6446" t="s">
        <v>675</v>
      </c>
    </row>
    <row r="28" spans="1:20">
      <c r="A28" s="1909"/>
      <c r="B28" s="1908"/>
      <c r="C28" s="1927"/>
      <c r="D28" s="6545"/>
      <c r="E28" s="6514"/>
      <c r="F28" s="6499"/>
      <c r="G28" s="5889"/>
      <c r="H28" s="6495"/>
      <c r="I28" s="6520"/>
      <c r="J28" s="1804" t="s">
        <v>135</v>
      </c>
      <c r="K28" s="1874">
        <v>8.9</v>
      </c>
      <c r="L28" s="1874">
        <v>8.9</v>
      </c>
      <c r="M28" s="1874">
        <v>1.1000000000000001</v>
      </c>
      <c r="N28" s="6459"/>
      <c r="O28" s="6463"/>
      <c r="P28" s="6441"/>
      <c r="Q28" s="6466"/>
      <c r="R28" s="6438"/>
      <c r="S28" s="6447"/>
    </row>
    <row r="29" spans="1:20">
      <c r="A29" s="1909"/>
      <c r="B29" s="1908"/>
      <c r="C29" s="1927"/>
      <c r="D29" s="6545"/>
      <c r="E29" s="6514"/>
      <c r="F29" s="1948"/>
      <c r="G29" s="5889"/>
      <c r="H29" s="6495"/>
      <c r="I29" s="6520"/>
      <c r="J29" s="1800" t="s">
        <v>609</v>
      </c>
      <c r="K29" s="1906">
        <v>0</v>
      </c>
      <c r="L29" s="1906">
        <v>4</v>
      </c>
      <c r="M29" s="1906">
        <v>3.2</v>
      </c>
      <c r="N29" s="6459"/>
      <c r="O29" s="6463"/>
      <c r="P29" s="6441"/>
      <c r="Q29" s="6466"/>
      <c r="R29" s="6438"/>
      <c r="S29" s="6447"/>
    </row>
    <row r="30" spans="1:20" ht="20.25" customHeight="1" thickBot="1">
      <c r="A30" s="1909"/>
      <c r="B30" s="1908"/>
      <c r="C30" s="1927"/>
      <c r="D30" s="6545"/>
      <c r="E30" s="6514"/>
      <c r="F30" s="1948"/>
      <c r="G30" s="5889"/>
      <c r="H30" s="6495"/>
      <c r="I30" s="6520"/>
      <c r="J30" s="1873" t="s">
        <v>134</v>
      </c>
      <c r="K30" s="1906">
        <v>0.4</v>
      </c>
      <c r="L30" s="1906">
        <v>0.4</v>
      </c>
      <c r="M30" s="1906">
        <v>0.4</v>
      </c>
      <c r="N30" s="6459"/>
      <c r="O30" s="6463"/>
      <c r="P30" s="6441"/>
      <c r="Q30" s="6466"/>
      <c r="R30" s="6438"/>
      <c r="S30" s="6447"/>
    </row>
    <row r="31" spans="1:20" ht="16.5" customHeight="1" thickBot="1">
      <c r="A31" s="1909"/>
      <c r="B31" s="1908"/>
      <c r="C31" s="1927"/>
      <c r="D31" s="6546"/>
      <c r="E31" s="6515"/>
      <c r="F31" s="1947"/>
      <c r="G31" s="5890"/>
      <c r="H31" s="6496"/>
      <c r="I31" s="6520"/>
      <c r="J31" s="1871" t="s">
        <v>23</v>
      </c>
      <c r="K31" s="1789">
        <f>SUM(K27:K30)</f>
        <v>24.299999999999997</v>
      </c>
      <c r="L31" s="1789">
        <f>SUM(L27:L30)</f>
        <v>28.299999999999997</v>
      </c>
      <c r="M31" s="1897">
        <f>SUM(M27:M30)</f>
        <v>9.0000000000000018</v>
      </c>
      <c r="N31" s="6460"/>
      <c r="O31" s="6528"/>
      <c r="P31" s="6525"/>
      <c r="Q31" s="6493"/>
      <c r="R31" s="6453"/>
      <c r="S31" s="6449"/>
    </row>
    <row r="32" spans="1:20">
      <c r="A32" s="1914" t="s">
        <v>27</v>
      </c>
      <c r="B32" s="1913" t="s">
        <v>27</v>
      </c>
      <c r="C32" s="1912" t="s">
        <v>27</v>
      </c>
      <c r="D32" s="6618" t="s">
        <v>92</v>
      </c>
      <c r="E32" s="6513"/>
      <c r="F32" s="6608" t="s">
        <v>674</v>
      </c>
      <c r="G32" s="5888" t="s">
        <v>161</v>
      </c>
      <c r="H32" s="6497" t="s">
        <v>34</v>
      </c>
      <c r="I32" s="6519" t="s">
        <v>614</v>
      </c>
      <c r="J32" s="1802" t="s">
        <v>613</v>
      </c>
      <c r="K32" s="1878">
        <v>0</v>
      </c>
      <c r="L32" s="1878">
        <v>0</v>
      </c>
      <c r="M32" s="1946">
        <v>0</v>
      </c>
      <c r="N32" s="6458" t="s">
        <v>673</v>
      </c>
      <c r="O32" s="6526" t="s">
        <v>37</v>
      </c>
      <c r="P32" s="6524">
        <v>200</v>
      </c>
      <c r="Q32" s="6527">
        <v>206</v>
      </c>
      <c r="R32" s="6443" t="s">
        <v>672</v>
      </c>
      <c r="S32" s="6426"/>
    </row>
    <row r="33" spans="1:19">
      <c r="A33" s="1909"/>
      <c r="B33" s="1908"/>
      <c r="C33" s="1927"/>
      <c r="D33" s="6553"/>
      <c r="E33" s="6514"/>
      <c r="F33" s="6608"/>
      <c r="G33" s="5889"/>
      <c r="H33" s="6495"/>
      <c r="I33" s="6520"/>
      <c r="J33" s="1800" t="s">
        <v>135</v>
      </c>
      <c r="K33" s="1875">
        <v>0</v>
      </c>
      <c r="L33" s="1875">
        <v>0</v>
      </c>
      <c r="M33" s="1945">
        <v>0</v>
      </c>
      <c r="N33" s="6459"/>
      <c r="O33" s="6463"/>
      <c r="P33" s="6441"/>
      <c r="Q33" s="6466"/>
      <c r="R33" s="6438"/>
      <c r="S33" s="6427"/>
    </row>
    <row r="34" spans="1:19">
      <c r="A34" s="1909"/>
      <c r="B34" s="1908"/>
      <c r="C34" s="1927"/>
      <c r="D34" s="6553"/>
      <c r="E34" s="6514"/>
      <c r="F34" s="6608"/>
      <c r="G34" s="5889"/>
      <c r="H34" s="6495"/>
      <c r="I34" s="6520"/>
      <c r="J34" s="1800" t="s">
        <v>609</v>
      </c>
      <c r="K34" s="1907">
        <v>0</v>
      </c>
      <c r="L34" s="1907">
        <v>4</v>
      </c>
      <c r="M34" s="1906">
        <v>4</v>
      </c>
      <c r="N34" s="6459"/>
      <c r="O34" s="6463"/>
      <c r="P34" s="6441"/>
      <c r="Q34" s="6466"/>
      <c r="R34" s="6438"/>
      <c r="S34" s="6427"/>
    </row>
    <row r="35" spans="1:19" ht="13.5" thickBot="1">
      <c r="A35" s="1909"/>
      <c r="B35" s="1908"/>
      <c r="C35" s="1927"/>
      <c r="D35" s="6553"/>
      <c r="E35" s="6514"/>
      <c r="F35" s="6608"/>
      <c r="G35" s="5889"/>
      <c r="H35" s="6495"/>
      <c r="I35" s="6520"/>
      <c r="J35" s="1940" t="s">
        <v>134</v>
      </c>
      <c r="K35" s="1907">
        <v>4</v>
      </c>
      <c r="L35" s="1907">
        <v>0</v>
      </c>
      <c r="M35" s="1944">
        <v>0</v>
      </c>
      <c r="N35" s="6459"/>
      <c r="O35" s="6463"/>
      <c r="P35" s="6441"/>
      <c r="Q35" s="6466"/>
      <c r="R35" s="6438"/>
      <c r="S35" s="6427"/>
    </row>
    <row r="36" spans="1:19" ht="13.5" thickBot="1">
      <c r="A36" s="1909"/>
      <c r="B36" s="1908"/>
      <c r="C36" s="1927"/>
      <c r="D36" s="6553"/>
      <c r="E36" s="6514"/>
      <c r="F36" s="1943"/>
      <c r="G36" s="5889"/>
      <c r="H36" s="6495"/>
      <c r="I36" s="6520"/>
      <c r="J36" s="1942" t="s">
        <v>23</v>
      </c>
      <c r="K36" s="1823">
        <f>SUM(K32:K35)</f>
        <v>4</v>
      </c>
      <c r="L36" s="1823">
        <f>SUM(L32:L35)</f>
        <v>4</v>
      </c>
      <c r="M36" s="1941">
        <f>SUM(M32:M35)</f>
        <v>4</v>
      </c>
      <c r="N36" s="6459"/>
      <c r="O36" s="6463"/>
      <c r="P36" s="6441"/>
      <c r="Q36" s="6466"/>
      <c r="R36" s="6453"/>
      <c r="S36" s="6428"/>
    </row>
    <row r="37" spans="1:19">
      <c r="A37" s="1914" t="s">
        <v>27</v>
      </c>
      <c r="B37" s="1913" t="s">
        <v>27</v>
      </c>
      <c r="C37" s="1912" t="s">
        <v>27</v>
      </c>
      <c r="D37" s="6619" t="s">
        <v>87</v>
      </c>
      <c r="E37" s="6513"/>
      <c r="F37" s="6498" t="s">
        <v>671</v>
      </c>
      <c r="G37" s="5888" t="s">
        <v>161</v>
      </c>
      <c r="H37" s="6497" t="s">
        <v>34</v>
      </c>
      <c r="I37" s="6519" t="s">
        <v>614</v>
      </c>
      <c r="J37" s="1802" t="s">
        <v>613</v>
      </c>
      <c r="K37" s="1878">
        <v>0</v>
      </c>
      <c r="L37" s="1878">
        <v>0</v>
      </c>
      <c r="M37" s="1877"/>
      <c r="N37" s="6494" t="s">
        <v>670</v>
      </c>
      <c r="O37" s="6462" t="s">
        <v>669</v>
      </c>
      <c r="P37" s="6440">
        <v>180</v>
      </c>
      <c r="Q37" s="6465">
        <v>109</v>
      </c>
      <c r="R37" s="6443" t="s">
        <v>668</v>
      </c>
      <c r="S37" s="6446" t="s">
        <v>667</v>
      </c>
    </row>
    <row r="38" spans="1:19">
      <c r="A38" s="1909"/>
      <c r="B38" s="1908"/>
      <c r="C38" s="1927"/>
      <c r="D38" s="6545"/>
      <c r="E38" s="6514"/>
      <c r="F38" s="6499"/>
      <c r="G38" s="5889"/>
      <c r="H38" s="6495"/>
      <c r="I38" s="6520"/>
      <c r="J38" s="1800" t="s">
        <v>135</v>
      </c>
      <c r="K38" s="1875">
        <v>27.9</v>
      </c>
      <c r="L38" s="1875">
        <v>27.9</v>
      </c>
      <c r="M38" s="1874">
        <v>3.2</v>
      </c>
      <c r="N38" s="6459"/>
      <c r="O38" s="6463"/>
      <c r="P38" s="6441"/>
      <c r="Q38" s="6466"/>
      <c r="R38" s="6438"/>
      <c r="S38" s="6447"/>
    </row>
    <row r="39" spans="1:19">
      <c r="A39" s="1909"/>
      <c r="B39" s="1908"/>
      <c r="C39" s="1927"/>
      <c r="D39" s="6545"/>
      <c r="E39" s="6514"/>
      <c r="F39" s="6499"/>
      <c r="G39" s="5889"/>
      <c r="H39" s="6495"/>
      <c r="I39" s="6520"/>
      <c r="J39" s="1800" t="s">
        <v>609</v>
      </c>
      <c r="K39" s="1907">
        <v>0</v>
      </c>
      <c r="L39" s="1907">
        <v>0</v>
      </c>
      <c r="M39" s="1906"/>
      <c r="N39" s="6459"/>
      <c r="O39" s="6463"/>
      <c r="P39" s="6441"/>
      <c r="Q39" s="6466"/>
      <c r="R39" s="6438"/>
      <c r="S39" s="6447"/>
    </row>
    <row r="40" spans="1:19" ht="13.5" thickBot="1">
      <c r="A40" s="1909"/>
      <c r="B40" s="1908"/>
      <c r="C40" s="1927"/>
      <c r="D40" s="6545"/>
      <c r="E40" s="6514"/>
      <c r="F40" s="6499"/>
      <c r="G40" s="5889"/>
      <c r="H40" s="6495"/>
      <c r="I40" s="6520"/>
      <c r="J40" s="1940" t="s">
        <v>134</v>
      </c>
      <c r="K40" s="1902">
        <v>11.3</v>
      </c>
      <c r="L40" s="1902">
        <v>11.3</v>
      </c>
      <c r="M40" s="1901">
        <v>11.3</v>
      </c>
      <c r="N40" s="6459"/>
      <c r="O40" s="6463"/>
      <c r="P40" s="6441"/>
      <c r="Q40" s="6466"/>
      <c r="R40" s="6438"/>
      <c r="S40" s="6447"/>
    </row>
    <row r="41" spans="1:19" ht="26.25" customHeight="1" thickBot="1">
      <c r="A41" s="1938"/>
      <c r="B41" s="1937"/>
      <c r="C41" s="1936"/>
      <c r="D41" s="6620"/>
      <c r="E41" s="6515"/>
      <c r="F41" s="6500"/>
      <c r="G41" s="5890"/>
      <c r="H41" s="6496"/>
      <c r="I41" s="6521"/>
      <c r="J41" s="1939" t="s">
        <v>23</v>
      </c>
      <c r="K41" s="1789">
        <f>SUM(K37:K40)</f>
        <v>39.200000000000003</v>
      </c>
      <c r="L41" s="1789">
        <f>SUM(L37:L40)</f>
        <v>39.200000000000003</v>
      </c>
      <c r="M41" s="1897">
        <f>SUM(M37:M40)</f>
        <v>14.5</v>
      </c>
      <c r="N41" s="6468"/>
      <c r="O41" s="6464"/>
      <c r="P41" s="6442"/>
      <c r="Q41" s="6467"/>
      <c r="R41" s="6453"/>
      <c r="S41" s="6449"/>
    </row>
    <row r="42" spans="1:19" ht="15" customHeight="1">
      <c r="A42" s="1914" t="s">
        <v>27</v>
      </c>
      <c r="B42" s="1913" t="s">
        <v>27</v>
      </c>
      <c r="C42" s="1912" t="s">
        <v>27</v>
      </c>
      <c r="D42" s="6619" t="s">
        <v>82</v>
      </c>
      <c r="E42" s="6513"/>
      <c r="F42" s="6498" t="s">
        <v>666</v>
      </c>
      <c r="G42" s="5888" t="s">
        <v>161</v>
      </c>
      <c r="H42" s="6497" t="s">
        <v>34</v>
      </c>
      <c r="I42" s="6519" t="s">
        <v>614</v>
      </c>
      <c r="J42" s="1802" t="s">
        <v>613</v>
      </c>
      <c r="K42" s="1877">
        <v>1</v>
      </c>
      <c r="L42" s="1877">
        <v>1</v>
      </c>
      <c r="M42" s="1877">
        <v>1</v>
      </c>
      <c r="N42" s="6494" t="s">
        <v>665</v>
      </c>
      <c r="O42" s="6462"/>
      <c r="P42" s="6440" t="s">
        <v>387</v>
      </c>
      <c r="Q42" s="6465" t="s">
        <v>387</v>
      </c>
      <c r="R42" s="6443" t="s">
        <v>664</v>
      </c>
      <c r="S42" s="6426"/>
    </row>
    <row r="43" spans="1:19">
      <c r="A43" s="1909"/>
      <c r="B43" s="1908"/>
      <c r="C43" s="1927"/>
      <c r="D43" s="6545"/>
      <c r="E43" s="6514"/>
      <c r="F43" s="6499"/>
      <c r="G43" s="5889"/>
      <c r="H43" s="6495"/>
      <c r="I43" s="6520"/>
      <c r="J43" s="1800" t="s">
        <v>135</v>
      </c>
      <c r="K43" s="1874">
        <v>0</v>
      </c>
      <c r="L43" s="1874">
        <v>0</v>
      </c>
      <c r="M43" s="1874">
        <v>0</v>
      </c>
      <c r="N43" s="6459"/>
      <c r="O43" s="6463"/>
      <c r="P43" s="6441"/>
      <c r="Q43" s="6466"/>
      <c r="R43" s="6438"/>
      <c r="S43" s="6427"/>
    </row>
    <row r="44" spans="1:19">
      <c r="A44" s="1909"/>
      <c r="B44" s="1908"/>
      <c r="C44" s="1927"/>
      <c r="D44" s="6545"/>
      <c r="E44" s="6514"/>
      <c r="F44" s="6499"/>
      <c r="G44" s="5889"/>
      <c r="H44" s="6495"/>
      <c r="I44" s="6520"/>
      <c r="J44" s="1800" t="s">
        <v>609</v>
      </c>
      <c r="K44" s="1906">
        <v>0</v>
      </c>
      <c r="L44" s="1906">
        <v>0</v>
      </c>
      <c r="M44" s="1906"/>
      <c r="N44" s="6459"/>
      <c r="O44" s="6463"/>
      <c r="P44" s="6441"/>
      <c r="Q44" s="6466"/>
      <c r="R44" s="6438"/>
      <c r="S44" s="6427"/>
    </row>
    <row r="45" spans="1:19" ht="13.5" thickBot="1">
      <c r="A45" s="1909"/>
      <c r="B45" s="1908"/>
      <c r="C45" s="1927"/>
      <c r="D45" s="6545"/>
      <c r="E45" s="6514"/>
      <c r="F45" s="6499"/>
      <c r="G45" s="5889"/>
      <c r="H45" s="6495"/>
      <c r="I45" s="6520"/>
      <c r="J45" s="1873" t="s">
        <v>134</v>
      </c>
      <c r="K45" s="1906">
        <v>0</v>
      </c>
      <c r="L45" s="1906">
        <v>0</v>
      </c>
      <c r="M45" s="1906">
        <v>0</v>
      </c>
      <c r="N45" s="6459"/>
      <c r="O45" s="6463"/>
      <c r="P45" s="6441"/>
      <c r="Q45" s="6466"/>
      <c r="R45" s="6438"/>
      <c r="S45" s="6427"/>
    </row>
    <row r="46" spans="1:19" ht="24" customHeight="1" thickBot="1">
      <c r="A46" s="1938"/>
      <c r="B46" s="1937"/>
      <c r="C46" s="1936"/>
      <c r="D46" s="6620"/>
      <c r="E46" s="6515"/>
      <c r="F46" s="6500"/>
      <c r="G46" s="5890"/>
      <c r="H46" s="6496"/>
      <c r="I46" s="6521"/>
      <c r="J46" s="1871" t="s">
        <v>23</v>
      </c>
      <c r="K46" s="1789">
        <f>SUM(K42:K45)</f>
        <v>1</v>
      </c>
      <c r="L46" s="1789">
        <f>SUM(L42:L45)</f>
        <v>1</v>
      </c>
      <c r="M46" s="1897">
        <f>SUM(M42:M45)</f>
        <v>1</v>
      </c>
      <c r="N46" s="6468"/>
      <c r="O46" s="6464"/>
      <c r="P46" s="6442"/>
      <c r="Q46" s="6467"/>
      <c r="R46" s="6453"/>
      <c r="S46" s="6428"/>
    </row>
    <row r="47" spans="1:19">
      <c r="A47" s="1914" t="s">
        <v>27</v>
      </c>
      <c r="B47" s="1913" t="s">
        <v>27</v>
      </c>
      <c r="C47" s="1912" t="s">
        <v>27</v>
      </c>
      <c r="D47" s="6552" t="s">
        <v>79</v>
      </c>
      <c r="E47" s="6549"/>
      <c r="F47" s="6498" t="s">
        <v>663</v>
      </c>
      <c r="G47" s="6609" t="s">
        <v>161</v>
      </c>
      <c r="H47" s="6497" t="s">
        <v>34</v>
      </c>
      <c r="I47" s="6519" t="s">
        <v>614</v>
      </c>
      <c r="J47" s="1802" t="s">
        <v>613</v>
      </c>
      <c r="K47" s="1877">
        <v>15</v>
      </c>
      <c r="L47" s="1877">
        <v>15</v>
      </c>
      <c r="M47" s="1877">
        <v>15</v>
      </c>
      <c r="N47" s="6494" t="s">
        <v>662</v>
      </c>
      <c r="O47" s="6462" t="s">
        <v>293</v>
      </c>
      <c r="P47" s="6440">
        <v>150</v>
      </c>
      <c r="Q47" s="6465">
        <v>258</v>
      </c>
      <c r="R47" s="6443" t="s">
        <v>661</v>
      </c>
      <c r="S47" s="6446" t="s">
        <v>660</v>
      </c>
    </row>
    <row r="48" spans="1:19">
      <c r="A48" s="1909"/>
      <c r="B48" s="1908"/>
      <c r="C48" s="1927"/>
      <c r="D48" s="6553"/>
      <c r="E48" s="6550"/>
      <c r="F48" s="6499"/>
      <c r="G48" s="6610"/>
      <c r="H48" s="6495"/>
      <c r="I48" s="6520"/>
      <c r="J48" s="1800" t="s">
        <v>135</v>
      </c>
      <c r="K48" s="1874">
        <v>0</v>
      </c>
      <c r="L48" s="1874">
        <v>0</v>
      </c>
      <c r="M48" s="1874">
        <v>0</v>
      </c>
      <c r="N48" s="6459"/>
      <c r="O48" s="6463"/>
      <c r="P48" s="6441"/>
      <c r="Q48" s="6466"/>
      <c r="R48" s="6438"/>
      <c r="S48" s="6447"/>
    </row>
    <row r="49" spans="1:20">
      <c r="A49" s="1909"/>
      <c r="B49" s="1908"/>
      <c r="C49" s="1927"/>
      <c r="D49" s="6553"/>
      <c r="E49" s="6550"/>
      <c r="F49" s="6499"/>
      <c r="G49" s="6610"/>
      <c r="H49" s="6495"/>
      <c r="I49" s="6520"/>
      <c r="J49" s="1800" t="s">
        <v>609</v>
      </c>
      <c r="K49" s="1906">
        <v>0</v>
      </c>
      <c r="L49" s="1906">
        <v>7</v>
      </c>
      <c r="M49" s="1906">
        <v>7</v>
      </c>
      <c r="N49" s="6459"/>
      <c r="O49" s="6463"/>
      <c r="P49" s="6441"/>
      <c r="Q49" s="6466"/>
      <c r="R49" s="6438"/>
      <c r="S49" s="6447"/>
    </row>
    <row r="50" spans="1:20" ht="13.5" thickBot="1">
      <c r="A50" s="1909"/>
      <c r="B50" s="1908"/>
      <c r="C50" s="1927"/>
      <c r="D50" s="6553"/>
      <c r="E50" s="6550"/>
      <c r="F50" s="6499"/>
      <c r="G50" s="6610"/>
      <c r="H50" s="6495"/>
      <c r="I50" s="6520"/>
      <c r="J50" s="1873" t="s">
        <v>134</v>
      </c>
      <c r="K50" s="1906">
        <v>0</v>
      </c>
      <c r="L50" s="1906">
        <v>0</v>
      </c>
      <c r="M50" s="1906">
        <v>0</v>
      </c>
      <c r="N50" s="6459"/>
      <c r="O50" s="6463"/>
      <c r="P50" s="6441"/>
      <c r="Q50" s="6466"/>
      <c r="R50" s="6438"/>
      <c r="S50" s="6447"/>
    </row>
    <row r="51" spans="1:20" ht="26.25" customHeight="1" thickBot="1">
      <c r="A51" s="1938"/>
      <c r="B51" s="1937"/>
      <c r="C51" s="1936"/>
      <c r="D51" s="6554"/>
      <c r="E51" s="6551"/>
      <c r="F51" s="1935"/>
      <c r="G51" s="6611"/>
      <c r="H51" s="6496"/>
      <c r="I51" s="6521"/>
      <c r="J51" s="1871" t="s">
        <v>23</v>
      </c>
      <c r="K51" s="1789">
        <f>SUM(K47:K50)</f>
        <v>15</v>
      </c>
      <c r="L51" s="1789">
        <f>SUM(L47:L50)</f>
        <v>22</v>
      </c>
      <c r="M51" s="1897">
        <f>SUM(M47:M50)</f>
        <v>22</v>
      </c>
      <c r="N51" s="6468"/>
      <c r="O51" s="6464"/>
      <c r="P51" s="6442"/>
      <c r="Q51" s="6467"/>
      <c r="R51" s="6453"/>
      <c r="S51" s="6449"/>
    </row>
    <row r="52" spans="1:20" ht="21" customHeight="1">
      <c r="A52" s="6507" t="s">
        <v>27</v>
      </c>
      <c r="B52" s="6510" t="s">
        <v>27</v>
      </c>
      <c r="C52" s="6615" t="s">
        <v>29</v>
      </c>
      <c r="D52" s="6539" t="s">
        <v>659</v>
      </c>
      <c r="E52" s="6533"/>
      <c r="F52" s="6534"/>
      <c r="G52" s="5888" t="s">
        <v>139</v>
      </c>
      <c r="H52" s="6497" t="s">
        <v>34</v>
      </c>
      <c r="I52" s="6519" t="s">
        <v>614</v>
      </c>
      <c r="J52" s="1845" t="s">
        <v>613</v>
      </c>
      <c r="K52" s="1934">
        <f t="shared" ref="K52:M55" si="1">K57+K62+K67</f>
        <v>56</v>
      </c>
      <c r="L52" s="1934">
        <f t="shared" si="1"/>
        <v>56</v>
      </c>
      <c r="M52" s="1934">
        <f t="shared" si="1"/>
        <v>56</v>
      </c>
      <c r="N52" s="6487"/>
      <c r="O52" s="6490"/>
      <c r="P52" s="6440"/>
      <c r="Q52" s="6465"/>
      <c r="R52" s="6429"/>
      <c r="S52" s="6426"/>
    </row>
    <row r="53" spans="1:20" ht="13.15" customHeight="1">
      <c r="A53" s="6508"/>
      <c r="B53" s="6511"/>
      <c r="C53" s="6616"/>
      <c r="D53" s="6540"/>
      <c r="E53" s="6536"/>
      <c r="F53" s="6537"/>
      <c r="G53" s="5889"/>
      <c r="H53" s="6495"/>
      <c r="I53" s="6520"/>
      <c r="J53" s="1888" t="s">
        <v>135</v>
      </c>
      <c r="K53" s="1933">
        <f t="shared" si="1"/>
        <v>384.40000000000003</v>
      </c>
      <c r="L53" s="1933">
        <f t="shared" si="1"/>
        <v>384.40000000000003</v>
      </c>
      <c r="M53" s="1933">
        <f t="shared" si="1"/>
        <v>384.40000000000003</v>
      </c>
      <c r="N53" s="6488"/>
      <c r="O53" s="6491"/>
      <c r="P53" s="6441"/>
      <c r="Q53" s="6466"/>
      <c r="R53" s="6430"/>
      <c r="S53" s="6427"/>
    </row>
    <row r="54" spans="1:20" ht="13.15" customHeight="1">
      <c r="A54" s="6508"/>
      <c r="B54" s="6511"/>
      <c r="C54" s="6616"/>
      <c r="D54" s="6540"/>
      <c r="E54" s="6536"/>
      <c r="F54" s="6537"/>
      <c r="G54" s="5889"/>
      <c r="H54" s="6495"/>
      <c r="I54" s="6520"/>
      <c r="J54" s="1815" t="s">
        <v>609</v>
      </c>
      <c r="K54" s="1932">
        <f t="shared" si="1"/>
        <v>0</v>
      </c>
      <c r="L54" s="1932">
        <f t="shared" si="1"/>
        <v>23.7</v>
      </c>
      <c r="M54" s="1932">
        <f t="shared" si="1"/>
        <v>23.7</v>
      </c>
      <c r="N54" s="6488"/>
      <c r="O54" s="6491"/>
      <c r="P54" s="6441"/>
      <c r="Q54" s="6466"/>
      <c r="R54" s="6430"/>
      <c r="S54" s="6427"/>
    </row>
    <row r="55" spans="1:20" ht="13.5" thickBot="1">
      <c r="A55" s="6508"/>
      <c r="B55" s="6511"/>
      <c r="C55" s="6616"/>
      <c r="D55" s="6540"/>
      <c r="E55" s="6536"/>
      <c r="F55" s="6537"/>
      <c r="G55" s="5889"/>
      <c r="H55" s="6495"/>
      <c r="I55" s="6520"/>
      <c r="J55" s="1931" t="s">
        <v>134</v>
      </c>
      <c r="K55" s="1930">
        <f t="shared" si="1"/>
        <v>94.8</v>
      </c>
      <c r="L55" s="1930">
        <f t="shared" si="1"/>
        <v>16.399999999999999</v>
      </c>
      <c r="M55" s="1930">
        <f t="shared" si="1"/>
        <v>16.399999999999999</v>
      </c>
      <c r="N55" s="6488"/>
      <c r="O55" s="6491"/>
      <c r="P55" s="6441"/>
      <c r="Q55" s="6466"/>
      <c r="R55" s="6430"/>
      <c r="S55" s="6427"/>
    </row>
    <row r="56" spans="1:20" ht="13.5" thickBot="1">
      <c r="A56" s="6509"/>
      <c r="B56" s="6512"/>
      <c r="C56" s="6617"/>
      <c r="D56" s="6541"/>
      <c r="E56" s="6542"/>
      <c r="F56" s="6543"/>
      <c r="G56" s="5890"/>
      <c r="H56" s="6496"/>
      <c r="I56" s="6521"/>
      <c r="J56" s="1929" t="s">
        <v>23</v>
      </c>
      <c r="K56" s="1928">
        <f>SUM(K52:K55)</f>
        <v>535.20000000000005</v>
      </c>
      <c r="L56" s="1928">
        <f>SUM(L52:L55)</f>
        <v>480.5</v>
      </c>
      <c r="M56" s="1928">
        <f>SUM(M52:M55)</f>
        <v>480.5</v>
      </c>
      <c r="N56" s="6489"/>
      <c r="O56" s="6492"/>
      <c r="P56" s="6525"/>
      <c r="Q56" s="6493"/>
      <c r="R56" s="6431"/>
      <c r="S56" s="6428"/>
    </row>
    <row r="57" spans="1:20">
      <c r="A57" s="1914" t="s">
        <v>27</v>
      </c>
      <c r="B57" s="1913" t="s">
        <v>27</v>
      </c>
      <c r="C57" s="1912" t="s">
        <v>29</v>
      </c>
      <c r="D57" s="1926" t="s">
        <v>27</v>
      </c>
      <c r="E57" s="6513"/>
      <c r="F57" s="6498" t="s">
        <v>658</v>
      </c>
      <c r="G57" s="5888" t="s">
        <v>139</v>
      </c>
      <c r="H57" s="6497" t="s">
        <v>34</v>
      </c>
      <c r="I57" s="6519" t="s">
        <v>614</v>
      </c>
      <c r="J57" s="1802" t="s">
        <v>613</v>
      </c>
      <c r="K57" s="1878">
        <v>0</v>
      </c>
      <c r="L57" s="1878">
        <v>0</v>
      </c>
      <c r="M57" s="1877">
        <v>0</v>
      </c>
      <c r="N57" s="1895" t="s">
        <v>657</v>
      </c>
      <c r="O57" s="1894" t="s">
        <v>37</v>
      </c>
      <c r="P57" s="1893">
        <v>1000</v>
      </c>
      <c r="Q57" s="1892">
        <v>1000</v>
      </c>
      <c r="R57" s="6433" t="s">
        <v>656</v>
      </c>
      <c r="S57" s="6426"/>
      <c r="T57" s="1733"/>
    </row>
    <row r="58" spans="1:20">
      <c r="A58" s="1909"/>
      <c r="B58" s="1908"/>
      <c r="C58" s="1927"/>
      <c r="D58" s="1898"/>
      <c r="E58" s="6514"/>
      <c r="F58" s="6499"/>
      <c r="G58" s="5889"/>
      <c r="H58" s="6495"/>
      <c r="I58" s="6520"/>
      <c r="J58" s="1800" t="s">
        <v>135</v>
      </c>
      <c r="K58" s="1875">
        <v>28.8</v>
      </c>
      <c r="L58" s="1875">
        <v>28.8</v>
      </c>
      <c r="M58" s="1874">
        <v>28.8</v>
      </c>
      <c r="N58" s="1895"/>
      <c r="O58" s="1894"/>
      <c r="P58" s="1893"/>
      <c r="Q58" s="1892"/>
      <c r="R58" s="6433"/>
      <c r="S58" s="6427"/>
    </row>
    <row r="59" spans="1:20">
      <c r="A59" s="1909"/>
      <c r="B59" s="1908"/>
      <c r="C59" s="1927"/>
      <c r="D59" s="1898"/>
      <c r="E59" s="6514"/>
      <c r="F59" s="6499"/>
      <c r="G59" s="5889"/>
      <c r="H59" s="6495"/>
      <c r="I59" s="6520"/>
      <c r="J59" s="1910" t="s">
        <v>609</v>
      </c>
      <c r="K59" s="1922">
        <v>0</v>
      </c>
      <c r="L59" s="1874">
        <v>0</v>
      </c>
      <c r="M59" s="1874">
        <v>0</v>
      </c>
      <c r="N59" s="1895"/>
      <c r="O59" s="1894"/>
      <c r="P59" s="1893"/>
      <c r="Q59" s="1892"/>
      <c r="R59" s="6433"/>
      <c r="S59" s="6427"/>
    </row>
    <row r="60" spans="1:20" ht="12.75" customHeight="1" thickBot="1">
      <c r="A60" s="1909"/>
      <c r="B60" s="1908"/>
      <c r="C60" s="1927"/>
      <c r="D60" s="1898"/>
      <c r="E60" s="6514"/>
      <c r="F60" s="6499"/>
      <c r="G60" s="5889"/>
      <c r="H60" s="6495"/>
      <c r="I60" s="6520"/>
      <c r="J60" s="1873" t="s">
        <v>134</v>
      </c>
      <c r="K60" s="1921">
        <v>0</v>
      </c>
      <c r="L60" s="1921">
        <v>0</v>
      </c>
      <c r="M60" s="1921">
        <v>0</v>
      </c>
      <c r="N60" s="1895"/>
      <c r="O60" s="1894"/>
      <c r="P60" s="1893"/>
      <c r="Q60" s="1892"/>
      <c r="R60" s="6433"/>
      <c r="S60" s="6427"/>
    </row>
    <row r="61" spans="1:20" ht="13.5" thickBot="1">
      <c r="A61" s="1909"/>
      <c r="B61" s="1908"/>
      <c r="C61" s="1927"/>
      <c r="D61" s="1920"/>
      <c r="E61" s="6515"/>
      <c r="F61" s="6500"/>
      <c r="G61" s="5890"/>
      <c r="H61" s="6495"/>
      <c r="I61" s="6520"/>
      <c r="J61" s="1871" t="s">
        <v>23</v>
      </c>
      <c r="K61" s="1897">
        <f>SUM(K57:K60)</f>
        <v>28.8</v>
      </c>
      <c r="L61" s="1897">
        <f>SUM(L57:L60)</f>
        <v>28.8</v>
      </c>
      <c r="M61" s="1897">
        <f>SUM(M57:M60)</f>
        <v>28.8</v>
      </c>
      <c r="N61" s="1918"/>
      <c r="O61" s="1917"/>
      <c r="P61" s="1916"/>
      <c r="Q61" s="1915"/>
      <c r="R61" s="6433"/>
      <c r="S61" s="6428"/>
    </row>
    <row r="62" spans="1:20">
      <c r="A62" s="1914" t="s">
        <v>27</v>
      </c>
      <c r="B62" s="1913" t="s">
        <v>27</v>
      </c>
      <c r="C62" s="1912" t="s">
        <v>29</v>
      </c>
      <c r="D62" s="1926" t="s">
        <v>29</v>
      </c>
      <c r="E62" s="6513"/>
      <c r="F62" s="6498" t="s">
        <v>655</v>
      </c>
      <c r="G62" s="5888" t="s">
        <v>139</v>
      </c>
      <c r="H62" s="6497" t="s">
        <v>34</v>
      </c>
      <c r="I62" s="6519" t="s">
        <v>614</v>
      </c>
      <c r="J62" s="1802" t="s">
        <v>613</v>
      </c>
      <c r="K62" s="1878">
        <v>56</v>
      </c>
      <c r="L62" s="1878">
        <v>56</v>
      </c>
      <c r="M62" s="1877">
        <v>56</v>
      </c>
      <c r="N62" s="1925" t="s">
        <v>654</v>
      </c>
      <c r="O62" s="1911" t="s">
        <v>37</v>
      </c>
      <c r="P62" s="1924">
        <v>43000</v>
      </c>
      <c r="Q62" s="1923">
        <v>50992</v>
      </c>
      <c r="R62" s="6433" t="s">
        <v>653</v>
      </c>
      <c r="S62" s="6432" t="s">
        <v>652</v>
      </c>
    </row>
    <row r="63" spans="1:20">
      <c r="A63" s="1909"/>
      <c r="B63" s="1908"/>
      <c r="C63" s="1828"/>
      <c r="D63" s="1898"/>
      <c r="E63" s="6514"/>
      <c r="F63" s="6499"/>
      <c r="G63" s="5889"/>
      <c r="H63" s="6495"/>
      <c r="I63" s="6520"/>
      <c r="J63" s="1800" t="s">
        <v>135</v>
      </c>
      <c r="K63" s="1875">
        <v>317.3</v>
      </c>
      <c r="L63" s="1875">
        <v>317.3</v>
      </c>
      <c r="M63" s="1874">
        <v>317.3</v>
      </c>
      <c r="N63" s="1895"/>
      <c r="O63" s="1894"/>
      <c r="P63" s="1893"/>
      <c r="Q63" s="1892"/>
      <c r="R63" s="6433"/>
      <c r="S63" s="6432"/>
    </row>
    <row r="64" spans="1:20">
      <c r="A64" s="1909"/>
      <c r="B64" s="1908"/>
      <c r="C64" s="1828"/>
      <c r="D64" s="1898"/>
      <c r="E64" s="6514"/>
      <c r="F64" s="6499"/>
      <c r="G64" s="5889"/>
      <c r="H64" s="6495"/>
      <c r="I64" s="6520"/>
      <c r="J64" s="1910" t="s">
        <v>609</v>
      </c>
      <c r="K64" s="1922">
        <v>0</v>
      </c>
      <c r="L64" s="1874">
        <v>0</v>
      </c>
      <c r="M64" s="1874">
        <v>0</v>
      </c>
      <c r="N64" s="1895"/>
      <c r="O64" s="1894"/>
      <c r="P64" s="1893"/>
      <c r="Q64" s="1892"/>
      <c r="R64" s="6433"/>
      <c r="S64" s="6432"/>
    </row>
    <row r="65" spans="1:20" ht="13.5" thickBot="1">
      <c r="A65" s="1905"/>
      <c r="B65" s="1904"/>
      <c r="C65" s="1903"/>
      <c r="D65" s="1898"/>
      <c r="E65" s="6514"/>
      <c r="F65" s="6499"/>
      <c r="G65" s="5889"/>
      <c r="H65" s="6495"/>
      <c r="I65" s="6520"/>
      <c r="J65" s="1873" t="s">
        <v>134</v>
      </c>
      <c r="K65" s="1921">
        <v>0</v>
      </c>
      <c r="L65" s="1921">
        <v>0</v>
      </c>
      <c r="M65" s="1921">
        <v>0</v>
      </c>
      <c r="N65" s="1895"/>
      <c r="O65" s="1894"/>
      <c r="P65" s="1893"/>
      <c r="Q65" s="1892"/>
      <c r="R65" s="6433"/>
      <c r="S65" s="6432"/>
    </row>
    <row r="66" spans="1:20" ht="13.5" thickBot="1">
      <c r="A66" s="1869"/>
      <c r="B66" s="1900"/>
      <c r="C66" s="1899"/>
      <c r="D66" s="1920"/>
      <c r="E66" s="6515"/>
      <c r="F66" s="6500"/>
      <c r="G66" s="5890"/>
      <c r="H66" s="6496"/>
      <c r="I66" s="6521"/>
      <c r="J66" s="1871" t="s">
        <v>23</v>
      </c>
      <c r="K66" s="1919">
        <f>SUM(K62:K65)</f>
        <v>373.3</v>
      </c>
      <c r="L66" s="1919">
        <f>SUM(L62:L65)</f>
        <v>373.3</v>
      </c>
      <c r="M66" s="1919">
        <f>SUM(M62:M65)</f>
        <v>373.3</v>
      </c>
      <c r="N66" s="1918"/>
      <c r="O66" s="1917"/>
      <c r="P66" s="1916"/>
      <c r="Q66" s="1915"/>
      <c r="R66" s="6433"/>
      <c r="S66" s="6432"/>
    </row>
    <row r="67" spans="1:20">
      <c r="A67" s="1914" t="s">
        <v>27</v>
      </c>
      <c r="B67" s="1913" t="s">
        <v>27</v>
      </c>
      <c r="C67" s="1912" t="s">
        <v>29</v>
      </c>
      <c r="D67" s="1898" t="s">
        <v>94</v>
      </c>
      <c r="E67" s="6513"/>
      <c r="F67" s="6498" t="s">
        <v>651</v>
      </c>
      <c r="G67" s="5972" t="s">
        <v>139</v>
      </c>
      <c r="H67" s="6497" t="s">
        <v>34</v>
      </c>
      <c r="I67" s="6519" t="s">
        <v>614</v>
      </c>
      <c r="J67" s="1802" t="s">
        <v>613</v>
      </c>
      <c r="K67" s="1878">
        <v>0</v>
      </c>
      <c r="L67" s="1878">
        <v>0</v>
      </c>
      <c r="M67" s="1877">
        <v>0</v>
      </c>
      <c r="N67" s="1895" t="s">
        <v>650</v>
      </c>
      <c r="O67" s="1911" t="s">
        <v>37</v>
      </c>
      <c r="P67" s="1893">
        <v>60</v>
      </c>
      <c r="Q67" s="1892">
        <v>60</v>
      </c>
      <c r="R67" s="6443" t="s">
        <v>649</v>
      </c>
      <c r="S67" s="6426"/>
    </row>
    <row r="68" spans="1:20">
      <c r="A68" s="1909"/>
      <c r="B68" s="1908"/>
      <c r="C68" s="1828"/>
      <c r="D68" s="1898"/>
      <c r="E68" s="6514"/>
      <c r="F68" s="6499"/>
      <c r="G68" s="5973"/>
      <c r="H68" s="6495"/>
      <c r="I68" s="6520"/>
      <c r="J68" s="1910" t="s">
        <v>135</v>
      </c>
      <c r="K68" s="1875">
        <v>38.299999999999997</v>
      </c>
      <c r="L68" s="1875">
        <v>38.299999999999997</v>
      </c>
      <c r="M68" s="1874">
        <v>38.299999999999997</v>
      </c>
      <c r="N68" s="1895"/>
      <c r="O68" s="1894"/>
      <c r="P68" s="1893"/>
      <c r="Q68" s="1892"/>
      <c r="R68" s="6438"/>
      <c r="S68" s="6427"/>
    </row>
    <row r="69" spans="1:20">
      <c r="A69" s="1909"/>
      <c r="B69" s="1908"/>
      <c r="C69" s="1828"/>
      <c r="D69" s="1898"/>
      <c r="E69" s="6514"/>
      <c r="F69" s="6499"/>
      <c r="G69" s="5973"/>
      <c r="H69" s="6495"/>
      <c r="I69" s="6520"/>
      <c r="J69" s="1800" t="s">
        <v>609</v>
      </c>
      <c r="K69" s="1907">
        <v>0</v>
      </c>
      <c r="L69" s="1907">
        <v>23.7</v>
      </c>
      <c r="M69" s="1906">
        <v>23.7</v>
      </c>
      <c r="N69" s="1895"/>
      <c r="O69" s="1894"/>
      <c r="P69" s="1893"/>
      <c r="Q69" s="1892"/>
      <c r="R69" s="6438"/>
      <c r="S69" s="6427"/>
    </row>
    <row r="70" spans="1:20" ht="13.5" thickBot="1">
      <c r="A70" s="1905"/>
      <c r="B70" s="1904"/>
      <c r="C70" s="1903"/>
      <c r="D70" s="1898"/>
      <c r="E70" s="6514"/>
      <c r="F70" s="6499"/>
      <c r="G70" s="5973"/>
      <c r="H70" s="6495"/>
      <c r="I70" s="6520"/>
      <c r="J70" s="1873" t="s">
        <v>134</v>
      </c>
      <c r="K70" s="1902">
        <v>94.8</v>
      </c>
      <c r="L70" s="1902">
        <v>16.399999999999999</v>
      </c>
      <c r="M70" s="1901">
        <v>16.399999999999999</v>
      </c>
      <c r="N70" s="1895"/>
      <c r="O70" s="1894"/>
      <c r="P70" s="1893"/>
      <c r="Q70" s="1892"/>
      <c r="R70" s="6438"/>
      <c r="S70" s="6427"/>
    </row>
    <row r="71" spans="1:20" ht="13.5" thickBot="1">
      <c r="A71" s="1869"/>
      <c r="B71" s="1900"/>
      <c r="C71" s="1899"/>
      <c r="D71" s="1898"/>
      <c r="E71" s="6515"/>
      <c r="F71" s="6500"/>
      <c r="G71" s="5974"/>
      <c r="H71" s="6496"/>
      <c r="I71" s="6521"/>
      <c r="J71" s="1871" t="s">
        <v>23</v>
      </c>
      <c r="K71" s="1897">
        <f>SUM(K67:K70)</f>
        <v>133.1</v>
      </c>
      <c r="L71" s="1789">
        <f>SUM(L67:L70)</f>
        <v>78.400000000000006</v>
      </c>
      <c r="M71" s="1896">
        <f>SUM(M67:M70)</f>
        <v>78.400000000000006</v>
      </c>
      <c r="N71" s="1895"/>
      <c r="O71" s="1894"/>
      <c r="P71" s="1893"/>
      <c r="Q71" s="1892"/>
      <c r="R71" s="6453"/>
      <c r="S71" s="6428"/>
    </row>
    <row r="72" spans="1:20" ht="13.15" customHeight="1">
      <c r="A72" s="6507" t="s">
        <v>27</v>
      </c>
      <c r="B72" s="6510" t="s">
        <v>27</v>
      </c>
      <c r="C72" s="6612" t="s">
        <v>94</v>
      </c>
      <c r="D72" s="6532" t="s">
        <v>648</v>
      </c>
      <c r="E72" s="6533"/>
      <c r="F72" s="6534"/>
      <c r="G72" s="5889" t="s">
        <v>130</v>
      </c>
      <c r="H72" s="6602" t="s">
        <v>34</v>
      </c>
      <c r="I72" s="6605" t="s">
        <v>614</v>
      </c>
      <c r="J72" s="1891" t="s">
        <v>613</v>
      </c>
      <c r="K72" s="1890">
        <f t="shared" ref="K72:M73" si="2">K77+K82+K92+K87</f>
        <v>17.100000000000001</v>
      </c>
      <c r="L72" s="1890">
        <f t="shared" si="2"/>
        <v>17.100000000000001</v>
      </c>
      <c r="M72" s="1818">
        <f t="shared" si="2"/>
        <v>17.100000000000001</v>
      </c>
      <c r="N72" s="6455"/>
      <c r="O72" s="6462"/>
      <c r="P72" s="6440"/>
      <c r="Q72" s="6465"/>
      <c r="R72" s="6429"/>
      <c r="S72" s="6426"/>
    </row>
    <row r="73" spans="1:20">
      <c r="A73" s="6508"/>
      <c r="B73" s="6511"/>
      <c r="C73" s="6613"/>
      <c r="D73" s="6535"/>
      <c r="E73" s="6536"/>
      <c r="F73" s="6537"/>
      <c r="G73" s="5889"/>
      <c r="H73" s="6603"/>
      <c r="I73" s="6606"/>
      <c r="J73" s="1889" t="s">
        <v>135</v>
      </c>
      <c r="K73" s="1817">
        <f t="shared" si="2"/>
        <v>0</v>
      </c>
      <c r="L73" s="1817">
        <f t="shared" si="2"/>
        <v>0</v>
      </c>
      <c r="M73" s="1816">
        <f t="shared" si="2"/>
        <v>0</v>
      </c>
      <c r="N73" s="6456"/>
      <c r="O73" s="6463"/>
      <c r="P73" s="6441"/>
      <c r="Q73" s="6466"/>
      <c r="R73" s="6430"/>
      <c r="S73" s="6427"/>
    </row>
    <row r="74" spans="1:20">
      <c r="A74" s="6508"/>
      <c r="B74" s="6511"/>
      <c r="C74" s="6613"/>
      <c r="D74" s="6535"/>
      <c r="E74" s="6536"/>
      <c r="F74" s="6537"/>
      <c r="G74" s="5889"/>
      <c r="H74" s="6603"/>
      <c r="I74" s="6606"/>
      <c r="J74" s="1888" t="s">
        <v>609</v>
      </c>
      <c r="K74" s="1814">
        <f>K79+K84+K89+K94</f>
        <v>0</v>
      </c>
      <c r="L74" s="1814">
        <f>L79+L84+L89+L94</f>
        <v>17</v>
      </c>
      <c r="M74" s="1813">
        <f>M79+M84+M89+M94</f>
        <v>17</v>
      </c>
      <c r="N74" s="6456"/>
      <c r="O74" s="6463"/>
      <c r="P74" s="6441"/>
      <c r="Q74" s="6466"/>
      <c r="R74" s="6430"/>
      <c r="S74" s="6427"/>
    </row>
    <row r="75" spans="1:20" ht="13.5" thickBot="1">
      <c r="A75" s="6508"/>
      <c r="B75" s="6511"/>
      <c r="C75" s="6613"/>
      <c r="D75" s="6535"/>
      <c r="E75" s="6536"/>
      <c r="F75" s="6537"/>
      <c r="G75" s="5889"/>
      <c r="H75" s="6603"/>
      <c r="I75" s="6606"/>
      <c r="J75" s="1887" t="s">
        <v>134</v>
      </c>
      <c r="K75" s="1811">
        <f>K85+K80+K90+K95</f>
        <v>15</v>
      </c>
      <c r="L75" s="1811">
        <f>L85+L80+L90+L95</f>
        <v>0</v>
      </c>
      <c r="M75" s="1810">
        <f>M85+M80+M90+M95</f>
        <v>0</v>
      </c>
      <c r="N75" s="6456"/>
      <c r="O75" s="6463"/>
      <c r="P75" s="6441"/>
      <c r="Q75" s="6466"/>
      <c r="R75" s="6430"/>
      <c r="S75" s="6427"/>
    </row>
    <row r="76" spans="1:20" ht="18.75" customHeight="1" thickBot="1">
      <c r="A76" s="6509"/>
      <c r="B76" s="6512"/>
      <c r="C76" s="6614"/>
      <c r="D76" s="6555"/>
      <c r="E76" s="6542"/>
      <c r="F76" s="6543"/>
      <c r="G76" s="5890"/>
      <c r="H76" s="6604"/>
      <c r="I76" s="6607"/>
      <c r="J76" s="1886" t="s">
        <v>23</v>
      </c>
      <c r="K76" s="1885">
        <f>SUM(K72:K75)</f>
        <v>32.1</v>
      </c>
      <c r="L76" s="1884">
        <f>SUM(L72:L75)</f>
        <v>34.1</v>
      </c>
      <c r="M76" s="1883">
        <f>SUM(M72:M75)</f>
        <v>34.1</v>
      </c>
      <c r="N76" s="6457"/>
      <c r="O76" s="6464"/>
      <c r="P76" s="6442"/>
      <c r="Q76" s="6467"/>
      <c r="R76" s="6430"/>
      <c r="S76" s="6454"/>
    </row>
    <row r="77" spans="1:20" ht="12.75" customHeight="1">
      <c r="A77" s="6507" t="s">
        <v>27</v>
      </c>
      <c r="B77" s="6510" t="s">
        <v>27</v>
      </c>
      <c r="C77" s="6504" t="s">
        <v>94</v>
      </c>
      <c r="D77" s="6516" t="s">
        <v>27</v>
      </c>
      <c r="E77" s="6513"/>
      <c r="F77" s="6498" t="s">
        <v>647</v>
      </c>
      <c r="G77" s="5888" t="s">
        <v>130</v>
      </c>
      <c r="H77" s="6497" t="s">
        <v>34</v>
      </c>
      <c r="I77" s="6519" t="s">
        <v>614</v>
      </c>
      <c r="J77" s="1802" t="s">
        <v>613</v>
      </c>
      <c r="K77" s="1878">
        <v>0</v>
      </c>
      <c r="L77" s="1878">
        <v>0</v>
      </c>
      <c r="M77" s="1877">
        <v>0</v>
      </c>
      <c r="N77" s="6494" t="s">
        <v>646</v>
      </c>
      <c r="O77" s="6462" t="s">
        <v>37</v>
      </c>
      <c r="P77" s="6440">
        <v>10</v>
      </c>
      <c r="Q77" s="6465">
        <v>9</v>
      </c>
      <c r="R77" s="6434" t="s">
        <v>645</v>
      </c>
      <c r="S77" s="6423"/>
      <c r="T77" s="1733"/>
    </row>
    <row r="78" spans="1:20">
      <c r="A78" s="6508"/>
      <c r="B78" s="6511"/>
      <c r="C78" s="6505"/>
      <c r="D78" s="6517"/>
      <c r="E78" s="6514"/>
      <c r="F78" s="6499"/>
      <c r="G78" s="5889"/>
      <c r="H78" s="6495"/>
      <c r="I78" s="6520"/>
      <c r="J78" s="1800" t="s">
        <v>135</v>
      </c>
      <c r="K78" s="1875">
        <v>0</v>
      </c>
      <c r="L78" s="1875">
        <v>0</v>
      </c>
      <c r="M78" s="1874">
        <v>0</v>
      </c>
      <c r="N78" s="6459"/>
      <c r="O78" s="6463"/>
      <c r="P78" s="6441"/>
      <c r="Q78" s="6466"/>
      <c r="R78" s="6435"/>
      <c r="S78" s="6424"/>
    </row>
    <row r="79" spans="1:20">
      <c r="A79" s="6508"/>
      <c r="B79" s="6511"/>
      <c r="C79" s="6505"/>
      <c r="D79" s="6517"/>
      <c r="E79" s="6514"/>
      <c r="F79" s="6499"/>
      <c r="G79" s="5889"/>
      <c r="H79" s="6495"/>
      <c r="I79" s="6520"/>
      <c r="J79" s="1800" t="s">
        <v>609</v>
      </c>
      <c r="K79" s="1874">
        <v>0</v>
      </c>
      <c r="L79" s="1874">
        <v>15</v>
      </c>
      <c r="M79" s="1874">
        <v>15</v>
      </c>
      <c r="N79" s="6459"/>
      <c r="O79" s="6463"/>
      <c r="P79" s="6441"/>
      <c r="Q79" s="6466"/>
      <c r="R79" s="6435"/>
      <c r="S79" s="6424"/>
    </row>
    <row r="80" spans="1:20" ht="13.5" thickBot="1">
      <c r="A80" s="6508"/>
      <c r="B80" s="6511"/>
      <c r="C80" s="6505"/>
      <c r="D80" s="6517"/>
      <c r="E80" s="6514"/>
      <c r="F80" s="6499"/>
      <c r="G80" s="5889"/>
      <c r="H80" s="6495"/>
      <c r="I80" s="6520"/>
      <c r="J80" s="1873" t="s">
        <v>134</v>
      </c>
      <c r="K80" s="1872">
        <v>15</v>
      </c>
      <c r="L80" s="1872">
        <v>0</v>
      </c>
      <c r="M80" s="1872">
        <v>0</v>
      </c>
      <c r="N80" s="6459"/>
      <c r="O80" s="6463"/>
      <c r="P80" s="6441"/>
      <c r="Q80" s="6466"/>
      <c r="R80" s="6435"/>
      <c r="S80" s="6424"/>
    </row>
    <row r="81" spans="1:20" ht="13.5" thickBot="1">
      <c r="A81" s="6509"/>
      <c r="B81" s="6512"/>
      <c r="C81" s="6506"/>
      <c r="D81" s="6518"/>
      <c r="E81" s="6515"/>
      <c r="F81" s="6500"/>
      <c r="G81" s="5890"/>
      <c r="H81" s="6495"/>
      <c r="I81" s="6520"/>
      <c r="J81" s="1871" t="s">
        <v>23</v>
      </c>
      <c r="K81" s="1870">
        <f>SUM(K77:K80)</f>
        <v>15</v>
      </c>
      <c r="L81" s="1870">
        <f>SUM(L77:L80)</f>
        <v>15</v>
      </c>
      <c r="M81" s="1870">
        <f>SUM(M77:M80)</f>
        <v>15</v>
      </c>
      <c r="N81" s="6468"/>
      <c r="O81" s="6464"/>
      <c r="P81" s="6442"/>
      <c r="Q81" s="6467"/>
      <c r="R81" s="6436"/>
      <c r="S81" s="6425"/>
    </row>
    <row r="82" spans="1:20" ht="12.75" customHeight="1">
      <c r="A82" s="6507" t="s">
        <v>27</v>
      </c>
      <c r="B82" s="6510" t="s">
        <v>27</v>
      </c>
      <c r="C82" s="6504" t="s">
        <v>94</v>
      </c>
      <c r="D82" s="6516" t="s">
        <v>29</v>
      </c>
      <c r="E82" s="6513"/>
      <c r="F82" s="6498" t="s">
        <v>644</v>
      </c>
      <c r="G82" s="5888" t="s">
        <v>130</v>
      </c>
      <c r="H82" s="6495"/>
      <c r="I82" s="6519" t="s">
        <v>614</v>
      </c>
      <c r="J82" s="1802" t="s">
        <v>613</v>
      </c>
      <c r="K82" s="1878">
        <v>8</v>
      </c>
      <c r="L82" s="1878">
        <v>8</v>
      </c>
      <c r="M82" s="1877">
        <v>8</v>
      </c>
      <c r="N82" s="6494" t="s">
        <v>643</v>
      </c>
      <c r="O82" s="6462" t="s">
        <v>37</v>
      </c>
      <c r="P82" s="6440">
        <v>3</v>
      </c>
      <c r="Q82" s="6465">
        <v>3</v>
      </c>
      <c r="R82" s="6668" t="s">
        <v>642</v>
      </c>
      <c r="S82" s="1882"/>
    </row>
    <row r="83" spans="1:20">
      <c r="A83" s="6508"/>
      <c r="B83" s="6511"/>
      <c r="C83" s="6505"/>
      <c r="D83" s="6517"/>
      <c r="E83" s="6514"/>
      <c r="F83" s="6499"/>
      <c r="G83" s="5889"/>
      <c r="H83" s="6495"/>
      <c r="I83" s="6520"/>
      <c r="J83" s="1800" t="s">
        <v>135</v>
      </c>
      <c r="K83" s="1875">
        <v>0</v>
      </c>
      <c r="L83" s="1875">
        <v>0</v>
      </c>
      <c r="M83" s="1874">
        <v>0</v>
      </c>
      <c r="N83" s="6459"/>
      <c r="O83" s="6463"/>
      <c r="P83" s="6441"/>
      <c r="Q83" s="6466"/>
      <c r="R83" s="6669"/>
      <c r="S83" s="1881"/>
    </row>
    <row r="84" spans="1:20">
      <c r="A84" s="6508"/>
      <c r="B84" s="6511"/>
      <c r="C84" s="6505"/>
      <c r="D84" s="6517"/>
      <c r="E84" s="6514"/>
      <c r="F84" s="6499"/>
      <c r="G84" s="5889"/>
      <c r="H84" s="6495"/>
      <c r="I84" s="6520"/>
      <c r="J84" s="1800" t="s">
        <v>609</v>
      </c>
      <c r="K84" s="1874">
        <v>0</v>
      </c>
      <c r="L84" s="1874">
        <v>2</v>
      </c>
      <c r="M84" s="1874">
        <v>2</v>
      </c>
      <c r="N84" s="6459"/>
      <c r="O84" s="6463"/>
      <c r="P84" s="6441"/>
      <c r="Q84" s="6466"/>
      <c r="R84" s="6669"/>
      <c r="S84" s="1881"/>
    </row>
    <row r="85" spans="1:20" ht="13.5" customHeight="1" thickBot="1">
      <c r="A85" s="6508"/>
      <c r="B85" s="6511"/>
      <c r="C85" s="6505"/>
      <c r="D85" s="6517"/>
      <c r="E85" s="6514"/>
      <c r="F85" s="6499"/>
      <c r="G85" s="5889"/>
      <c r="H85" s="6495"/>
      <c r="I85" s="6520"/>
      <c r="J85" s="1873" t="s">
        <v>134</v>
      </c>
      <c r="K85" s="1872">
        <v>0</v>
      </c>
      <c r="L85" s="1872">
        <v>0</v>
      </c>
      <c r="M85" s="1872">
        <v>0</v>
      </c>
      <c r="N85" s="6459"/>
      <c r="O85" s="6463"/>
      <c r="P85" s="6441"/>
      <c r="Q85" s="6466"/>
      <c r="R85" s="6669"/>
      <c r="S85" s="1881"/>
    </row>
    <row r="86" spans="1:20" ht="13.5" thickBot="1">
      <c r="A86" s="6509"/>
      <c r="B86" s="6512"/>
      <c r="C86" s="6506"/>
      <c r="D86" s="6518"/>
      <c r="E86" s="6515"/>
      <c r="F86" s="6500"/>
      <c r="G86" s="5890"/>
      <c r="H86" s="6495"/>
      <c r="I86" s="6520"/>
      <c r="J86" s="1871" t="s">
        <v>23</v>
      </c>
      <c r="K86" s="1870">
        <f>SUM(K82:K85)</f>
        <v>8</v>
      </c>
      <c r="L86" s="1870">
        <f>SUM(L82:L85)</f>
        <v>10</v>
      </c>
      <c r="M86" s="1870">
        <f>SUM(M82:M85)</f>
        <v>10</v>
      </c>
      <c r="N86" s="6468"/>
      <c r="O86" s="6464"/>
      <c r="P86" s="6442"/>
      <c r="Q86" s="6467"/>
      <c r="R86" s="6670"/>
      <c r="S86" s="1880"/>
    </row>
    <row r="87" spans="1:20" ht="13.5" customHeight="1">
      <c r="A87" s="6507" t="s">
        <v>27</v>
      </c>
      <c r="B87" s="6510" t="s">
        <v>27</v>
      </c>
      <c r="C87" s="6504" t="s">
        <v>94</v>
      </c>
      <c r="D87" s="6516" t="s">
        <v>94</v>
      </c>
      <c r="E87" s="6513"/>
      <c r="F87" s="6498" t="s">
        <v>641</v>
      </c>
      <c r="G87" s="5888" t="s">
        <v>130</v>
      </c>
      <c r="H87" s="6497" t="s">
        <v>34</v>
      </c>
      <c r="I87" s="6519" t="s">
        <v>614</v>
      </c>
      <c r="J87" s="1802" t="s">
        <v>613</v>
      </c>
      <c r="K87" s="1878">
        <v>8.5</v>
      </c>
      <c r="L87" s="1878">
        <v>8.5</v>
      </c>
      <c r="M87" s="1877">
        <v>8.5</v>
      </c>
      <c r="N87" s="1876" t="s">
        <v>640</v>
      </c>
      <c r="O87" s="6462" t="s">
        <v>280</v>
      </c>
      <c r="P87" s="6440">
        <v>5</v>
      </c>
      <c r="Q87" s="6465">
        <v>5</v>
      </c>
      <c r="R87" s="6669" t="s">
        <v>639</v>
      </c>
      <c r="S87" s="1879"/>
      <c r="T87" s="1733"/>
    </row>
    <row r="88" spans="1:20" ht="13.5" customHeight="1">
      <c r="A88" s="6508"/>
      <c r="B88" s="6511"/>
      <c r="C88" s="6505"/>
      <c r="D88" s="6517"/>
      <c r="E88" s="6514"/>
      <c r="F88" s="6499"/>
      <c r="G88" s="5889"/>
      <c r="H88" s="6495"/>
      <c r="I88" s="6520"/>
      <c r="J88" s="1800" t="s">
        <v>135</v>
      </c>
      <c r="K88" s="1875">
        <v>0</v>
      </c>
      <c r="L88" s="1875">
        <v>0</v>
      </c>
      <c r="M88" s="1874">
        <v>0</v>
      </c>
      <c r="N88" s="6459"/>
      <c r="O88" s="6463"/>
      <c r="P88" s="6441"/>
      <c r="Q88" s="6466"/>
      <c r="R88" s="6669"/>
      <c r="S88" s="1879"/>
    </row>
    <row r="89" spans="1:20" ht="13.5" customHeight="1">
      <c r="A89" s="6508"/>
      <c r="B89" s="6511"/>
      <c r="C89" s="6505"/>
      <c r="D89" s="6517"/>
      <c r="E89" s="6514"/>
      <c r="F89" s="6499"/>
      <c r="G89" s="5889"/>
      <c r="H89" s="6495"/>
      <c r="I89" s="6520"/>
      <c r="J89" s="1800" t="s">
        <v>609</v>
      </c>
      <c r="K89" s="1874">
        <v>0</v>
      </c>
      <c r="L89" s="1874">
        <v>0</v>
      </c>
      <c r="M89" s="1874"/>
      <c r="N89" s="6459"/>
      <c r="O89" s="6463"/>
      <c r="P89" s="6441"/>
      <c r="Q89" s="6466"/>
      <c r="R89" s="6669"/>
      <c r="S89" s="1879"/>
    </row>
    <row r="90" spans="1:20" ht="13.5" thickBot="1">
      <c r="A90" s="6508"/>
      <c r="B90" s="6511"/>
      <c r="C90" s="6505"/>
      <c r="D90" s="6517"/>
      <c r="E90" s="6514"/>
      <c r="F90" s="6499"/>
      <c r="G90" s="5889"/>
      <c r="H90" s="6495"/>
      <c r="I90" s="6520"/>
      <c r="J90" s="1873" t="s">
        <v>134</v>
      </c>
      <c r="K90" s="1872">
        <v>0</v>
      </c>
      <c r="L90" s="1872">
        <v>0</v>
      </c>
      <c r="M90" s="1872">
        <v>0</v>
      </c>
      <c r="N90" s="6459"/>
      <c r="O90" s="6463"/>
      <c r="P90" s="6441"/>
      <c r="Q90" s="6466"/>
      <c r="R90" s="6669"/>
      <c r="S90" s="1879"/>
    </row>
    <row r="91" spans="1:20" ht="13.5" customHeight="1" thickBot="1">
      <c r="A91" s="6509"/>
      <c r="B91" s="6512"/>
      <c r="C91" s="6506"/>
      <c r="D91" s="6518"/>
      <c r="E91" s="6515"/>
      <c r="F91" s="6500"/>
      <c r="G91" s="5890"/>
      <c r="H91" s="6496"/>
      <c r="I91" s="6521"/>
      <c r="J91" s="1871" t="s">
        <v>23</v>
      </c>
      <c r="K91" s="1870">
        <f>SUM(K87:K90)</f>
        <v>8.5</v>
      </c>
      <c r="L91" s="1870">
        <f>SUM(L87:L90)</f>
        <v>8.5</v>
      </c>
      <c r="M91" s="1870">
        <f>SUM(M87:M90)</f>
        <v>8.5</v>
      </c>
      <c r="N91" s="6468"/>
      <c r="O91" s="6464"/>
      <c r="P91" s="6442"/>
      <c r="Q91" s="6467"/>
      <c r="R91" s="6669"/>
      <c r="S91" s="1879"/>
    </row>
    <row r="92" spans="1:20" ht="13.5" customHeight="1">
      <c r="A92" s="6507" t="s">
        <v>27</v>
      </c>
      <c r="B92" s="6510" t="s">
        <v>27</v>
      </c>
      <c r="C92" s="6504" t="s">
        <v>94</v>
      </c>
      <c r="D92" s="6516" t="s">
        <v>92</v>
      </c>
      <c r="E92" s="6513"/>
      <c r="F92" s="6498" t="s">
        <v>638</v>
      </c>
      <c r="G92" s="5888" t="s">
        <v>130</v>
      </c>
      <c r="H92" s="6497" t="s">
        <v>34</v>
      </c>
      <c r="I92" s="6519" t="s">
        <v>614</v>
      </c>
      <c r="J92" s="1802" t="s">
        <v>613</v>
      </c>
      <c r="K92" s="1878">
        <v>0.6</v>
      </c>
      <c r="L92" s="1878">
        <v>0.6</v>
      </c>
      <c r="M92" s="1877">
        <v>0.6</v>
      </c>
      <c r="N92" s="1876" t="s">
        <v>637</v>
      </c>
      <c r="O92" s="6462" t="s">
        <v>37</v>
      </c>
      <c r="P92" s="6440">
        <v>20</v>
      </c>
      <c r="Q92" s="6465">
        <v>45</v>
      </c>
      <c r="R92" s="6437" t="s">
        <v>636</v>
      </c>
      <c r="S92" s="6452" t="s">
        <v>635</v>
      </c>
      <c r="T92" s="1733"/>
    </row>
    <row r="93" spans="1:20" ht="13.5" customHeight="1">
      <c r="A93" s="6508"/>
      <c r="B93" s="6511"/>
      <c r="C93" s="6505"/>
      <c r="D93" s="6517"/>
      <c r="E93" s="6514"/>
      <c r="F93" s="6499"/>
      <c r="G93" s="5889"/>
      <c r="H93" s="6495"/>
      <c r="I93" s="6520"/>
      <c r="J93" s="1800" t="s">
        <v>135</v>
      </c>
      <c r="K93" s="1875">
        <v>0</v>
      </c>
      <c r="L93" s="1875">
        <v>0</v>
      </c>
      <c r="M93" s="1874">
        <v>0</v>
      </c>
      <c r="N93" s="6459"/>
      <c r="O93" s="6463"/>
      <c r="P93" s="6441"/>
      <c r="Q93" s="6466"/>
      <c r="R93" s="6438"/>
      <c r="S93" s="6447"/>
    </row>
    <row r="94" spans="1:20" ht="13.5" customHeight="1">
      <c r="A94" s="6508"/>
      <c r="B94" s="6511"/>
      <c r="C94" s="6505"/>
      <c r="D94" s="6517"/>
      <c r="E94" s="6514"/>
      <c r="F94" s="6499"/>
      <c r="G94" s="5889"/>
      <c r="H94" s="6495"/>
      <c r="I94" s="6520"/>
      <c r="J94" s="1800" t="s">
        <v>609</v>
      </c>
      <c r="K94" s="1874">
        <v>0</v>
      </c>
      <c r="L94" s="1874">
        <v>0</v>
      </c>
      <c r="M94" s="1874"/>
      <c r="N94" s="6459"/>
      <c r="O94" s="6463"/>
      <c r="P94" s="6441"/>
      <c r="Q94" s="6466"/>
      <c r="R94" s="6438"/>
      <c r="S94" s="6447"/>
    </row>
    <row r="95" spans="1:20" ht="13.5" thickBot="1">
      <c r="A95" s="6508"/>
      <c r="B95" s="6511"/>
      <c r="C95" s="6505"/>
      <c r="D95" s="6517"/>
      <c r="E95" s="6514"/>
      <c r="F95" s="6499"/>
      <c r="G95" s="5889"/>
      <c r="H95" s="6495"/>
      <c r="I95" s="6520"/>
      <c r="J95" s="1873" t="s">
        <v>134</v>
      </c>
      <c r="K95" s="1872">
        <v>0</v>
      </c>
      <c r="L95" s="1872">
        <v>0</v>
      </c>
      <c r="M95" s="1872">
        <v>0</v>
      </c>
      <c r="N95" s="6459"/>
      <c r="O95" s="6463"/>
      <c r="P95" s="6441"/>
      <c r="Q95" s="6466"/>
      <c r="R95" s="6438"/>
      <c r="S95" s="6447"/>
    </row>
    <row r="96" spans="1:20" ht="13.5" customHeight="1" thickBot="1">
      <c r="A96" s="6509"/>
      <c r="B96" s="6512"/>
      <c r="C96" s="6506"/>
      <c r="D96" s="6518"/>
      <c r="E96" s="6515"/>
      <c r="F96" s="6500"/>
      <c r="G96" s="5890"/>
      <c r="H96" s="6496"/>
      <c r="I96" s="6521"/>
      <c r="J96" s="1871" t="s">
        <v>23</v>
      </c>
      <c r="K96" s="1870">
        <f>SUM(K92:K95)</f>
        <v>0.6</v>
      </c>
      <c r="L96" s="1870">
        <f>SUM(L92:L95)</f>
        <v>0.6</v>
      </c>
      <c r="M96" s="1870">
        <f>SUM(M92:M95)</f>
        <v>0.6</v>
      </c>
      <c r="N96" s="6468"/>
      <c r="O96" s="6464"/>
      <c r="P96" s="6442"/>
      <c r="Q96" s="6467"/>
      <c r="R96" s="6439"/>
      <c r="S96" s="6448"/>
    </row>
    <row r="97" spans="1:19" ht="13.5" thickBot="1">
      <c r="A97" s="1869" t="s">
        <v>27</v>
      </c>
      <c r="B97" s="1868" t="s">
        <v>27</v>
      </c>
      <c r="C97" s="6530" t="s">
        <v>28</v>
      </c>
      <c r="D97" s="6531"/>
      <c r="E97" s="6531"/>
      <c r="F97" s="6531"/>
      <c r="G97" s="6531"/>
      <c r="H97" s="6531"/>
      <c r="I97" s="6531"/>
      <c r="J97" s="1867" t="s">
        <v>23</v>
      </c>
      <c r="K97" s="1866">
        <f>K16+K56+K76</f>
        <v>726.2</v>
      </c>
      <c r="L97" s="1866">
        <f>L16+L56+L76</f>
        <v>726.2</v>
      </c>
      <c r="M97" s="1866">
        <f>M16+M56+M76</f>
        <v>681.80000000000007</v>
      </c>
      <c r="N97" s="1865"/>
      <c r="O97" s="1863"/>
      <c r="P97" s="1864"/>
      <c r="Q97" s="1863"/>
      <c r="R97" s="1862"/>
      <c r="S97" s="1769"/>
    </row>
    <row r="98" spans="1:19" ht="33.75" customHeight="1" thickBot="1">
      <c r="A98" s="1861" t="s">
        <v>27</v>
      </c>
      <c r="B98" s="1860" t="s">
        <v>29</v>
      </c>
      <c r="C98" s="6522" t="s">
        <v>599</v>
      </c>
      <c r="D98" s="6523"/>
      <c r="E98" s="6523"/>
      <c r="F98" s="6523"/>
      <c r="G98" s="6523"/>
      <c r="H98" s="6523"/>
      <c r="I98" s="6523"/>
      <c r="J98" s="6523"/>
      <c r="K98" s="6523"/>
      <c r="L98" s="6523"/>
      <c r="M98" s="6523"/>
      <c r="N98" s="6523"/>
      <c r="O98" s="6523"/>
      <c r="P98" s="6523"/>
      <c r="Q98" s="6523"/>
      <c r="R98" s="1848"/>
      <c r="S98" s="1847"/>
    </row>
    <row r="99" spans="1:19" ht="32.25" customHeight="1" thickBot="1">
      <c r="A99" s="6507"/>
      <c r="B99" s="6654"/>
      <c r="C99" s="1859"/>
      <c r="D99" s="1858"/>
      <c r="E99" s="1858"/>
      <c r="F99" s="1858"/>
      <c r="G99" s="1858"/>
      <c r="H99" s="1858"/>
      <c r="I99" s="1858"/>
      <c r="J99" s="1858"/>
      <c r="K99" s="1858"/>
      <c r="L99" s="1858"/>
      <c r="M99" s="1858"/>
      <c r="N99" s="1857" t="s">
        <v>598</v>
      </c>
      <c r="O99" s="1856" t="s">
        <v>37</v>
      </c>
      <c r="P99" s="1855"/>
      <c r="Q99" s="1855"/>
      <c r="R99" s="1848"/>
      <c r="S99" s="1769"/>
    </row>
    <row r="100" spans="1:19" ht="30.75" customHeight="1" thickBot="1">
      <c r="A100" s="6509"/>
      <c r="B100" s="6655"/>
      <c r="C100" s="1854"/>
      <c r="D100" s="1853"/>
      <c r="E100" s="1853"/>
      <c r="F100" s="1853"/>
      <c r="G100" s="1853"/>
      <c r="H100" s="1853"/>
      <c r="I100" s="1853"/>
      <c r="J100" s="1853"/>
      <c r="K100" s="1853"/>
      <c r="L100" s="1853"/>
      <c r="M100" s="1853"/>
      <c r="N100" s="1852" t="s">
        <v>597</v>
      </c>
      <c r="O100" s="1851" t="s">
        <v>37</v>
      </c>
      <c r="P100" s="1850"/>
      <c r="Q100" s="1849"/>
      <c r="R100" s="1848"/>
      <c r="S100" s="1847"/>
    </row>
    <row r="101" spans="1:19" ht="12.75" customHeight="1">
      <c r="A101" s="6507" t="s">
        <v>27</v>
      </c>
      <c r="B101" s="6510" t="s">
        <v>29</v>
      </c>
      <c r="C101" s="1846" t="s">
        <v>27</v>
      </c>
      <c r="D101" s="6539" t="s">
        <v>634</v>
      </c>
      <c r="E101" s="6533"/>
      <c r="F101" s="6534"/>
      <c r="G101" s="5888" t="s">
        <v>632</v>
      </c>
      <c r="H101" s="6497" t="s">
        <v>34</v>
      </c>
      <c r="I101" s="6519" t="s">
        <v>614</v>
      </c>
      <c r="J101" s="1845" t="s">
        <v>613</v>
      </c>
      <c r="K101" s="1844">
        <f t="shared" ref="K101:M102" si="3">K106+K111+K121+K116</f>
        <v>89.7</v>
      </c>
      <c r="L101" s="1844">
        <f t="shared" si="3"/>
        <v>89.7</v>
      </c>
      <c r="M101" s="1844">
        <f t="shared" si="3"/>
        <v>81.600000000000009</v>
      </c>
      <c r="N101" s="6455"/>
      <c r="O101" s="6462"/>
      <c r="P101" s="1821"/>
      <c r="Q101" s="6461"/>
      <c r="R101" s="6429"/>
      <c r="S101" s="6426"/>
    </row>
    <row r="102" spans="1:19" ht="12.75" customHeight="1">
      <c r="A102" s="6508"/>
      <c r="B102" s="6511"/>
      <c r="C102" s="1841"/>
      <c r="D102" s="6540"/>
      <c r="E102" s="6536"/>
      <c r="F102" s="6537"/>
      <c r="G102" s="5889"/>
      <c r="H102" s="6495"/>
      <c r="I102" s="6520"/>
      <c r="J102" s="1815" t="s">
        <v>135</v>
      </c>
      <c r="K102" s="1843">
        <f t="shared" si="3"/>
        <v>0</v>
      </c>
      <c r="L102" s="1843">
        <f t="shared" si="3"/>
        <v>0</v>
      </c>
      <c r="M102" s="1843">
        <f t="shared" si="3"/>
        <v>0</v>
      </c>
      <c r="N102" s="6456"/>
      <c r="O102" s="6463"/>
      <c r="P102" s="1809"/>
      <c r="Q102" s="6444"/>
      <c r="R102" s="6430"/>
      <c r="S102" s="6427"/>
    </row>
    <row r="103" spans="1:19" ht="12.75" customHeight="1">
      <c r="A103" s="6508"/>
      <c r="B103" s="6511"/>
      <c r="C103" s="1841"/>
      <c r="D103" s="6540"/>
      <c r="E103" s="6536"/>
      <c r="F103" s="6537"/>
      <c r="G103" s="5889"/>
      <c r="H103" s="6495"/>
      <c r="I103" s="6520"/>
      <c r="J103" s="1815" t="s">
        <v>609</v>
      </c>
      <c r="K103" s="1842">
        <f>K108+K113+K118+K123</f>
        <v>0</v>
      </c>
      <c r="L103" s="1842">
        <f>L108+L113+L118+L123</f>
        <v>0</v>
      </c>
      <c r="M103" s="1842">
        <f>M108+M113+M118+M123</f>
        <v>0</v>
      </c>
      <c r="N103" s="6456"/>
      <c r="O103" s="6463"/>
      <c r="P103" s="1809"/>
      <c r="Q103" s="6444"/>
      <c r="R103" s="6430"/>
      <c r="S103" s="6427"/>
    </row>
    <row r="104" spans="1:19" ht="13.5" thickBot="1">
      <c r="A104" s="6508"/>
      <c r="B104" s="6511"/>
      <c r="C104" s="1841"/>
      <c r="D104" s="6540"/>
      <c r="E104" s="6536"/>
      <c r="F104" s="6537"/>
      <c r="G104" s="5889"/>
      <c r="H104" s="6495"/>
      <c r="I104" s="6520"/>
      <c r="J104" s="1812" t="s">
        <v>134</v>
      </c>
      <c r="K104" s="1840">
        <f>K109+K114+K124+K119</f>
        <v>0</v>
      </c>
      <c r="L104" s="1840">
        <f>L109+L114+L124+L119</f>
        <v>0</v>
      </c>
      <c r="M104" s="1840">
        <f>M109+M114+M124+M119</f>
        <v>0</v>
      </c>
      <c r="N104" s="6456"/>
      <c r="O104" s="6463"/>
      <c r="P104" s="1809"/>
      <c r="Q104" s="6444"/>
      <c r="R104" s="6430"/>
      <c r="S104" s="6427"/>
    </row>
    <row r="105" spans="1:19" ht="15.75" customHeight="1" thickBot="1">
      <c r="A105" s="6509"/>
      <c r="B105" s="6512"/>
      <c r="C105" s="1839"/>
      <c r="D105" s="6541"/>
      <c r="E105" s="6542"/>
      <c r="F105" s="6543"/>
      <c r="G105" s="5890"/>
      <c r="H105" s="6495"/>
      <c r="I105" s="6521"/>
      <c r="J105" s="1838" t="s">
        <v>23</v>
      </c>
      <c r="K105" s="1837">
        <f>SUM(K101:K104)</f>
        <v>89.7</v>
      </c>
      <c r="L105" s="1837">
        <f>SUM(L101:L104)</f>
        <v>89.7</v>
      </c>
      <c r="M105" s="1837">
        <f>SUM(M101:M104)</f>
        <v>81.600000000000009</v>
      </c>
      <c r="N105" s="6457"/>
      <c r="O105" s="6464"/>
      <c r="P105" s="1805"/>
      <c r="Q105" s="6445"/>
      <c r="R105" s="6431"/>
      <c r="S105" s="6428"/>
    </row>
    <row r="106" spans="1:19" ht="15.75" customHeight="1">
      <c r="A106" s="6507" t="s">
        <v>27</v>
      </c>
      <c r="B106" s="6510" t="s">
        <v>29</v>
      </c>
      <c r="C106" s="1836" t="s">
        <v>27</v>
      </c>
      <c r="D106" s="1835" t="s">
        <v>27</v>
      </c>
      <c r="E106" s="1834"/>
      <c r="F106" s="6498" t="s">
        <v>633</v>
      </c>
      <c r="G106" s="5888" t="s">
        <v>632</v>
      </c>
      <c r="H106" s="6497" t="s">
        <v>34</v>
      </c>
      <c r="I106" s="6519" t="s">
        <v>614</v>
      </c>
      <c r="J106" s="1802" t="s">
        <v>613</v>
      </c>
      <c r="K106" s="1801">
        <v>36</v>
      </c>
      <c r="L106" s="1801">
        <v>36</v>
      </c>
      <c r="M106" s="1801">
        <v>28.6</v>
      </c>
      <c r="N106" s="6494" t="s">
        <v>631</v>
      </c>
      <c r="O106" s="6462" t="s">
        <v>37</v>
      </c>
      <c r="P106" s="1821">
        <v>5</v>
      </c>
      <c r="Q106" s="6461">
        <v>5</v>
      </c>
      <c r="R106" s="6450" t="s">
        <v>630</v>
      </c>
      <c r="S106" s="6662"/>
    </row>
    <row r="107" spans="1:19">
      <c r="A107" s="6508"/>
      <c r="B107" s="6511"/>
      <c r="C107" s="1828"/>
      <c r="D107" s="1827"/>
      <c r="E107" s="1795"/>
      <c r="F107" s="6499"/>
      <c r="G107" s="5889"/>
      <c r="H107" s="6495"/>
      <c r="I107" s="6520"/>
      <c r="J107" s="1800" t="s">
        <v>135</v>
      </c>
      <c r="K107" s="1822">
        <v>0</v>
      </c>
      <c r="L107" s="1822">
        <v>0</v>
      </c>
      <c r="M107" s="1822">
        <v>0</v>
      </c>
      <c r="N107" s="6459"/>
      <c r="O107" s="6463"/>
      <c r="P107" s="1809"/>
      <c r="Q107" s="6444"/>
      <c r="R107" s="6435"/>
      <c r="S107" s="5862"/>
    </row>
    <row r="108" spans="1:19">
      <c r="A108" s="6508"/>
      <c r="B108" s="6511"/>
      <c r="C108" s="1828"/>
      <c r="D108" s="1827"/>
      <c r="E108" s="1795"/>
      <c r="F108" s="6499"/>
      <c r="G108" s="5889"/>
      <c r="H108" s="6495"/>
      <c r="I108" s="6520"/>
      <c r="J108" s="1800" t="s">
        <v>609</v>
      </c>
      <c r="K108" s="1797">
        <v>0</v>
      </c>
      <c r="L108" s="1797">
        <v>0</v>
      </c>
      <c r="M108" s="1822">
        <v>0</v>
      </c>
      <c r="N108" s="6459"/>
      <c r="O108" s="6463"/>
      <c r="P108" s="1809"/>
      <c r="Q108" s="6444"/>
      <c r="R108" s="6435"/>
      <c r="S108" s="5862"/>
    </row>
    <row r="109" spans="1:19" ht="13.5" thickBot="1">
      <c r="A109" s="6508"/>
      <c r="B109" s="6511"/>
      <c r="C109" s="1826"/>
      <c r="D109" s="1833"/>
      <c r="E109" s="1795"/>
      <c r="F109" s="6499"/>
      <c r="G109" s="5889"/>
      <c r="H109" s="6495"/>
      <c r="I109" s="6520"/>
      <c r="J109" s="1794" t="s">
        <v>134</v>
      </c>
      <c r="K109" s="1793">
        <v>0</v>
      </c>
      <c r="L109" s="1793">
        <v>0</v>
      </c>
      <c r="M109" s="1793">
        <v>0</v>
      </c>
      <c r="N109" s="6459"/>
      <c r="O109" s="6463"/>
      <c r="P109" s="1809"/>
      <c r="Q109" s="6444"/>
      <c r="R109" s="6435"/>
      <c r="S109" s="5862"/>
    </row>
    <row r="110" spans="1:19" ht="13.5" thickBot="1">
      <c r="A110" s="6509"/>
      <c r="B110" s="6512"/>
      <c r="C110" s="1832"/>
      <c r="D110" s="1831"/>
      <c r="E110" s="1791"/>
      <c r="F110" s="1830"/>
      <c r="G110" s="5889"/>
      <c r="H110" s="6495"/>
      <c r="I110" s="6521"/>
      <c r="J110" s="1790" t="s">
        <v>23</v>
      </c>
      <c r="K110" s="1789">
        <f>SUM(K106:K109)</f>
        <v>36</v>
      </c>
      <c r="L110" s="1789">
        <f>SUM(L106:L109)</f>
        <v>36</v>
      </c>
      <c r="M110" s="1789">
        <f>SUM(M106:M109)</f>
        <v>28.6</v>
      </c>
      <c r="N110" s="6468"/>
      <c r="O110" s="6464"/>
      <c r="P110" s="1805"/>
      <c r="Q110" s="6445"/>
      <c r="R110" s="6451"/>
      <c r="S110" s="6663"/>
    </row>
    <row r="111" spans="1:19">
      <c r="A111" s="6508" t="s">
        <v>27</v>
      </c>
      <c r="B111" s="6511" t="s">
        <v>29</v>
      </c>
      <c r="C111" s="1828" t="s">
        <v>27</v>
      </c>
      <c r="D111" s="1829" t="s">
        <v>29</v>
      </c>
      <c r="E111" s="1795"/>
      <c r="F111" s="6499" t="s">
        <v>629</v>
      </c>
      <c r="G111" s="5889"/>
      <c r="H111" s="6497" t="s">
        <v>34</v>
      </c>
      <c r="I111" s="6519" t="s">
        <v>614</v>
      </c>
      <c r="J111" s="1802" t="s">
        <v>613</v>
      </c>
      <c r="K111" s="1822">
        <v>25</v>
      </c>
      <c r="L111" s="1822">
        <v>25</v>
      </c>
      <c r="M111" s="1822">
        <v>24.3</v>
      </c>
      <c r="N111" s="6459" t="s">
        <v>628</v>
      </c>
      <c r="O111" s="6463" t="s">
        <v>231</v>
      </c>
      <c r="P111" s="1809">
        <v>5</v>
      </c>
      <c r="Q111" s="6444">
        <v>5</v>
      </c>
      <c r="R111" s="6450" t="s">
        <v>627</v>
      </c>
      <c r="S111" s="6426"/>
    </row>
    <row r="112" spans="1:19">
      <c r="A112" s="6508"/>
      <c r="B112" s="6511"/>
      <c r="C112" s="1828"/>
      <c r="D112" s="1827"/>
      <c r="E112" s="1795"/>
      <c r="F112" s="6499"/>
      <c r="G112" s="5889"/>
      <c r="H112" s="6495"/>
      <c r="I112" s="6520"/>
      <c r="J112" s="1800" t="s">
        <v>135</v>
      </c>
      <c r="K112" s="1799">
        <v>0</v>
      </c>
      <c r="L112" s="1799">
        <v>0</v>
      </c>
      <c r="M112" s="1799">
        <v>0</v>
      </c>
      <c r="N112" s="6459"/>
      <c r="O112" s="6463"/>
      <c r="P112" s="1809"/>
      <c r="Q112" s="6444"/>
      <c r="R112" s="6435"/>
      <c r="S112" s="6427"/>
    </row>
    <row r="113" spans="1:19" ht="20.25" customHeight="1">
      <c r="A113" s="6508"/>
      <c r="B113" s="6511"/>
      <c r="C113" s="1828"/>
      <c r="D113" s="1827"/>
      <c r="E113" s="1795"/>
      <c r="F113" s="6499"/>
      <c r="G113" s="5889"/>
      <c r="H113" s="6495"/>
      <c r="I113" s="6520"/>
      <c r="J113" s="1800" t="s">
        <v>609</v>
      </c>
      <c r="K113" s="1793">
        <v>0</v>
      </c>
      <c r="L113" s="1793">
        <v>0</v>
      </c>
      <c r="M113" s="1793"/>
      <c r="N113" s="6459"/>
      <c r="O113" s="6463"/>
      <c r="P113" s="1809"/>
      <c r="Q113" s="6444"/>
      <c r="R113" s="6435"/>
      <c r="S113" s="6427"/>
    </row>
    <row r="114" spans="1:19" ht="20.25" customHeight="1" thickBot="1">
      <c r="A114" s="6508"/>
      <c r="B114" s="6511"/>
      <c r="C114" s="1826"/>
      <c r="D114" s="1825"/>
      <c r="E114" s="1795"/>
      <c r="F114" s="6499"/>
      <c r="G114" s="5889"/>
      <c r="H114" s="6495"/>
      <c r="I114" s="6520"/>
      <c r="J114" s="1794" t="s">
        <v>134</v>
      </c>
      <c r="K114" s="1793">
        <v>0</v>
      </c>
      <c r="L114" s="1793">
        <v>0</v>
      </c>
      <c r="M114" s="1793">
        <v>0</v>
      </c>
      <c r="N114" s="6459"/>
      <c r="O114" s="6463"/>
      <c r="P114" s="1809"/>
      <c r="Q114" s="6444"/>
      <c r="R114" s="6435"/>
      <c r="S114" s="6427"/>
    </row>
    <row r="115" spans="1:19" ht="14.25" customHeight="1" thickBot="1">
      <c r="A115" s="6509"/>
      <c r="B115" s="6512"/>
      <c r="C115" s="1826"/>
      <c r="D115" s="1825"/>
      <c r="E115" s="1795"/>
      <c r="F115" s="6500"/>
      <c r="G115" s="5889"/>
      <c r="H115" s="6495"/>
      <c r="I115" s="6520"/>
      <c r="J115" s="1824" t="s">
        <v>23</v>
      </c>
      <c r="K115" s="1823">
        <f>SUM(K111:K114)</f>
        <v>25</v>
      </c>
      <c r="L115" s="1823">
        <f>SUM(L111:L114)</f>
        <v>25</v>
      </c>
      <c r="M115" s="1823">
        <f>SUM(M111:M114)</f>
        <v>24.3</v>
      </c>
      <c r="N115" s="6459"/>
      <c r="O115" s="6463"/>
      <c r="P115" s="1809"/>
      <c r="Q115" s="6444"/>
      <c r="R115" s="6435"/>
      <c r="S115" s="6427"/>
    </row>
    <row r="116" spans="1:19" ht="17.25" customHeight="1">
      <c r="A116" s="6507" t="s">
        <v>27</v>
      </c>
      <c r="B116" s="6510" t="s">
        <v>29</v>
      </c>
      <c r="C116" s="6504" t="s">
        <v>27</v>
      </c>
      <c r="D116" s="1803" t="s">
        <v>94</v>
      </c>
      <c r="E116" s="1795"/>
      <c r="F116" s="6498" t="s">
        <v>626</v>
      </c>
      <c r="G116" s="5889"/>
      <c r="H116" s="6497" t="s">
        <v>34</v>
      </c>
      <c r="I116" s="6519" t="s">
        <v>614</v>
      </c>
      <c r="J116" s="1802" t="s">
        <v>613</v>
      </c>
      <c r="K116" s="1801">
        <v>23.7</v>
      </c>
      <c r="L116" s="1801">
        <v>23.7</v>
      </c>
      <c r="M116" s="1801">
        <v>23.7</v>
      </c>
      <c r="N116" s="6494" t="s">
        <v>625</v>
      </c>
      <c r="O116" s="6462" t="s">
        <v>624</v>
      </c>
      <c r="P116" s="6665">
        <v>62.3</v>
      </c>
      <c r="Q116" s="6461">
        <v>62.3</v>
      </c>
      <c r="R116" s="6437" t="s">
        <v>623</v>
      </c>
      <c r="S116" s="6664"/>
    </row>
    <row r="117" spans="1:19">
      <c r="A117" s="6508"/>
      <c r="B117" s="6511"/>
      <c r="C117" s="6505"/>
      <c r="D117" s="1796"/>
      <c r="E117" s="1795"/>
      <c r="F117" s="6499"/>
      <c r="G117" s="5889"/>
      <c r="H117" s="6495"/>
      <c r="I117" s="6520"/>
      <c r="J117" s="1800" t="s">
        <v>135</v>
      </c>
      <c r="K117" s="1799">
        <v>0</v>
      </c>
      <c r="L117" s="1799">
        <v>0</v>
      </c>
      <c r="M117" s="1799">
        <v>0</v>
      </c>
      <c r="N117" s="6459"/>
      <c r="O117" s="6463"/>
      <c r="P117" s="6666"/>
      <c r="Q117" s="6444"/>
      <c r="R117" s="6438"/>
      <c r="S117" s="6427"/>
    </row>
    <row r="118" spans="1:19">
      <c r="A118" s="6508"/>
      <c r="B118" s="6511"/>
      <c r="C118" s="6505"/>
      <c r="D118" s="1796"/>
      <c r="E118" s="1795"/>
      <c r="F118" s="6499"/>
      <c r="G118" s="5889"/>
      <c r="H118" s="6495"/>
      <c r="I118" s="6520"/>
      <c r="J118" s="1800" t="s">
        <v>609</v>
      </c>
      <c r="K118" s="1793">
        <v>0</v>
      </c>
      <c r="L118" s="1793">
        <v>0</v>
      </c>
      <c r="M118" s="1793"/>
      <c r="N118" s="6459"/>
      <c r="O118" s="6463"/>
      <c r="P118" s="6666"/>
      <c r="Q118" s="6444"/>
      <c r="R118" s="6438"/>
      <c r="S118" s="6427"/>
    </row>
    <row r="119" spans="1:19" ht="13.5" thickBot="1">
      <c r="A119" s="6508"/>
      <c r="B119" s="6511"/>
      <c r="C119" s="6505"/>
      <c r="D119" s="1796"/>
      <c r="E119" s="1795"/>
      <c r="F119" s="6499"/>
      <c r="G119" s="5889"/>
      <c r="H119" s="6495"/>
      <c r="I119" s="6520"/>
      <c r="J119" s="1794" t="s">
        <v>134</v>
      </c>
      <c r="K119" s="1793">
        <v>0</v>
      </c>
      <c r="L119" s="1793">
        <v>0</v>
      </c>
      <c r="M119" s="1793">
        <v>0</v>
      </c>
      <c r="N119" s="6459"/>
      <c r="O119" s="6463"/>
      <c r="P119" s="6666"/>
      <c r="Q119" s="6444"/>
      <c r="R119" s="6438"/>
      <c r="S119" s="6427"/>
    </row>
    <row r="120" spans="1:19" ht="13.5" thickBot="1">
      <c r="A120" s="6509"/>
      <c r="B120" s="6512"/>
      <c r="C120" s="6506"/>
      <c r="D120" s="1792"/>
      <c r="E120" s="1791"/>
      <c r="F120" s="6500"/>
      <c r="G120" s="5889"/>
      <c r="H120" s="6495"/>
      <c r="I120" s="6521"/>
      <c r="J120" s="1790" t="s">
        <v>23</v>
      </c>
      <c r="K120" s="1789">
        <f>SUM(K116:K119)</f>
        <v>23.7</v>
      </c>
      <c r="L120" s="1789">
        <f>SUM(L116:L119)</f>
        <v>23.7</v>
      </c>
      <c r="M120" s="1789">
        <f>SUM(M116:M119)</f>
        <v>23.7</v>
      </c>
      <c r="N120" s="6468"/>
      <c r="O120" s="6464"/>
      <c r="P120" s="6667"/>
      <c r="Q120" s="6445"/>
      <c r="R120" s="6453"/>
      <c r="S120" s="6428"/>
    </row>
    <row r="121" spans="1:19" ht="12.75" customHeight="1">
      <c r="A121" s="6507" t="s">
        <v>27</v>
      </c>
      <c r="B121" s="6510" t="s">
        <v>29</v>
      </c>
      <c r="C121" s="6504" t="s">
        <v>27</v>
      </c>
      <c r="D121" s="1803" t="s">
        <v>92</v>
      </c>
      <c r="E121" s="1795"/>
      <c r="F121" s="6498" t="s">
        <v>622</v>
      </c>
      <c r="G121" s="5889"/>
      <c r="H121" s="6497" t="s">
        <v>34</v>
      </c>
      <c r="I121" s="6519" t="s">
        <v>614</v>
      </c>
      <c r="J121" s="1802" t="s">
        <v>613</v>
      </c>
      <c r="K121" s="1822">
        <v>5</v>
      </c>
      <c r="L121" s="1822">
        <v>5</v>
      </c>
      <c r="M121" s="1822">
        <v>5</v>
      </c>
      <c r="N121" s="6455" t="s">
        <v>621</v>
      </c>
      <c r="O121" s="6462" t="s">
        <v>37</v>
      </c>
      <c r="P121" s="1821">
        <v>1</v>
      </c>
      <c r="Q121" s="6461">
        <v>1</v>
      </c>
      <c r="R121" s="6443" t="s">
        <v>620</v>
      </c>
      <c r="S121" s="6426"/>
    </row>
    <row r="122" spans="1:19">
      <c r="A122" s="6508"/>
      <c r="B122" s="6511"/>
      <c r="C122" s="6505"/>
      <c r="D122" s="1796"/>
      <c r="E122" s="1795"/>
      <c r="F122" s="6499"/>
      <c r="G122" s="5889"/>
      <c r="H122" s="6495"/>
      <c r="I122" s="6520"/>
      <c r="J122" s="1800" t="s">
        <v>135</v>
      </c>
      <c r="K122" s="1799">
        <v>0</v>
      </c>
      <c r="L122" s="1799">
        <v>0</v>
      </c>
      <c r="M122" s="1799">
        <v>0</v>
      </c>
      <c r="N122" s="6456"/>
      <c r="O122" s="6463"/>
      <c r="P122" s="1809"/>
      <c r="Q122" s="6444"/>
      <c r="R122" s="6438"/>
      <c r="S122" s="6427"/>
    </row>
    <row r="123" spans="1:19">
      <c r="A123" s="6508"/>
      <c r="B123" s="6511"/>
      <c r="C123" s="6505"/>
      <c r="D123" s="1796"/>
      <c r="E123" s="1795"/>
      <c r="F123" s="6499"/>
      <c r="G123" s="5889"/>
      <c r="H123" s="6495"/>
      <c r="I123" s="6520"/>
      <c r="J123" s="1800" t="s">
        <v>609</v>
      </c>
      <c r="K123" s="1793">
        <v>0</v>
      </c>
      <c r="L123" s="1793">
        <v>0</v>
      </c>
      <c r="M123" s="1793"/>
      <c r="N123" s="6456"/>
      <c r="O123" s="6463"/>
      <c r="P123" s="1809"/>
      <c r="Q123" s="6444"/>
      <c r="R123" s="6438"/>
      <c r="S123" s="6427"/>
    </row>
    <row r="124" spans="1:19" ht="13.5" thickBot="1">
      <c r="A124" s="6508"/>
      <c r="B124" s="6511"/>
      <c r="C124" s="6505"/>
      <c r="D124" s="1796"/>
      <c r="E124" s="1795"/>
      <c r="F124" s="6499"/>
      <c r="G124" s="5889"/>
      <c r="H124" s="6495"/>
      <c r="I124" s="6520"/>
      <c r="J124" s="1794" t="s">
        <v>134</v>
      </c>
      <c r="K124" s="1793">
        <v>0</v>
      </c>
      <c r="L124" s="1793">
        <v>0</v>
      </c>
      <c r="M124" s="1793">
        <v>0</v>
      </c>
      <c r="N124" s="6456"/>
      <c r="O124" s="6463"/>
      <c r="P124" s="1809"/>
      <c r="Q124" s="6444"/>
      <c r="R124" s="6438"/>
      <c r="S124" s="6427"/>
    </row>
    <row r="125" spans="1:19" ht="13.5" thickBot="1">
      <c r="A125" s="6509"/>
      <c r="B125" s="6512"/>
      <c r="C125" s="6506"/>
      <c r="D125" s="1792"/>
      <c r="E125" s="1791"/>
      <c r="F125" s="6500"/>
      <c r="G125" s="5890"/>
      <c r="H125" s="6496"/>
      <c r="I125" s="6521"/>
      <c r="J125" s="1790" t="s">
        <v>23</v>
      </c>
      <c r="K125" s="1789">
        <f>SUM(K121:K124)</f>
        <v>5</v>
      </c>
      <c r="L125" s="1789">
        <f>SUM(L121:L124)</f>
        <v>5</v>
      </c>
      <c r="M125" s="1789">
        <f>SUM(M121:M124)</f>
        <v>5</v>
      </c>
      <c r="N125" s="6457"/>
      <c r="O125" s="6464"/>
      <c r="P125" s="1805"/>
      <c r="Q125" s="6445"/>
      <c r="R125" s="6439"/>
      <c r="S125" s="6454"/>
    </row>
    <row r="126" spans="1:19" ht="13.15" customHeight="1">
      <c r="A126" s="6651" t="s">
        <v>27</v>
      </c>
      <c r="B126" s="6656" t="s">
        <v>29</v>
      </c>
      <c r="C126" s="6659" t="s">
        <v>29</v>
      </c>
      <c r="D126" s="6539" t="s">
        <v>619</v>
      </c>
      <c r="E126" s="6533"/>
      <c r="F126" s="6534"/>
      <c r="G126" s="5888" t="s">
        <v>617</v>
      </c>
      <c r="H126" s="6495" t="s">
        <v>34</v>
      </c>
      <c r="I126" s="6520" t="s">
        <v>614</v>
      </c>
      <c r="J126" s="1820" t="s">
        <v>613</v>
      </c>
      <c r="K126" s="1818">
        <f t="shared" ref="K126:M129" si="4">K131+K136</f>
        <v>44.5</v>
      </c>
      <c r="L126" s="1819">
        <f t="shared" si="4"/>
        <v>44.5</v>
      </c>
      <c r="M126" s="1818">
        <f t="shared" si="4"/>
        <v>41.7</v>
      </c>
      <c r="N126" s="6456"/>
      <c r="O126" s="6463"/>
      <c r="P126" s="1809"/>
      <c r="Q126" s="6444"/>
      <c r="R126" s="6430"/>
      <c r="S126" s="6427"/>
    </row>
    <row r="127" spans="1:19">
      <c r="A127" s="6652"/>
      <c r="B127" s="6657"/>
      <c r="C127" s="6660"/>
      <c r="D127" s="6540"/>
      <c r="E127" s="6536"/>
      <c r="F127" s="6537"/>
      <c r="G127" s="5889"/>
      <c r="H127" s="6495"/>
      <c r="I127" s="6520"/>
      <c r="J127" s="1815" t="s">
        <v>135</v>
      </c>
      <c r="K127" s="1816">
        <f t="shared" si="4"/>
        <v>0</v>
      </c>
      <c r="L127" s="1817">
        <f t="shared" si="4"/>
        <v>0</v>
      </c>
      <c r="M127" s="1816">
        <f t="shared" si="4"/>
        <v>0</v>
      </c>
      <c r="N127" s="6456"/>
      <c r="O127" s="6463"/>
      <c r="P127" s="1809"/>
      <c r="Q127" s="6444"/>
      <c r="R127" s="6430"/>
      <c r="S127" s="6427"/>
    </row>
    <row r="128" spans="1:19">
      <c r="A128" s="6652"/>
      <c r="B128" s="6657"/>
      <c r="C128" s="6660"/>
      <c r="D128" s="6540"/>
      <c r="E128" s="6536"/>
      <c r="F128" s="6537"/>
      <c r="G128" s="5889"/>
      <c r="H128" s="6495"/>
      <c r="I128" s="6520"/>
      <c r="J128" s="1815" t="s">
        <v>609</v>
      </c>
      <c r="K128" s="1813">
        <f t="shared" si="4"/>
        <v>0</v>
      </c>
      <c r="L128" s="1814">
        <f t="shared" si="4"/>
        <v>0</v>
      </c>
      <c r="M128" s="1813">
        <f t="shared" si="4"/>
        <v>0</v>
      </c>
      <c r="N128" s="6456"/>
      <c r="O128" s="6463"/>
      <c r="P128" s="1809"/>
      <c r="Q128" s="6444"/>
      <c r="R128" s="6430"/>
      <c r="S128" s="6427"/>
    </row>
    <row r="129" spans="1:20" ht="13.5" thickBot="1">
      <c r="A129" s="6652"/>
      <c r="B129" s="6657"/>
      <c r="C129" s="6660"/>
      <c r="D129" s="6540"/>
      <c r="E129" s="6536"/>
      <c r="F129" s="6537"/>
      <c r="G129" s="5889"/>
      <c r="H129" s="6495"/>
      <c r="I129" s="6520"/>
      <c r="J129" s="1812" t="s">
        <v>134</v>
      </c>
      <c r="K129" s="1810">
        <f t="shared" si="4"/>
        <v>0</v>
      </c>
      <c r="L129" s="1811">
        <f t="shared" si="4"/>
        <v>0</v>
      </c>
      <c r="M129" s="1810">
        <f t="shared" si="4"/>
        <v>0</v>
      </c>
      <c r="N129" s="6456"/>
      <c r="O129" s="6463"/>
      <c r="P129" s="1809"/>
      <c r="Q129" s="6444"/>
      <c r="R129" s="6430"/>
      <c r="S129" s="6427"/>
    </row>
    <row r="130" spans="1:20" ht="13.5" thickBot="1">
      <c r="A130" s="6653"/>
      <c r="B130" s="6658"/>
      <c r="C130" s="6661"/>
      <c r="D130" s="6541"/>
      <c r="E130" s="6542"/>
      <c r="F130" s="6543"/>
      <c r="G130" s="5890"/>
      <c r="H130" s="6496"/>
      <c r="I130" s="6521"/>
      <c r="J130" s="1808" t="s">
        <v>23</v>
      </c>
      <c r="K130" s="1806">
        <f>SUM(K126:K129)</f>
        <v>44.5</v>
      </c>
      <c r="L130" s="1807">
        <f>SUM(L126:L129)</f>
        <v>44.5</v>
      </c>
      <c r="M130" s="1806">
        <f>SUM(M126:M129)</f>
        <v>41.7</v>
      </c>
      <c r="N130" s="6457"/>
      <c r="O130" s="6464"/>
      <c r="P130" s="1805"/>
      <c r="Q130" s="6445"/>
      <c r="R130" s="6431"/>
      <c r="S130" s="6428"/>
    </row>
    <row r="131" spans="1:20">
      <c r="A131" s="6507" t="s">
        <v>27</v>
      </c>
      <c r="B131" s="6510" t="s">
        <v>29</v>
      </c>
      <c r="C131" s="6504" t="s">
        <v>29</v>
      </c>
      <c r="D131" s="1803" t="s">
        <v>27</v>
      </c>
      <c r="E131" s="1795"/>
      <c r="F131" s="6498" t="s">
        <v>618</v>
      </c>
      <c r="G131" s="5888" t="s">
        <v>617</v>
      </c>
      <c r="H131" s="6497" t="s">
        <v>34</v>
      </c>
      <c r="I131" s="6519" t="s">
        <v>614</v>
      </c>
      <c r="J131" s="1802" t="s">
        <v>613</v>
      </c>
      <c r="K131" s="1801">
        <v>0</v>
      </c>
      <c r="L131" s="1801">
        <v>0</v>
      </c>
      <c r="M131" s="1801">
        <v>0</v>
      </c>
      <c r="N131" s="6494" t="s">
        <v>616</v>
      </c>
      <c r="O131" s="6462" t="s">
        <v>37</v>
      </c>
      <c r="P131" s="6665">
        <v>0</v>
      </c>
      <c r="Q131" s="6461">
        <v>0</v>
      </c>
      <c r="R131" s="6429"/>
      <c r="S131" s="6426"/>
    </row>
    <row r="132" spans="1:20">
      <c r="A132" s="6508"/>
      <c r="B132" s="6511"/>
      <c r="C132" s="6505"/>
      <c r="D132" s="1796"/>
      <c r="E132" s="1795"/>
      <c r="F132" s="6499"/>
      <c r="G132" s="5889"/>
      <c r="H132" s="6495"/>
      <c r="I132" s="6520"/>
      <c r="J132" s="1804" t="s">
        <v>135</v>
      </c>
      <c r="K132" s="1799">
        <v>0</v>
      </c>
      <c r="L132" s="1799">
        <v>0</v>
      </c>
      <c r="M132" s="1799">
        <v>0</v>
      </c>
      <c r="N132" s="6459"/>
      <c r="O132" s="6463"/>
      <c r="P132" s="6666"/>
      <c r="Q132" s="6444"/>
      <c r="R132" s="6430"/>
      <c r="S132" s="6427"/>
    </row>
    <row r="133" spans="1:20">
      <c r="A133" s="6508"/>
      <c r="B133" s="6511"/>
      <c r="C133" s="6505"/>
      <c r="D133" s="1796"/>
      <c r="E133" s="1795"/>
      <c r="F133" s="6499"/>
      <c r="G133" s="5889"/>
      <c r="H133" s="6495"/>
      <c r="I133" s="6520"/>
      <c r="J133" s="1800" t="s">
        <v>609</v>
      </c>
      <c r="K133" s="1799">
        <v>0</v>
      </c>
      <c r="L133" s="1799">
        <v>0</v>
      </c>
      <c r="M133" s="1799"/>
      <c r="N133" s="6459"/>
      <c r="O133" s="6463"/>
      <c r="P133" s="6666"/>
      <c r="Q133" s="6444"/>
      <c r="R133" s="6430"/>
      <c r="S133" s="6427"/>
    </row>
    <row r="134" spans="1:20" ht="13.5" thickBot="1">
      <c r="A134" s="6508"/>
      <c r="B134" s="6511"/>
      <c r="C134" s="6505"/>
      <c r="D134" s="1796"/>
      <c r="E134" s="1795"/>
      <c r="F134" s="6499"/>
      <c r="G134" s="5889"/>
      <c r="H134" s="6495"/>
      <c r="I134" s="6520"/>
      <c r="J134" s="1794" t="s">
        <v>134</v>
      </c>
      <c r="K134" s="1797">
        <v>0</v>
      </c>
      <c r="L134" s="1797">
        <v>0</v>
      </c>
      <c r="M134" s="1797">
        <v>0</v>
      </c>
      <c r="N134" s="6459"/>
      <c r="O134" s="6463"/>
      <c r="P134" s="6666"/>
      <c r="Q134" s="6444"/>
      <c r="R134" s="6430"/>
      <c r="S134" s="6427"/>
    </row>
    <row r="135" spans="1:20" ht="13.5" thickBot="1">
      <c r="A135" s="6509"/>
      <c r="B135" s="6512"/>
      <c r="C135" s="6506"/>
      <c r="D135" s="1792"/>
      <c r="E135" s="1795"/>
      <c r="F135" s="6500"/>
      <c r="G135" s="5889"/>
      <c r="H135" s="6496"/>
      <c r="I135" s="6521"/>
      <c r="J135" s="1790" t="s">
        <v>23</v>
      </c>
      <c r="K135" s="1789">
        <f>SUM(K131:K134)</f>
        <v>0</v>
      </c>
      <c r="L135" s="1789">
        <f>SUM(L131:L134)</f>
        <v>0</v>
      </c>
      <c r="M135" s="1789">
        <f>SUM(M131:M134)</f>
        <v>0</v>
      </c>
      <c r="N135" s="6468"/>
      <c r="O135" s="6464"/>
      <c r="P135" s="6667"/>
      <c r="Q135" s="6445"/>
      <c r="R135" s="6431"/>
      <c r="S135" s="6428"/>
    </row>
    <row r="136" spans="1:20" ht="12.75" customHeight="1">
      <c r="A136" s="6507" t="s">
        <v>27</v>
      </c>
      <c r="B136" s="6510" t="s">
        <v>29</v>
      </c>
      <c r="C136" s="6504" t="s">
        <v>29</v>
      </c>
      <c r="D136" s="1803" t="s">
        <v>29</v>
      </c>
      <c r="E136" s="1795"/>
      <c r="F136" s="6498" t="s">
        <v>615</v>
      </c>
      <c r="G136" s="5889"/>
      <c r="H136" s="6497" t="s">
        <v>34</v>
      </c>
      <c r="I136" s="6519" t="s">
        <v>614</v>
      </c>
      <c r="J136" s="1802" t="s">
        <v>613</v>
      </c>
      <c r="K136" s="1801">
        <v>44.5</v>
      </c>
      <c r="L136" s="1801">
        <v>44.5</v>
      </c>
      <c r="M136" s="1801">
        <v>41.7</v>
      </c>
      <c r="N136" s="6494" t="s">
        <v>612</v>
      </c>
      <c r="O136" s="6462" t="s">
        <v>37</v>
      </c>
      <c r="P136" s="6440">
        <v>120</v>
      </c>
      <c r="Q136" s="6465">
        <v>217</v>
      </c>
      <c r="R136" s="6443" t="s">
        <v>611</v>
      </c>
      <c r="S136" s="6446" t="s">
        <v>610</v>
      </c>
    </row>
    <row r="137" spans="1:20" ht="12.75" customHeight="1">
      <c r="A137" s="6508"/>
      <c r="B137" s="6511"/>
      <c r="C137" s="6505"/>
      <c r="D137" s="1796"/>
      <c r="E137" s="1795"/>
      <c r="F137" s="6499"/>
      <c r="G137" s="5889"/>
      <c r="H137" s="6495"/>
      <c r="I137" s="6520"/>
      <c r="J137" s="1800" t="s">
        <v>135</v>
      </c>
      <c r="K137" s="1799">
        <v>0</v>
      </c>
      <c r="L137" s="1799">
        <v>0</v>
      </c>
      <c r="M137" s="1799">
        <v>0</v>
      </c>
      <c r="N137" s="6459"/>
      <c r="O137" s="6463"/>
      <c r="P137" s="6441"/>
      <c r="Q137" s="6466"/>
      <c r="R137" s="6438"/>
      <c r="S137" s="6447"/>
    </row>
    <row r="138" spans="1:20" ht="12.75" customHeight="1">
      <c r="A138" s="6508"/>
      <c r="B138" s="6511"/>
      <c r="C138" s="6505"/>
      <c r="D138" s="1796"/>
      <c r="E138" s="1795"/>
      <c r="F138" s="6499"/>
      <c r="G138" s="5889"/>
      <c r="H138" s="6495"/>
      <c r="I138" s="6520"/>
      <c r="J138" s="1798" t="s">
        <v>609</v>
      </c>
      <c r="K138" s="1797">
        <v>0</v>
      </c>
      <c r="L138" s="1797">
        <v>0</v>
      </c>
      <c r="M138" s="1797"/>
      <c r="N138" s="6459"/>
      <c r="O138" s="6463"/>
      <c r="P138" s="6441"/>
      <c r="Q138" s="6466"/>
      <c r="R138" s="6438"/>
      <c r="S138" s="6447"/>
    </row>
    <row r="139" spans="1:20" ht="13.5" customHeight="1" thickBot="1">
      <c r="A139" s="6508"/>
      <c r="B139" s="6511"/>
      <c r="C139" s="6505"/>
      <c r="D139" s="1796"/>
      <c r="E139" s="1795"/>
      <c r="F139" s="6499"/>
      <c r="G139" s="5889"/>
      <c r="H139" s="6495"/>
      <c r="I139" s="6520"/>
      <c r="J139" s="1794" t="s">
        <v>134</v>
      </c>
      <c r="K139" s="1793">
        <v>0</v>
      </c>
      <c r="L139" s="1793">
        <v>0</v>
      </c>
      <c r="M139" s="1793">
        <v>0</v>
      </c>
      <c r="N139" s="6459"/>
      <c r="O139" s="6463"/>
      <c r="P139" s="6441"/>
      <c r="Q139" s="6466"/>
      <c r="R139" s="6438"/>
      <c r="S139" s="6447"/>
      <c r="T139" s="1733"/>
    </row>
    <row r="140" spans="1:20" ht="13.5" thickBot="1">
      <c r="A140" s="6509"/>
      <c r="B140" s="6512"/>
      <c r="C140" s="6506"/>
      <c r="D140" s="1792"/>
      <c r="E140" s="1791"/>
      <c r="F140" s="6500"/>
      <c r="G140" s="5890"/>
      <c r="H140" s="6496"/>
      <c r="I140" s="6521"/>
      <c r="J140" s="1790" t="s">
        <v>23</v>
      </c>
      <c r="K140" s="1789">
        <f>+SUM(K136:K139)</f>
        <v>44.5</v>
      </c>
      <c r="L140" s="1789">
        <f>+SUM(L136:L139)</f>
        <v>44.5</v>
      </c>
      <c r="M140" s="1789">
        <f>+SUM(M136:M139)</f>
        <v>41.7</v>
      </c>
      <c r="N140" s="6468"/>
      <c r="O140" s="6464"/>
      <c r="P140" s="6442"/>
      <c r="Q140" s="6467"/>
      <c r="R140" s="6439"/>
      <c r="S140" s="6448"/>
    </row>
    <row r="141" spans="1:20" ht="13.15" customHeight="1" thickBot="1">
      <c r="A141" s="1783" t="s">
        <v>27</v>
      </c>
      <c r="B141" s="1788" t="s">
        <v>29</v>
      </c>
      <c r="C141" s="6501" t="s">
        <v>608</v>
      </c>
      <c r="D141" s="6502"/>
      <c r="E141" s="6502"/>
      <c r="F141" s="6502"/>
      <c r="G141" s="6502"/>
      <c r="H141" s="6502"/>
      <c r="I141" s="6502"/>
      <c r="J141" s="6503"/>
      <c r="K141" s="1787">
        <f>K105+K130</f>
        <v>134.19999999999999</v>
      </c>
      <c r="L141" s="1787">
        <f>L105+L130</f>
        <v>134.19999999999999</v>
      </c>
      <c r="M141" s="1787">
        <f>M105+M130</f>
        <v>123.30000000000001</v>
      </c>
      <c r="N141" s="1786"/>
      <c r="O141" s="1785"/>
      <c r="P141" s="1785"/>
      <c r="Q141" s="1784"/>
      <c r="R141" s="1770"/>
      <c r="S141" s="1769"/>
    </row>
    <row r="142" spans="1:20" ht="13.5" customHeight="1" thickBot="1">
      <c r="A142" s="1783" t="s">
        <v>27</v>
      </c>
      <c r="B142" s="6624" t="s">
        <v>607</v>
      </c>
      <c r="C142" s="6625"/>
      <c r="D142" s="6625"/>
      <c r="E142" s="6625"/>
      <c r="F142" s="6625"/>
      <c r="G142" s="6625"/>
      <c r="H142" s="6625"/>
      <c r="I142" s="6625"/>
      <c r="J142" s="6626"/>
      <c r="K142" s="1782">
        <f>SUM(K97,K141)</f>
        <v>860.40000000000009</v>
      </c>
      <c r="L142" s="1782">
        <f>SUM(L97,L141)</f>
        <v>860.40000000000009</v>
      </c>
      <c r="M142" s="1782">
        <f>SUM(M97,M141)</f>
        <v>805.10000000000014</v>
      </c>
      <c r="N142" s="1781"/>
      <c r="O142" s="1780"/>
      <c r="P142" s="1780"/>
      <c r="Q142" s="1779"/>
      <c r="R142" s="1770"/>
      <c r="S142" s="1769"/>
    </row>
    <row r="143" spans="1:20" ht="13.5" customHeight="1" thickBot="1">
      <c r="A143" s="6627" t="s">
        <v>606</v>
      </c>
      <c r="B143" s="6628"/>
      <c r="C143" s="6628"/>
      <c r="D143" s="6628"/>
      <c r="E143" s="6628"/>
      <c r="F143" s="6628"/>
      <c r="G143" s="6628"/>
      <c r="H143" s="6628"/>
      <c r="I143" s="6628"/>
      <c r="J143" s="6629"/>
      <c r="K143" s="1778">
        <f>SUM(K15+K55+K75+K104+K129)</f>
        <v>187.2</v>
      </c>
      <c r="L143" s="1778">
        <f>SUM(L15+L55+L75+L104+L129)</f>
        <v>28.1</v>
      </c>
      <c r="M143" s="1778">
        <f>SUM(M15+M55+M75+M104+M129)</f>
        <v>28.1</v>
      </c>
      <c r="N143" s="1777"/>
      <c r="O143" s="1776"/>
      <c r="P143" s="1776"/>
      <c r="Q143" s="1775"/>
      <c r="R143" s="1770"/>
      <c r="S143" s="1769"/>
    </row>
    <row r="144" spans="1:20" ht="18.75" hidden="1" customHeight="1" thickBot="1">
      <c r="A144" s="6642" t="s">
        <v>605</v>
      </c>
      <c r="B144" s="6643"/>
      <c r="C144" s="6643"/>
      <c r="D144" s="6643"/>
      <c r="E144" s="6643"/>
      <c r="F144" s="6643"/>
      <c r="G144" s="6643"/>
      <c r="H144" s="6643"/>
      <c r="I144" s="6643"/>
      <c r="J144" s="6644"/>
      <c r="K144" s="1774">
        <f>SUM(K12+K52+K72+K101+K126)</f>
        <v>252</v>
      </c>
      <c r="L144" s="1774">
        <f>SUM(L12+L52+L72+L101+L126)</f>
        <v>252</v>
      </c>
      <c r="M144" s="1774">
        <f>SUM(M12+M52+M72+M101+M126)</f>
        <v>230.5</v>
      </c>
      <c r="N144" s="1773"/>
      <c r="O144" s="1772"/>
      <c r="P144" s="1772"/>
      <c r="Q144" s="1771"/>
      <c r="R144" s="1770"/>
      <c r="S144" s="1769"/>
    </row>
    <row r="145" spans="1:19" ht="13.15" customHeight="1" thickBot="1">
      <c r="A145" s="6621" t="s">
        <v>24</v>
      </c>
      <c r="B145" s="6622"/>
      <c r="C145" s="6622"/>
      <c r="D145" s="6622"/>
      <c r="E145" s="6622"/>
      <c r="F145" s="6622"/>
      <c r="G145" s="6622"/>
      <c r="H145" s="6622"/>
      <c r="I145" s="6622"/>
      <c r="J145" s="6623"/>
      <c r="K145" s="1768">
        <f>K142*1</f>
        <v>860.40000000000009</v>
      </c>
      <c r="L145" s="1768">
        <f>L142*1</f>
        <v>860.40000000000009</v>
      </c>
      <c r="M145" s="1768">
        <f>M142*1</f>
        <v>805.10000000000014</v>
      </c>
      <c r="N145" s="1767"/>
      <c r="O145" s="1766"/>
      <c r="P145" s="1766"/>
      <c r="Q145" s="1765"/>
      <c r="R145" s="1764"/>
      <c r="S145" s="1763"/>
    </row>
    <row r="146" spans="1:19">
      <c r="A146" s="1762" t="s">
        <v>494</v>
      </c>
      <c r="B146" s="1762"/>
      <c r="C146" s="1762"/>
      <c r="D146" s="1762"/>
      <c r="E146" s="1762"/>
      <c r="F146" s="1762"/>
      <c r="G146" s="1762"/>
      <c r="H146" s="1762"/>
      <c r="I146" s="1762"/>
      <c r="J146" s="1762"/>
      <c r="K146" s="1761"/>
      <c r="L146" s="1760"/>
      <c r="M146" s="1760"/>
    </row>
    <row r="147" spans="1:19" ht="198" customHeight="1">
      <c r="K147" s="1759"/>
      <c r="L147" s="1759"/>
      <c r="M147" s="1759"/>
    </row>
    <row r="148" spans="1:19" ht="16.5" thickBot="1">
      <c r="F148" s="6641" t="s">
        <v>21</v>
      </c>
      <c r="G148" s="6641"/>
      <c r="H148" s="6641"/>
      <c r="I148" s="6641"/>
      <c r="J148" s="6641"/>
      <c r="K148" s="6641"/>
      <c r="L148" s="1758"/>
      <c r="M148" s="1758"/>
    </row>
    <row r="149" spans="1:19" ht="60.75" customHeight="1" thickBot="1">
      <c r="F149" s="1757"/>
      <c r="G149" s="1756"/>
      <c r="H149" s="1756"/>
      <c r="I149" s="1756"/>
      <c r="J149" s="1755"/>
      <c r="K149" s="1754" t="s">
        <v>19</v>
      </c>
      <c r="L149" s="1753" t="s">
        <v>18</v>
      </c>
      <c r="M149" s="1752" t="s">
        <v>17</v>
      </c>
    </row>
    <row r="150" spans="1:19" ht="13.5" thickBot="1">
      <c r="F150" s="6635" t="s">
        <v>16</v>
      </c>
      <c r="G150" s="6636"/>
      <c r="H150" s="6636"/>
      <c r="I150" s="6636"/>
      <c r="J150" s="6637"/>
      <c r="K150" s="1751">
        <f>SUM(K151:K162)</f>
        <v>860.40000000000009</v>
      </c>
      <c r="L150" s="1751">
        <f>SUM(L151:L163)</f>
        <v>860.40000000000009</v>
      </c>
      <c r="M150" s="1751">
        <f>SUM(M151:M163)</f>
        <v>805.10000000000014</v>
      </c>
    </row>
    <row r="151" spans="1:19">
      <c r="F151" s="6638" t="s">
        <v>14</v>
      </c>
      <c r="G151" s="6639"/>
      <c r="H151" s="6639"/>
      <c r="I151" s="6639"/>
      <c r="J151" s="6640"/>
      <c r="K151" s="1750">
        <f>K144</f>
        <v>252</v>
      </c>
      <c r="L151" s="1749">
        <v>0</v>
      </c>
      <c r="M151" s="1749">
        <v>0</v>
      </c>
    </row>
    <row r="152" spans="1:19" ht="12.75" customHeight="1">
      <c r="F152" s="6472" t="s">
        <v>604</v>
      </c>
      <c r="G152" s="6473"/>
      <c r="H152" s="6473"/>
      <c r="I152" s="6473"/>
      <c r="J152" s="6474"/>
      <c r="K152" s="1748">
        <v>0</v>
      </c>
      <c r="L152" s="1747">
        <f>L12+L52+L72+L101+L126</f>
        <v>252</v>
      </c>
      <c r="M152" s="1747">
        <f>M12+M52+M72+M101+M126</f>
        <v>230.5</v>
      </c>
    </row>
    <row r="153" spans="1:19">
      <c r="F153" s="6472" t="s">
        <v>493</v>
      </c>
      <c r="G153" s="6473"/>
      <c r="H153" s="6473"/>
      <c r="I153" s="6473"/>
      <c r="J153" s="6474"/>
      <c r="K153" s="1742"/>
      <c r="L153" s="1741"/>
      <c r="M153" s="1741"/>
    </row>
    <row r="154" spans="1:19">
      <c r="F154" s="6472" t="s">
        <v>12</v>
      </c>
      <c r="G154" s="6473"/>
      <c r="H154" s="6473"/>
      <c r="I154" s="6473"/>
      <c r="J154" s="6474"/>
      <c r="K154" s="1738">
        <f>SUM(K13+K53+K73+K102+K127)</f>
        <v>421.20000000000005</v>
      </c>
      <c r="L154" s="1737">
        <f>SUM(L13+L53+L73+L102+L127)</f>
        <v>421.20000000000005</v>
      </c>
      <c r="M154" s="1737">
        <f>SUM(M13+M53+M73+M102+M127)</f>
        <v>388.70000000000005</v>
      </c>
    </row>
    <row r="155" spans="1:19">
      <c r="F155" s="6472" t="s">
        <v>11</v>
      </c>
      <c r="G155" s="6473"/>
      <c r="H155" s="6473"/>
      <c r="I155" s="6473"/>
      <c r="J155" s="6474"/>
      <c r="K155" s="1742"/>
      <c r="L155" s="1741"/>
      <c r="M155" s="1741"/>
    </row>
    <row r="156" spans="1:19">
      <c r="F156" s="5684" t="s">
        <v>10</v>
      </c>
      <c r="G156" s="5685"/>
      <c r="H156" s="5685"/>
      <c r="I156" s="5685"/>
      <c r="J156" s="6319"/>
      <c r="K156" s="1746"/>
      <c r="L156" s="1321"/>
      <c r="M156" s="1321"/>
    </row>
    <row r="157" spans="1:19">
      <c r="F157" s="1745" t="s">
        <v>9</v>
      </c>
      <c r="G157" s="1744"/>
      <c r="H157" s="1744"/>
      <c r="I157" s="1744"/>
      <c r="J157" s="1743"/>
      <c r="K157" s="1742"/>
      <c r="L157" s="1741"/>
      <c r="M157" s="1741"/>
    </row>
    <row r="158" spans="1:19" ht="13.15" customHeight="1">
      <c r="F158" s="6472" t="s">
        <v>8</v>
      </c>
      <c r="G158" s="6473"/>
      <c r="H158" s="6473"/>
      <c r="I158" s="6473"/>
      <c r="J158" s="6474"/>
      <c r="K158" s="1742"/>
      <c r="L158" s="1741"/>
      <c r="M158" s="1741"/>
    </row>
    <row r="159" spans="1:19">
      <c r="F159" s="6472" t="s">
        <v>492</v>
      </c>
      <c r="G159" s="6473"/>
      <c r="H159" s="6473"/>
      <c r="I159" s="6473"/>
      <c r="J159" s="6474"/>
      <c r="K159" s="1740"/>
      <c r="L159" s="1739"/>
      <c r="M159" s="1739"/>
    </row>
    <row r="160" spans="1:19">
      <c r="F160" s="6472" t="s">
        <v>6</v>
      </c>
      <c r="G160" s="6473"/>
      <c r="H160" s="6473"/>
      <c r="I160" s="6473"/>
      <c r="J160" s="6474"/>
      <c r="K160" s="1740"/>
      <c r="L160" s="1739"/>
      <c r="M160" s="1739"/>
    </row>
    <row r="161" spans="6:14">
      <c r="F161" s="6472" t="s">
        <v>5</v>
      </c>
      <c r="G161" s="6473"/>
      <c r="H161" s="6473"/>
      <c r="I161" s="6473"/>
      <c r="J161" s="6474"/>
      <c r="K161" s="1740"/>
      <c r="L161" s="1739"/>
      <c r="M161" s="1739"/>
    </row>
    <row r="162" spans="6:14" ht="13.15" customHeight="1">
      <c r="F162" s="6472" t="s">
        <v>491</v>
      </c>
      <c r="G162" s="6473"/>
      <c r="H162" s="6473"/>
      <c r="I162" s="6473"/>
      <c r="J162" s="6474"/>
      <c r="K162" s="1738">
        <f>K143</f>
        <v>187.2</v>
      </c>
      <c r="L162" s="1737">
        <f>L143</f>
        <v>28.1</v>
      </c>
      <c r="M162" s="1737">
        <f>M143</f>
        <v>28.1</v>
      </c>
    </row>
    <row r="163" spans="6:14" ht="13.15" customHeight="1" thickBot="1">
      <c r="F163" s="6648" t="s">
        <v>603</v>
      </c>
      <c r="G163" s="6649"/>
      <c r="H163" s="6649"/>
      <c r="I163" s="6649"/>
      <c r="J163" s="6650"/>
      <c r="K163" s="1736"/>
      <c r="L163" s="1735">
        <f>L14+L54+L74+L103+L128</f>
        <v>159.1</v>
      </c>
      <c r="M163" s="1735">
        <f>M14+M54+M74+M103+M128</f>
        <v>157.80000000000001</v>
      </c>
    </row>
    <row r="164" spans="6:14" ht="13.5" thickBot="1">
      <c r="F164" s="6630" t="s">
        <v>2</v>
      </c>
      <c r="G164" s="6631"/>
      <c r="H164" s="6631"/>
      <c r="I164" s="6631"/>
      <c r="J164" s="6631"/>
      <c r="K164" s="1734"/>
      <c r="L164" s="1734"/>
      <c r="M164" s="1734"/>
      <c r="N164" s="1733"/>
    </row>
    <row r="165" spans="6:14" ht="13.5" thickBot="1">
      <c r="F165" s="6632" t="s">
        <v>490</v>
      </c>
      <c r="G165" s="6633"/>
      <c r="H165" s="6633"/>
      <c r="I165" s="6633"/>
      <c r="J165" s="6634"/>
      <c r="K165" s="1732"/>
      <c r="L165" s="1732"/>
      <c r="M165" s="1732"/>
    </row>
    <row r="166" spans="6:14" ht="13.5" thickBot="1">
      <c r="F166" s="6645" t="s">
        <v>0</v>
      </c>
      <c r="G166" s="6646"/>
      <c r="H166" s="6646"/>
      <c r="I166" s="6646"/>
      <c r="J166" s="6647"/>
      <c r="K166" s="1731">
        <f>K150+K164</f>
        <v>860.40000000000009</v>
      </c>
      <c r="L166" s="1731">
        <f>L150+L164</f>
        <v>860.40000000000009</v>
      </c>
      <c r="M166" s="1731">
        <f>M150+M164</f>
        <v>805.10000000000014</v>
      </c>
    </row>
  </sheetData>
  <mergeCells count="341">
    <mergeCell ref="R12:R16"/>
    <mergeCell ref="S12:S16"/>
    <mergeCell ref="R111:R115"/>
    <mergeCell ref="R116:R120"/>
    <mergeCell ref="S106:S110"/>
    <mergeCell ref="S111:S115"/>
    <mergeCell ref="S116:S120"/>
    <mergeCell ref="P116:P120"/>
    <mergeCell ref="P131:P135"/>
    <mergeCell ref="R82:R86"/>
    <mergeCell ref="R87:R91"/>
    <mergeCell ref="R126:R130"/>
    <mergeCell ref="S126:S130"/>
    <mergeCell ref="S121:S125"/>
    <mergeCell ref="R101:R105"/>
    <mergeCell ref="S101:S105"/>
    <mergeCell ref="S22:S26"/>
    <mergeCell ref="S17:S21"/>
    <mergeCell ref="R42:R46"/>
    <mergeCell ref="S42:S46"/>
    <mergeCell ref="S37:S41"/>
    <mergeCell ref="R32:R36"/>
    <mergeCell ref="S32:S36"/>
    <mergeCell ref="R27:R31"/>
    <mergeCell ref="N126:N130"/>
    <mergeCell ref="A121:A125"/>
    <mergeCell ref="B101:B105"/>
    <mergeCell ref="N111:N115"/>
    <mergeCell ref="D126:F130"/>
    <mergeCell ref="G126:G130"/>
    <mergeCell ref="G106:G125"/>
    <mergeCell ref="C121:C125"/>
    <mergeCell ref="F111:F115"/>
    <mergeCell ref="B121:B125"/>
    <mergeCell ref="F106:F109"/>
    <mergeCell ref="I126:I130"/>
    <mergeCell ref="A101:A105"/>
    <mergeCell ref="B111:B115"/>
    <mergeCell ref="A111:A115"/>
    <mergeCell ref="N106:N110"/>
    <mergeCell ref="N101:N105"/>
    <mergeCell ref="F165:J165"/>
    <mergeCell ref="F150:J150"/>
    <mergeCell ref="F151:J151"/>
    <mergeCell ref="F153:J153"/>
    <mergeCell ref="F148:K148"/>
    <mergeCell ref="A144:J144"/>
    <mergeCell ref="F166:J166"/>
    <mergeCell ref="F154:J154"/>
    <mergeCell ref="F155:J155"/>
    <mergeCell ref="F156:J156"/>
    <mergeCell ref="F158:J158"/>
    <mergeCell ref="F159:J159"/>
    <mergeCell ref="F160:J160"/>
    <mergeCell ref="F161:J161"/>
    <mergeCell ref="F163:J163"/>
    <mergeCell ref="B142:J142"/>
    <mergeCell ref="A143:J143"/>
    <mergeCell ref="B131:B135"/>
    <mergeCell ref="A131:A135"/>
    <mergeCell ref="C136:C140"/>
    <mergeCell ref="B136:B140"/>
    <mergeCell ref="A136:A140"/>
    <mergeCell ref="B106:B110"/>
    <mergeCell ref="F164:J164"/>
    <mergeCell ref="A106:A110"/>
    <mergeCell ref="A126:A130"/>
    <mergeCell ref="B126:B130"/>
    <mergeCell ref="C126:C130"/>
    <mergeCell ref="A72:A76"/>
    <mergeCell ref="C72:C76"/>
    <mergeCell ref="G82:G86"/>
    <mergeCell ref="A52:A56"/>
    <mergeCell ref="B52:B56"/>
    <mergeCell ref="C52:C56"/>
    <mergeCell ref="H52:H56"/>
    <mergeCell ref="D32:D36"/>
    <mergeCell ref="D37:D41"/>
    <mergeCell ref="D42:D46"/>
    <mergeCell ref="A82:A86"/>
    <mergeCell ref="F82:F86"/>
    <mergeCell ref="B82:B86"/>
    <mergeCell ref="B77:B81"/>
    <mergeCell ref="D77:D81"/>
    <mergeCell ref="H77:H86"/>
    <mergeCell ref="D82:D86"/>
    <mergeCell ref="G42:G46"/>
    <mergeCell ref="F32:F35"/>
    <mergeCell ref="G87:G91"/>
    <mergeCell ref="H22:H26"/>
    <mergeCell ref="H27:H31"/>
    <mergeCell ref="G47:G51"/>
    <mergeCell ref="H67:H71"/>
    <mergeCell ref="E22:E26"/>
    <mergeCell ref="B72:B76"/>
    <mergeCell ref="B87:B91"/>
    <mergeCell ref="A3:Q3"/>
    <mergeCell ref="A5:A7"/>
    <mergeCell ref="B5:B7"/>
    <mergeCell ref="C5:C7"/>
    <mergeCell ref="E5:E7"/>
    <mergeCell ref="F5:F7"/>
    <mergeCell ref="H5:H7"/>
    <mergeCell ref="I5:I7"/>
    <mergeCell ref="J5:J7"/>
    <mergeCell ref="N5:Q5"/>
    <mergeCell ref="N6:N7"/>
    <mergeCell ref="O6:O7"/>
    <mergeCell ref="G5:G7"/>
    <mergeCell ref="P6:P7"/>
    <mergeCell ref="Q6:Q7"/>
    <mergeCell ref="H47:H51"/>
    <mergeCell ref="F57:F61"/>
    <mergeCell ref="G101:G105"/>
    <mergeCell ref="H121:H125"/>
    <mergeCell ref="I121:I125"/>
    <mergeCell ref="H17:H21"/>
    <mergeCell ref="D5:D7"/>
    <mergeCell ref="E17:E21"/>
    <mergeCell ref="D17:D21"/>
    <mergeCell ref="F17:F21"/>
    <mergeCell ref="H12:H16"/>
    <mergeCell ref="C10:Q10"/>
    <mergeCell ref="B8:Q8"/>
    <mergeCell ref="N17:N21"/>
    <mergeCell ref="I52:I56"/>
    <mergeCell ref="H72:H76"/>
    <mergeCell ref="I72:I76"/>
    <mergeCell ref="G72:G76"/>
    <mergeCell ref="E57:E61"/>
    <mergeCell ref="G67:G71"/>
    <mergeCell ref="I67:I71"/>
    <mergeCell ref="E32:E36"/>
    <mergeCell ref="E37:E41"/>
    <mergeCell ref="E42:E46"/>
    <mergeCell ref="H62:H66"/>
    <mergeCell ref="E62:E66"/>
    <mergeCell ref="G52:G56"/>
    <mergeCell ref="G57:G61"/>
    <mergeCell ref="G62:G66"/>
    <mergeCell ref="D72:F76"/>
    <mergeCell ref="I82:I86"/>
    <mergeCell ref="I92:I96"/>
    <mergeCell ref="D101:F105"/>
    <mergeCell ref="G92:G96"/>
    <mergeCell ref="F92:F96"/>
    <mergeCell ref="D92:D96"/>
    <mergeCell ref="A2:Q2"/>
    <mergeCell ref="D52:F56"/>
    <mergeCell ref="I57:I61"/>
    <mergeCell ref="I62:I66"/>
    <mergeCell ref="I77:I81"/>
    <mergeCell ref="I17:I21"/>
    <mergeCell ref="I22:I26"/>
    <mergeCell ref="I27:I31"/>
    <mergeCell ref="I32:I36"/>
    <mergeCell ref="I37:I41"/>
    <mergeCell ref="C77:C81"/>
    <mergeCell ref="G22:G26"/>
    <mergeCell ref="G27:G31"/>
    <mergeCell ref="H42:H46"/>
    <mergeCell ref="F62:F66"/>
    <mergeCell ref="H57:H61"/>
    <mergeCell ref="D22:D26"/>
    <mergeCell ref="E27:E31"/>
    <mergeCell ref="D27:D31"/>
    <mergeCell ref="F37:F41"/>
    <mergeCell ref="F42:F46"/>
    <mergeCell ref="F27:F28"/>
    <mergeCell ref="F22:F25"/>
    <mergeCell ref="G17:G21"/>
    <mergeCell ref="N27:N31"/>
    <mergeCell ref="O27:O31"/>
    <mergeCell ref="Q27:Q31"/>
    <mergeCell ref="P12:P16"/>
    <mergeCell ref="P22:P26"/>
    <mergeCell ref="P27:P31"/>
    <mergeCell ref="H32:H36"/>
    <mergeCell ref="H37:H41"/>
    <mergeCell ref="F121:F125"/>
    <mergeCell ref="H87:H91"/>
    <mergeCell ref="I87:I91"/>
    <mergeCell ref="H111:H115"/>
    <mergeCell ref="H116:H120"/>
    <mergeCell ref="I101:I105"/>
    <mergeCell ref="I111:I115"/>
    <mergeCell ref="I42:I46"/>
    <mergeCell ref="I47:I51"/>
    <mergeCell ref="G77:G81"/>
    <mergeCell ref="F77:F81"/>
    <mergeCell ref="C97:I97"/>
    <mergeCell ref="G12:G16"/>
    <mergeCell ref="D12:F16"/>
    <mergeCell ref="G32:G36"/>
    <mergeCell ref="G37:G41"/>
    <mergeCell ref="O17:O21"/>
    <mergeCell ref="Q17:Q21"/>
    <mergeCell ref="N22:N26"/>
    <mergeCell ref="O22:O26"/>
    <mergeCell ref="Q22:Q26"/>
    <mergeCell ref="P17:P21"/>
    <mergeCell ref="N12:N16"/>
    <mergeCell ref="O12:O16"/>
    <mergeCell ref="Q12:Q16"/>
    <mergeCell ref="O92:O96"/>
    <mergeCell ref="Q92:Q96"/>
    <mergeCell ref="C98:Q98"/>
    <mergeCell ref="P42:P46"/>
    <mergeCell ref="P47:P51"/>
    <mergeCell ref="P32:P36"/>
    <mergeCell ref="O72:O76"/>
    <mergeCell ref="N77:N81"/>
    <mergeCell ref="O77:O81"/>
    <mergeCell ref="Q77:Q81"/>
    <mergeCell ref="P52:P56"/>
    <mergeCell ref="P72:P76"/>
    <mergeCell ref="P77:P81"/>
    <mergeCell ref="N37:N41"/>
    <mergeCell ref="O37:O41"/>
    <mergeCell ref="N32:N36"/>
    <mergeCell ref="O32:O36"/>
    <mergeCell ref="Q32:Q36"/>
    <mergeCell ref="H92:H96"/>
    <mergeCell ref="E67:E71"/>
    <mergeCell ref="F67:F71"/>
    <mergeCell ref="E47:E51"/>
    <mergeCell ref="D47:D51"/>
    <mergeCell ref="F47:F50"/>
    <mergeCell ref="C82:C86"/>
    <mergeCell ref="A77:A81"/>
    <mergeCell ref="E77:E81"/>
    <mergeCell ref="C87:C91"/>
    <mergeCell ref="D87:D91"/>
    <mergeCell ref="E87:E91"/>
    <mergeCell ref="F87:F91"/>
    <mergeCell ref="I106:I110"/>
    <mergeCell ref="I116:I120"/>
    <mergeCell ref="E82:E86"/>
    <mergeCell ref="E92:E96"/>
    <mergeCell ref="A92:A96"/>
    <mergeCell ref="C92:C96"/>
    <mergeCell ref="B92:B96"/>
    <mergeCell ref="A87:A91"/>
    <mergeCell ref="A99:A100"/>
    <mergeCell ref="B99:B100"/>
    <mergeCell ref="A116:A120"/>
    <mergeCell ref="B116:B120"/>
    <mergeCell ref="C116:C120"/>
    <mergeCell ref="F116:F120"/>
    <mergeCell ref="N116:N120"/>
    <mergeCell ref="O116:O120"/>
    <mergeCell ref="Q116:Q120"/>
    <mergeCell ref="H101:H105"/>
    <mergeCell ref="H106:H110"/>
    <mergeCell ref="H126:H130"/>
    <mergeCell ref="H131:H135"/>
    <mergeCell ref="H136:H140"/>
    <mergeCell ref="Q101:Q105"/>
    <mergeCell ref="O111:O115"/>
    <mergeCell ref="F136:F140"/>
    <mergeCell ref="F131:F135"/>
    <mergeCell ref="F162:J162"/>
    <mergeCell ref="C141:J141"/>
    <mergeCell ref="G131:G140"/>
    <mergeCell ref="C131:C135"/>
    <mergeCell ref="Q111:Q115"/>
    <mergeCell ref="O126:O130"/>
    <mergeCell ref="N131:N135"/>
    <mergeCell ref="O131:O135"/>
    <mergeCell ref="Q131:Q135"/>
    <mergeCell ref="N136:N140"/>
    <mergeCell ref="O136:O140"/>
    <mergeCell ref="Q136:Q140"/>
    <mergeCell ref="O106:O110"/>
    <mergeCell ref="O101:O105"/>
    <mergeCell ref="I131:I135"/>
    <mergeCell ref="I136:I140"/>
    <mergeCell ref="A145:J145"/>
    <mergeCell ref="S5:S7"/>
    <mergeCell ref="F152:J152"/>
    <mergeCell ref="K5:M5"/>
    <mergeCell ref="K6:K7"/>
    <mergeCell ref="L6:L7"/>
    <mergeCell ref="M6:M7"/>
    <mergeCell ref="R5:R7"/>
    <mergeCell ref="C11:M11"/>
    <mergeCell ref="N52:N56"/>
    <mergeCell ref="O52:O56"/>
    <mergeCell ref="Q52:Q56"/>
    <mergeCell ref="Q37:Q41"/>
    <mergeCell ref="N42:N46"/>
    <mergeCell ref="O42:O46"/>
    <mergeCell ref="Q42:Q46"/>
    <mergeCell ref="N47:N51"/>
    <mergeCell ref="O47:O51"/>
    <mergeCell ref="O121:O125"/>
    <mergeCell ref="Q121:Q125"/>
    <mergeCell ref="N121:N125"/>
    <mergeCell ref="N82:N86"/>
    <mergeCell ref="O82:O86"/>
    <mergeCell ref="Q82:Q86"/>
    <mergeCell ref="N93:N96"/>
    <mergeCell ref="S27:S31"/>
    <mergeCell ref="R106:R110"/>
    <mergeCell ref="S92:S96"/>
    <mergeCell ref="R67:R71"/>
    <mergeCell ref="R72:R76"/>
    <mergeCell ref="S67:S71"/>
    <mergeCell ref="S72:S76"/>
    <mergeCell ref="N72:N76"/>
    <mergeCell ref="R17:R21"/>
    <mergeCell ref="R22:R26"/>
    <mergeCell ref="R37:R41"/>
    <mergeCell ref="R47:R51"/>
    <mergeCell ref="R62:R66"/>
    <mergeCell ref="S47:S51"/>
    <mergeCell ref="Q106:Q110"/>
    <mergeCell ref="O87:O91"/>
    <mergeCell ref="Q87:Q91"/>
    <mergeCell ref="N88:N91"/>
    <mergeCell ref="P82:P86"/>
    <mergeCell ref="P87:P91"/>
    <mergeCell ref="P92:P96"/>
    <mergeCell ref="Q47:Q51"/>
    <mergeCell ref="P37:P41"/>
    <mergeCell ref="S77:S81"/>
    <mergeCell ref="S57:S61"/>
    <mergeCell ref="R52:R56"/>
    <mergeCell ref="S52:S56"/>
    <mergeCell ref="S62:S66"/>
    <mergeCell ref="R57:R61"/>
    <mergeCell ref="R77:R81"/>
    <mergeCell ref="R92:R96"/>
    <mergeCell ref="P136:P140"/>
    <mergeCell ref="R136:R140"/>
    <mergeCell ref="Q126:Q130"/>
    <mergeCell ref="R131:R135"/>
    <mergeCell ref="S131:S135"/>
    <mergeCell ref="S136:S140"/>
    <mergeCell ref="Q72:Q76"/>
    <mergeCell ref="R121:R125"/>
  </mergeCells>
  <pageMargins left="0.70866141732283472" right="0.70866141732283472" top="0.74803149606299213" bottom="0.74803149606299213" header="0.31496062992125984" footer="0.31496062992125984"/>
  <pageSetup paperSize="9" scale="53" firstPageNumber="22" fitToHeight="0" orientation="landscape" useFirstPageNumber="1" r:id="rId1"/>
  <headerFooter>
    <oddHeader>&amp;C&amp;P</odd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X140"/>
  <sheetViews>
    <sheetView zoomScaleNormal="100" workbookViewId="0">
      <selection activeCell="U3" sqref="U3"/>
    </sheetView>
  </sheetViews>
  <sheetFormatPr defaultRowHeight="12.75"/>
  <cols>
    <col min="1" max="1" width="3.5703125" style="1728" customWidth="1"/>
    <col min="2" max="2" width="3.42578125" style="1728" customWidth="1"/>
    <col min="3" max="4" width="3.7109375" style="1728" customWidth="1"/>
    <col min="5" max="5" width="2.5703125" style="1728" customWidth="1"/>
    <col min="6" max="6" width="43" style="1728" customWidth="1"/>
    <col min="7" max="7" width="6.42578125" style="1728" customWidth="1"/>
    <col min="8" max="8" width="6.42578125" style="1976" customWidth="1"/>
    <col min="9" max="9" width="4.42578125" style="1728" customWidth="1"/>
    <col min="10" max="10" width="7.28515625" style="1728" customWidth="1"/>
    <col min="11" max="13" width="10.28515625" style="1728" customWidth="1"/>
    <col min="14" max="14" width="41.28515625" style="1730" customWidth="1"/>
    <col min="15" max="16" width="9.140625" style="1730" customWidth="1"/>
    <col min="17" max="17" width="9.28515625" style="1975" customWidth="1"/>
    <col min="18" max="18" width="25.140625" style="1728" customWidth="1"/>
    <col min="19" max="19" width="23.5703125" style="1728" customWidth="1"/>
    <col min="20" max="16384" width="9.140625" style="1728"/>
  </cols>
  <sheetData>
    <row r="1" spans="1:24" ht="66" customHeight="1">
      <c r="A1" s="1980"/>
      <c r="B1" s="1980"/>
      <c r="C1" s="1980"/>
      <c r="D1" s="1980"/>
      <c r="E1" s="1980"/>
      <c r="F1" s="1980"/>
      <c r="G1" s="1980"/>
      <c r="H1" s="1992"/>
      <c r="I1" s="1980"/>
      <c r="J1" s="1980"/>
      <c r="K1" s="1980"/>
      <c r="L1" s="1980"/>
      <c r="M1" s="1980"/>
      <c r="R1" s="5827" t="s">
        <v>1909</v>
      </c>
      <c r="S1" s="5827"/>
      <c r="T1" s="404"/>
      <c r="U1" s="404"/>
      <c r="V1" s="404"/>
      <c r="W1" s="404"/>
      <c r="X1" s="404"/>
    </row>
    <row r="2" spans="1:24" ht="21.75" customHeight="1">
      <c r="A2" s="6781" t="s">
        <v>824</v>
      </c>
      <c r="B2" s="6781"/>
      <c r="C2" s="6781"/>
      <c r="D2" s="6781"/>
      <c r="E2" s="6781"/>
      <c r="F2" s="6781"/>
      <c r="G2" s="6781"/>
      <c r="H2" s="6781"/>
      <c r="I2" s="6781"/>
      <c r="J2" s="6781"/>
      <c r="K2" s="6781"/>
      <c r="L2" s="6781"/>
      <c r="M2" s="6781"/>
      <c r="N2" s="6781"/>
      <c r="O2" s="6781"/>
      <c r="P2" s="6781"/>
      <c r="Q2" s="6781"/>
      <c r="R2" s="5827"/>
      <c r="S2" s="5827"/>
      <c r="T2" s="404"/>
      <c r="U2" s="404"/>
      <c r="V2" s="404"/>
      <c r="W2" s="404"/>
      <c r="X2" s="404"/>
    </row>
    <row r="3" spans="1:24" ht="18.75" customHeight="1">
      <c r="A3" s="6792" t="s">
        <v>823</v>
      </c>
      <c r="B3" s="6792"/>
      <c r="C3" s="6792"/>
      <c r="D3" s="6792"/>
      <c r="E3" s="6792"/>
      <c r="F3" s="6792"/>
      <c r="G3" s="6792"/>
      <c r="H3" s="6792"/>
      <c r="I3" s="6792"/>
      <c r="J3" s="6792"/>
      <c r="K3" s="6792"/>
      <c r="L3" s="6792"/>
      <c r="M3" s="6792"/>
      <c r="N3" s="6792"/>
      <c r="O3" s="6792"/>
      <c r="P3" s="6792"/>
      <c r="Q3" s="6792"/>
      <c r="T3" s="404"/>
      <c r="U3" s="404"/>
      <c r="V3" s="404"/>
      <c r="W3" s="404"/>
      <c r="X3" s="404"/>
    </row>
    <row r="4" spans="1:24" ht="15" thickBot="1">
      <c r="A4" s="2399"/>
      <c r="B4" s="2399"/>
      <c r="C4" s="2399"/>
      <c r="D4" s="2399"/>
      <c r="E4" s="2399"/>
      <c r="F4" s="2399"/>
      <c r="G4" s="2399"/>
      <c r="H4" s="2400"/>
      <c r="I4" s="2399"/>
      <c r="J4" s="2399"/>
      <c r="K4" s="2399"/>
      <c r="L4" s="2399"/>
      <c r="M4" s="2399"/>
      <c r="N4" s="2398"/>
      <c r="O4" s="6785" t="s">
        <v>822</v>
      </c>
      <c r="P4" s="6785"/>
      <c r="Q4" s="6785"/>
    </row>
    <row r="5" spans="1:24" ht="27.75" customHeight="1" thickBot="1">
      <c r="A5" s="6786" t="s">
        <v>192</v>
      </c>
      <c r="B5" s="6820" t="s">
        <v>191</v>
      </c>
      <c r="C5" s="6823" t="s">
        <v>187</v>
      </c>
      <c r="D5" s="6817" t="s">
        <v>189</v>
      </c>
      <c r="E5" s="6826" t="s">
        <v>190</v>
      </c>
      <c r="F5" s="6577" t="s">
        <v>188</v>
      </c>
      <c r="G5" s="6734" t="s">
        <v>187</v>
      </c>
      <c r="H5" s="6745" t="s">
        <v>186</v>
      </c>
      <c r="I5" s="6789" t="s">
        <v>185</v>
      </c>
      <c r="J5" s="6745" t="s">
        <v>184</v>
      </c>
      <c r="K5" s="6475" t="s">
        <v>183</v>
      </c>
      <c r="L5" s="6476"/>
      <c r="M5" s="6477"/>
      <c r="N5" s="6737" t="s">
        <v>182</v>
      </c>
      <c r="O5" s="6738"/>
      <c r="P5" s="6738"/>
      <c r="Q5" s="6738"/>
      <c r="R5" s="6798" t="s">
        <v>181</v>
      </c>
      <c r="S5" s="6801" t="s">
        <v>180</v>
      </c>
    </row>
    <row r="6" spans="1:24" ht="12.75" customHeight="1">
      <c r="A6" s="6787"/>
      <c r="B6" s="6821"/>
      <c r="C6" s="6824"/>
      <c r="D6" s="6818"/>
      <c r="E6" s="6827"/>
      <c r="F6" s="6578"/>
      <c r="G6" s="6735"/>
      <c r="H6" s="6746"/>
      <c r="I6" s="6790"/>
      <c r="J6" s="6746"/>
      <c r="K6" s="6478" t="s">
        <v>179</v>
      </c>
      <c r="L6" s="6478" t="s">
        <v>178</v>
      </c>
      <c r="M6" s="5610" t="s">
        <v>17</v>
      </c>
      <c r="N6" s="6726" t="s">
        <v>177</v>
      </c>
      <c r="O6" s="6752" t="s">
        <v>176</v>
      </c>
      <c r="P6" s="6739" t="s">
        <v>175</v>
      </c>
      <c r="Q6" s="6796" t="s">
        <v>174</v>
      </c>
      <c r="R6" s="6799"/>
      <c r="S6" s="6802"/>
    </row>
    <row r="7" spans="1:24" ht="154.9" customHeight="1" thickBot="1">
      <c r="A7" s="6788"/>
      <c r="B7" s="6822"/>
      <c r="C7" s="6825"/>
      <c r="D7" s="6819"/>
      <c r="E7" s="6828"/>
      <c r="F7" s="6579"/>
      <c r="G7" s="6736"/>
      <c r="H7" s="6747"/>
      <c r="I7" s="6791"/>
      <c r="J7" s="6747"/>
      <c r="K7" s="6479"/>
      <c r="L7" s="6479"/>
      <c r="M7" s="5611"/>
      <c r="N7" s="6727"/>
      <c r="O7" s="6753"/>
      <c r="P7" s="6740"/>
      <c r="Q7" s="6797"/>
      <c r="R7" s="6800"/>
      <c r="S7" s="6803"/>
    </row>
    <row r="8" spans="1:24" ht="15.75" thickBot="1">
      <c r="A8" s="2322" t="s">
        <v>27</v>
      </c>
      <c r="B8" s="2321"/>
      <c r="C8" s="2320" t="s">
        <v>821</v>
      </c>
      <c r="D8" s="2320"/>
      <c r="E8" s="2317"/>
      <c r="F8" s="2319"/>
      <c r="G8" s="2319"/>
      <c r="H8" s="2318"/>
      <c r="I8" s="2317"/>
      <c r="J8" s="2317"/>
      <c r="K8" s="2317"/>
      <c r="L8" s="2317"/>
      <c r="M8" s="2317"/>
      <c r="N8" s="2316"/>
      <c r="O8" s="2316"/>
      <c r="P8" s="2316"/>
      <c r="Q8" s="2397"/>
      <c r="R8" s="2396"/>
      <c r="S8" s="2395"/>
    </row>
    <row r="9" spans="1:24" ht="34.5" customHeight="1" thickBot="1">
      <c r="A9" s="2394"/>
      <c r="B9" s="2393"/>
      <c r="C9" s="2390"/>
      <c r="D9" s="2390"/>
      <c r="E9" s="2390"/>
      <c r="F9" s="2392"/>
      <c r="G9" s="2392"/>
      <c r="H9" s="2391"/>
      <c r="I9" s="2390"/>
      <c r="J9" s="2390"/>
      <c r="K9" s="2390"/>
      <c r="L9" s="2390"/>
      <c r="M9" s="2390"/>
      <c r="N9" s="2314" t="s">
        <v>820</v>
      </c>
      <c r="O9" s="2072" t="s">
        <v>52</v>
      </c>
      <c r="P9" s="2192">
        <v>37.9</v>
      </c>
      <c r="Q9" s="2389">
        <v>39.71</v>
      </c>
      <c r="R9" s="6851" t="s">
        <v>819</v>
      </c>
      <c r="S9" s="6852"/>
    </row>
    <row r="10" spans="1:24" ht="22.5" customHeight="1" thickBot="1">
      <c r="A10" s="2347" t="s">
        <v>27</v>
      </c>
      <c r="B10" s="2083" t="s">
        <v>27</v>
      </c>
      <c r="C10" s="2082" t="s">
        <v>818</v>
      </c>
      <c r="D10" s="2080"/>
      <c r="E10" s="2080"/>
      <c r="F10" s="2080"/>
      <c r="G10" s="2080"/>
      <c r="H10" s="2081"/>
      <c r="I10" s="2080"/>
      <c r="J10" s="2080"/>
      <c r="K10" s="2080"/>
      <c r="L10" s="2080"/>
      <c r="M10" s="2080"/>
      <c r="N10" s="2079"/>
      <c r="O10" s="2079"/>
      <c r="P10" s="2079"/>
      <c r="Q10" s="2078"/>
      <c r="R10" s="2388"/>
      <c r="S10" s="2023"/>
    </row>
    <row r="11" spans="1:24" ht="46.5" customHeight="1" thickBot="1">
      <c r="A11" s="2387"/>
      <c r="B11" s="2076"/>
      <c r="C11" s="2386"/>
      <c r="D11" s="2074"/>
      <c r="E11" s="2074"/>
      <c r="F11" s="2074"/>
      <c r="G11" s="2074"/>
      <c r="H11" s="2075"/>
      <c r="I11" s="2074"/>
      <c r="J11" s="2074"/>
      <c r="K11" s="2074"/>
      <c r="L11" s="2074"/>
      <c r="M11" s="2385"/>
      <c r="N11" s="2314" t="s">
        <v>817</v>
      </c>
      <c r="O11" s="2072" t="s">
        <v>816</v>
      </c>
      <c r="P11" s="2313">
        <v>72</v>
      </c>
      <c r="Q11" s="2384" t="s">
        <v>815</v>
      </c>
      <c r="R11" s="2383"/>
      <c r="S11" s="2382" t="s">
        <v>814</v>
      </c>
    </row>
    <row r="12" spans="1:24" ht="37.5" customHeight="1">
      <c r="A12" s="6675" t="s">
        <v>27</v>
      </c>
      <c r="B12" s="6678" t="s">
        <v>27</v>
      </c>
      <c r="C12" s="6681" t="s">
        <v>27</v>
      </c>
      <c r="D12" s="2067"/>
      <c r="E12" s="2066"/>
      <c r="F12" s="6684" t="s">
        <v>810</v>
      </c>
      <c r="G12" s="6708" t="s">
        <v>161</v>
      </c>
      <c r="H12" s="6497" t="s">
        <v>34</v>
      </c>
      <c r="I12" s="6782" t="s">
        <v>259</v>
      </c>
      <c r="J12" s="2065" t="s">
        <v>110</v>
      </c>
      <c r="K12" s="2064">
        <f>K14</f>
        <v>1</v>
      </c>
      <c r="L12" s="2064">
        <f>L14</f>
        <v>1</v>
      </c>
      <c r="M12" s="2064">
        <f>M14</f>
        <v>0</v>
      </c>
      <c r="N12" s="2179" t="s">
        <v>813</v>
      </c>
      <c r="O12" s="2381" t="s">
        <v>101</v>
      </c>
      <c r="P12" s="2039">
        <v>1</v>
      </c>
      <c r="Q12" s="2142">
        <v>1</v>
      </c>
      <c r="R12" s="6843" t="s">
        <v>812</v>
      </c>
      <c r="S12" s="6846" t="s">
        <v>811</v>
      </c>
    </row>
    <row r="13" spans="1:24" ht="17.25" customHeight="1" thickBot="1">
      <c r="A13" s="6677"/>
      <c r="B13" s="6680"/>
      <c r="C13" s="6683"/>
      <c r="D13" s="2353"/>
      <c r="E13" s="2049"/>
      <c r="F13" s="6686"/>
      <c r="G13" s="6709"/>
      <c r="H13" s="6495"/>
      <c r="I13" s="6783"/>
      <c r="J13" s="2094" t="s">
        <v>23</v>
      </c>
      <c r="K13" s="2093">
        <f>SUM(K12:K12)</f>
        <v>1</v>
      </c>
      <c r="L13" s="2093">
        <f>SUM(L12:L12)</f>
        <v>1</v>
      </c>
      <c r="M13" s="2093">
        <f>SUM(M12:M12)</f>
        <v>0</v>
      </c>
      <c r="N13" s="2379"/>
      <c r="O13" s="2224"/>
      <c r="P13" s="2224"/>
      <c r="Q13" s="2378"/>
      <c r="R13" s="6844"/>
      <c r="S13" s="6847"/>
    </row>
    <row r="14" spans="1:24" ht="15.75" thickBot="1">
      <c r="A14" s="6694" t="s">
        <v>27</v>
      </c>
      <c r="B14" s="6700" t="s">
        <v>27</v>
      </c>
      <c r="C14" s="2242" t="s">
        <v>27</v>
      </c>
      <c r="D14" s="2330" t="s">
        <v>27</v>
      </c>
      <c r="E14" s="6701"/>
      <c r="F14" s="6719" t="s">
        <v>810</v>
      </c>
      <c r="G14" s="6709"/>
      <c r="H14" s="6495"/>
      <c r="I14" s="6783"/>
      <c r="J14" s="2380" t="s">
        <v>110</v>
      </c>
      <c r="K14" s="2092">
        <v>1</v>
      </c>
      <c r="L14" s="2092">
        <v>1</v>
      </c>
      <c r="M14" s="2092">
        <v>0</v>
      </c>
      <c r="N14" s="2379"/>
      <c r="O14" s="2224"/>
      <c r="P14" s="2224"/>
      <c r="Q14" s="2378"/>
      <c r="R14" s="6845"/>
      <c r="S14" s="6848"/>
    </row>
    <row r="15" spans="1:24" ht="29.25" customHeight="1" thickBot="1">
      <c r="A15" s="6688"/>
      <c r="B15" s="6689"/>
      <c r="C15" s="2354"/>
      <c r="D15" s="2353"/>
      <c r="E15" s="6691"/>
      <c r="F15" s="6715"/>
      <c r="G15" s="6710"/>
      <c r="H15" s="6496"/>
      <c r="I15" s="6784"/>
      <c r="J15" s="2377" t="s">
        <v>23</v>
      </c>
      <c r="K15" s="2034">
        <f>SUM(K14)</f>
        <v>1</v>
      </c>
      <c r="L15" s="2034">
        <f>SUM(L14)</f>
        <v>1</v>
      </c>
      <c r="M15" s="2034">
        <f>SUM(M14)</f>
        <v>0</v>
      </c>
      <c r="N15" s="2376"/>
      <c r="O15" s="2351"/>
      <c r="P15" s="2351"/>
      <c r="Q15" s="2375"/>
      <c r="R15" s="2151"/>
      <c r="S15" s="2029"/>
    </row>
    <row r="16" spans="1:24" ht="14.45" customHeight="1" thickBot="1">
      <c r="A16" s="2022" t="s">
        <v>27</v>
      </c>
      <c r="B16" s="2028" t="s">
        <v>27</v>
      </c>
      <c r="C16" s="6720" t="s">
        <v>28</v>
      </c>
      <c r="D16" s="6721"/>
      <c r="E16" s="6721"/>
      <c r="F16" s="6721"/>
      <c r="G16" s="6721"/>
      <c r="H16" s="6721"/>
      <c r="I16" s="6721"/>
      <c r="J16" s="2027" t="s">
        <v>23</v>
      </c>
      <c r="K16" s="2026">
        <f>K13*1</f>
        <v>1</v>
      </c>
      <c r="L16" s="2026">
        <f>L13*1</f>
        <v>1</v>
      </c>
      <c r="M16" s="2026">
        <f>M13*1</f>
        <v>0</v>
      </c>
      <c r="N16" s="1863"/>
      <c r="O16" s="1863"/>
      <c r="P16" s="1863"/>
      <c r="Q16" s="2197"/>
      <c r="R16" s="6815"/>
      <c r="S16" s="6816"/>
    </row>
    <row r="17" spans="1:19" ht="28.5" customHeight="1" thickBot="1">
      <c r="A17" s="2347" t="s">
        <v>27</v>
      </c>
      <c r="B17" s="2083" t="s">
        <v>29</v>
      </c>
      <c r="C17" s="2082" t="s">
        <v>809</v>
      </c>
      <c r="D17" s="2080"/>
      <c r="E17" s="2080"/>
      <c r="F17" s="2080"/>
      <c r="G17" s="2080"/>
      <c r="H17" s="2080"/>
      <c r="I17" s="2080"/>
      <c r="J17" s="2080"/>
      <c r="K17" s="2080"/>
      <c r="L17" s="2080"/>
      <c r="M17" s="2080"/>
      <c r="N17" s="2080"/>
      <c r="O17" s="2080"/>
      <c r="P17" s="2080"/>
      <c r="Q17" s="2374"/>
      <c r="R17" s="2024"/>
      <c r="S17" s="2023"/>
    </row>
    <row r="18" spans="1:19" ht="39" thickBot="1">
      <c r="A18" s="2347"/>
      <c r="B18" s="2076"/>
      <c r="C18" s="6804"/>
      <c r="D18" s="6805"/>
      <c r="E18" s="6805"/>
      <c r="F18" s="6805"/>
      <c r="G18" s="6805"/>
      <c r="H18" s="6805"/>
      <c r="I18" s="6805"/>
      <c r="J18" s="6805"/>
      <c r="K18" s="6805"/>
      <c r="L18" s="6805"/>
      <c r="M18" s="6806"/>
      <c r="N18" s="2301" t="s">
        <v>808</v>
      </c>
      <c r="O18" s="2072" t="s">
        <v>101</v>
      </c>
      <c r="P18" s="2071">
        <v>18</v>
      </c>
      <c r="Q18" s="2192">
        <v>15</v>
      </c>
      <c r="R18" s="2069"/>
      <c r="S18" s="2068"/>
    </row>
    <row r="19" spans="1:19" ht="40.5" customHeight="1" thickBot="1">
      <c r="A19" s="6675" t="s">
        <v>27</v>
      </c>
      <c r="B19" s="6678" t="s">
        <v>29</v>
      </c>
      <c r="C19" s="6681" t="s">
        <v>27</v>
      </c>
      <c r="D19" s="2067"/>
      <c r="E19" s="2281"/>
      <c r="F19" s="6684" t="s">
        <v>802</v>
      </c>
      <c r="G19" s="6711" t="s">
        <v>632</v>
      </c>
      <c r="H19" s="6497" t="s">
        <v>34</v>
      </c>
      <c r="I19" s="6702" t="s">
        <v>259</v>
      </c>
      <c r="J19" s="2065" t="s">
        <v>110</v>
      </c>
      <c r="K19" s="2064">
        <f>K23</f>
        <v>10</v>
      </c>
      <c r="L19" s="2064">
        <f>L23</f>
        <v>0</v>
      </c>
      <c r="M19" s="2064">
        <f>M23</f>
        <v>0</v>
      </c>
      <c r="N19" s="2373" t="s">
        <v>807</v>
      </c>
      <c r="O19" s="2372" t="s">
        <v>101</v>
      </c>
      <c r="P19" s="2371">
        <v>0</v>
      </c>
      <c r="Q19" s="2370">
        <v>0</v>
      </c>
      <c r="R19" s="6855" t="s">
        <v>806</v>
      </c>
      <c r="S19" s="6856"/>
    </row>
    <row r="20" spans="1:19" ht="43.5" customHeight="1">
      <c r="A20" s="6676"/>
      <c r="B20" s="6679"/>
      <c r="C20" s="6682"/>
      <c r="D20" s="2059"/>
      <c r="E20" s="2367"/>
      <c r="F20" s="6685"/>
      <c r="G20" s="6712"/>
      <c r="H20" s="6495"/>
      <c r="I20" s="6703"/>
      <c r="J20" s="2140"/>
      <c r="K20" s="2245"/>
      <c r="L20" s="2185"/>
      <c r="M20" s="2185"/>
      <c r="N20" s="2120" t="s">
        <v>805</v>
      </c>
      <c r="O20" s="2369" t="s">
        <v>101</v>
      </c>
      <c r="P20" s="2368">
        <v>0</v>
      </c>
      <c r="Q20" s="2142">
        <v>0</v>
      </c>
      <c r="R20" s="6857"/>
      <c r="S20" s="6858"/>
    </row>
    <row r="21" spans="1:19" ht="38.25">
      <c r="A21" s="6676"/>
      <c r="B21" s="6679"/>
      <c r="C21" s="6682"/>
      <c r="D21" s="2059"/>
      <c r="E21" s="2367"/>
      <c r="F21" s="6685"/>
      <c r="G21" s="6712"/>
      <c r="H21" s="6495"/>
      <c r="I21" s="6703"/>
      <c r="J21" s="2057"/>
      <c r="K21" s="2366"/>
      <c r="L21" s="2365"/>
      <c r="M21" s="2365"/>
      <c r="N21" s="2364" t="s">
        <v>804</v>
      </c>
      <c r="O21" s="2363" t="s">
        <v>101</v>
      </c>
      <c r="P21" s="2362">
        <v>0</v>
      </c>
      <c r="Q21" s="2361">
        <v>0</v>
      </c>
      <c r="R21" s="2332" t="s">
        <v>803</v>
      </c>
      <c r="S21" s="2331"/>
    </row>
    <row r="22" spans="1:19" ht="14.45" customHeight="1" thickBot="1">
      <c r="A22" s="6677"/>
      <c r="B22" s="6680"/>
      <c r="C22" s="6683"/>
      <c r="D22" s="2353"/>
      <c r="E22" s="2279"/>
      <c r="F22" s="6686"/>
      <c r="G22" s="6712"/>
      <c r="H22" s="6495"/>
      <c r="I22" s="6703"/>
      <c r="J22" s="2094" t="s">
        <v>23</v>
      </c>
      <c r="K22" s="2093">
        <f>SUM(K19:K20)</f>
        <v>10</v>
      </c>
      <c r="L22" s="2093">
        <f>SUM(L19:L20)</f>
        <v>0</v>
      </c>
      <c r="M22" s="2093">
        <f>SUM(M19:M20)</f>
        <v>0</v>
      </c>
      <c r="N22" s="2360"/>
      <c r="O22" s="2359"/>
      <c r="P22" s="2359"/>
      <c r="Q22" s="2358"/>
      <c r="R22" s="2128"/>
      <c r="S22" s="2036"/>
    </row>
    <row r="23" spans="1:19" ht="26.25" customHeight="1">
      <c r="A23" s="6694" t="s">
        <v>27</v>
      </c>
      <c r="B23" s="6700" t="s">
        <v>29</v>
      </c>
      <c r="C23" s="2242" t="s">
        <v>27</v>
      </c>
      <c r="D23" s="2330" t="s">
        <v>27</v>
      </c>
      <c r="E23" s="6701"/>
      <c r="F23" s="6719" t="s">
        <v>802</v>
      </c>
      <c r="G23" s="6712"/>
      <c r="H23" s="6495"/>
      <c r="I23" s="6703"/>
      <c r="J23" s="2123" t="s">
        <v>110</v>
      </c>
      <c r="K23" s="2122">
        <v>10</v>
      </c>
      <c r="L23" s="2121">
        <v>0</v>
      </c>
      <c r="M23" s="2122">
        <v>0</v>
      </c>
      <c r="N23" s="2357"/>
      <c r="O23" s="2356"/>
      <c r="P23" s="2356"/>
      <c r="Q23" s="2355"/>
      <c r="R23" s="2037"/>
      <c r="S23" s="2036"/>
    </row>
    <row r="24" spans="1:19" ht="34.5" customHeight="1" thickBot="1">
      <c r="A24" s="6688"/>
      <c r="B24" s="6689"/>
      <c r="C24" s="2354"/>
      <c r="D24" s="2353"/>
      <c r="E24" s="6691"/>
      <c r="F24" s="6715"/>
      <c r="G24" s="6713"/>
      <c r="H24" s="6496"/>
      <c r="I24" s="6704"/>
      <c r="J24" s="2155" t="s">
        <v>23</v>
      </c>
      <c r="K24" s="2034">
        <f>SUM(K23)</f>
        <v>10</v>
      </c>
      <c r="L24" s="2034">
        <f>SUM(L23)</f>
        <v>0</v>
      </c>
      <c r="M24" s="2034">
        <f>SUM(M23)</f>
        <v>0</v>
      </c>
      <c r="N24" s="2352"/>
      <c r="O24" s="2351"/>
      <c r="P24" s="2351"/>
      <c r="Q24" s="2350"/>
      <c r="R24" s="2030"/>
      <c r="S24" s="2029"/>
    </row>
    <row r="25" spans="1:19" ht="15" customHeight="1" thickBot="1">
      <c r="A25" s="2022" t="s">
        <v>27</v>
      </c>
      <c r="B25" s="2028" t="s">
        <v>29</v>
      </c>
      <c r="C25" s="6720" t="s">
        <v>28</v>
      </c>
      <c r="D25" s="6721"/>
      <c r="E25" s="6721"/>
      <c r="F25" s="6721"/>
      <c r="G25" s="6721"/>
      <c r="H25" s="6721"/>
      <c r="I25" s="6721"/>
      <c r="J25" s="2027" t="s">
        <v>23</v>
      </c>
      <c r="K25" s="2026">
        <f>K22</f>
        <v>10</v>
      </c>
      <c r="L25" s="2026">
        <f>L22</f>
        <v>0</v>
      </c>
      <c r="M25" s="2026">
        <f>M22</f>
        <v>0</v>
      </c>
      <c r="N25" s="1863"/>
      <c r="O25" s="1863"/>
      <c r="P25" s="1863"/>
      <c r="Q25" s="2025"/>
      <c r="R25" s="2024"/>
      <c r="S25" s="2023"/>
    </row>
    <row r="26" spans="1:19" ht="15" thickBot="1">
      <c r="A26" s="2347" t="s">
        <v>27</v>
      </c>
      <c r="B26" s="2076" t="s">
        <v>94</v>
      </c>
      <c r="C26" s="2349"/>
      <c r="D26" s="2348"/>
      <c r="E26" s="2080" t="s">
        <v>801</v>
      </c>
      <c r="F26" s="2080"/>
      <c r="G26" s="2080"/>
      <c r="H26" s="2081"/>
      <c r="I26" s="2080"/>
      <c r="J26" s="2080"/>
      <c r="K26" s="2080"/>
      <c r="L26" s="2080"/>
      <c r="M26" s="2080"/>
      <c r="N26" s="2079"/>
      <c r="O26" s="2079"/>
      <c r="P26" s="2079"/>
      <c r="Q26" s="2078"/>
      <c r="R26" s="6815"/>
      <c r="S26" s="6816"/>
    </row>
    <row r="27" spans="1:19" ht="44.25" customHeight="1" thickBot="1">
      <c r="A27" s="2347"/>
      <c r="B27" s="2076"/>
      <c r="C27" s="2074"/>
      <c r="D27" s="2074"/>
      <c r="E27" s="2074"/>
      <c r="F27" s="2345"/>
      <c r="G27" s="2345"/>
      <c r="H27" s="2346"/>
      <c r="I27" s="2345"/>
      <c r="J27" s="2345"/>
      <c r="K27" s="2345"/>
      <c r="L27" s="2345"/>
      <c r="M27" s="2345"/>
      <c r="N27" s="2344" t="s">
        <v>800</v>
      </c>
      <c r="O27" s="2072" t="s">
        <v>52</v>
      </c>
      <c r="P27" s="2192">
        <v>63.5</v>
      </c>
      <c r="Q27" s="2191">
        <v>78.7</v>
      </c>
      <c r="R27" s="6841" t="s">
        <v>799</v>
      </c>
      <c r="S27" s="6842"/>
    </row>
    <row r="28" spans="1:19" ht="18" customHeight="1">
      <c r="A28" s="6687" t="s">
        <v>27</v>
      </c>
      <c r="B28" s="6679" t="s">
        <v>94</v>
      </c>
      <c r="C28" s="6697" t="s">
        <v>27</v>
      </c>
      <c r="D28" s="2059"/>
      <c r="E28" s="6698"/>
      <c r="F28" s="6685" t="s">
        <v>798</v>
      </c>
      <c r="G28" s="6709" t="s">
        <v>797</v>
      </c>
      <c r="H28" s="6728" t="s">
        <v>34</v>
      </c>
      <c r="I28" s="6703" t="s">
        <v>259</v>
      </c>
      <c r="J28" s="2140"/>
      <c r="K28" s="2245"/>
      <c r="L28" s="2185"/>
      <c r="M28" s="2185"/>
      <c r="N28" s="2343" t="s">
        <v>796</v>
      </c>
      <c r="O28" s="2053" t="s">
        <v>101</v>
      </c>
      <c r="P28" s="2052">
        <v>1</v>
      </c>
      <c r="Q28" s="2131">
        <v>1</v>
      </c>
      <c r="R28" s="2342"/>
      <c r="S28" s="2341"/>
    </row>
    <row r="29" spans="1:19" ht="24" customHeight="1">
      <c r="A29" s="6687"/>
      <c r="B29" s="6679"/>
      <c r="C29" s="6697"/>
      <c r="D29" s="2059"/>
      <c r="E29" s="6698"/>
      <c r="F29" s="6685"/>
      <c r="G29" s="6709"/>
      <c r="H29" s="6728"/>
      <c r="I29" s="6703"/>
      <c r="J29" s="2057" t="s">
        <v>110</v>
      </c>
      <c r="K29" s="2056">
        <f>K32</f>
        <v>5</v>
      </c>
      <c r="L29" s="2056">
        <f>L32</f>
        <v>5</v>
      </c>
      <c r="M29" s="2056">
        <f>M32</f>
        <v>0</v>
      </c>
      <c r="N29" s="2340" t="s">
        <v>795</v>
      </c>
      <c r="O29" s="2339" t="s">
        <v>101</v>
      </c>
      <c r="P29" s="2338">
        <v>2</v>
      </c>
      <c r="Q29" s="2337">
        <v>0</v>
      </c>
      <c r="R29" s="2332" t="s">
        <v>745</v>
      </c>
      <c r="S29" s="2331"/>
    </row>
    <row r="30" spans="1:19" ht="35.25" customHeight="1" thickBot="1">
      <c r="A30" s="6687"/>
      <c r="B30" s="6679"/>
      <c r="C30" s="6697"/>
      <c r="D30" s="2059"/>
      <c r="E30" s="6698"/>
      <c r="F30" s="6685"/>
      <c r="G30" s="6709"/>
      <c r="H30" s="6728"/>
      <c r="I30" s="6703"/>
      <c r="J30" s="2094"/>
      <c r="K30" s="2182"/>
      <c r="L30" s="2336"/>
      <c r="M30" s="2336"/>
      <c r="N30" s="2111" t="s">
        <v>794</v>
      </c>
      <c r="O30" s="2335" t="s">
        <v>52</v>
      </c>
      <c r="P30" s="2090" t="s">
        <v>723</v>
      </c>
      <c r="Q30" s="2334" t="s">
        <v>723</v>
      </c>
      <c r="R30" s="2332" t="s">
        <v>793</v>
      </c>
      <c r="S30" s="2331"/>
    </row>
    <row r="31" spans="1:19" ht="53.25" customHeight="1" thickBot="1">
      <c r="A31" s="6688"/>
      <c r="B31" s="6689"/>
      <c r="C31" s="6672"/>
      <c r="D31" s="2050"/>
      <c r="E31" s="6699"/>
      <c r="F31" s="6686"/>
      <c r="G31" s="6709"/>
      <c r="H31" s="6728"/>
      <c r="I31" s="6703"/>
      <c r="J31" s="2094" t="s">
        <v>23</v>
      </c>
      <c r="K31" s="2047">
        <f>SUM(K29:K30)</f>
        <v>5</v>
      </c>
      <c r="L31" s="2047">
        <f>SUM(L29:L30)</f>
        <v>5</v>
      </c>
      <c r="M31" s="2047">
        <f>SUM(M29:M30)</f>
        <v>0</v>
      </c>
      <c r="N31" s="2163" t="s">
        <v>792</v>
      </c>
      <c r="O31" s="2053" t="s">
        <v>67</v>
      </c>
      <c r="P31" s="2052" t="s">
        <v>723</v>
      </c>
      <c r="Q31" s="2333" t="s">
        <v>723</v>
      </c>
      <c r="R31" s="2332" t="s">
        <v>791</v>
      </c>
      <c r="S31" s="2331"/>
    </row>
    <row r="32" spans="1:19" ht="33" customHeight="1" thickBot="1">
      <c r="A32" s="6694" t="s">
        <v>27</v>
      </c>
      <c r="B32" s="6700" t="s">
        <v>94</v>
      </c>
      <c r="C32" s="2242" t="s">
        <v>27</v>
      </c>
      <c r="D32" s="2330" t="s">
        <v>27</v>
      </c>
      <c r="E32" s="6741"/>
      <c r="F32" s="6719" t="s">
        <v>790</v>
      </c>
      <c r="G32" s="6709"/>
      <c r="H32" s="6728"/>
      <c r="I32" s="6703"/>
      <c r="J32" s="2123" t="s">
        <v>110</v>
      </c>
      <c r="K32" s="2092">
        <v>5</v>
      </c>
      <c r="L32" s="2092">
        <v>5</v>
      </c>
      <c r="M32" s="2092">
        <v>0</v>
      </c>
      <c r="N32" s="2091"/>
      <c r="O32" s="2097"/>
      <c r="P32" s="2097"/>
      <c r="Q32" s="2329"/>
      <c r="R32" s="2037"/>
      <c r="S32" s="2328"/>
    </row>
    <row r="33" spans="1:22" ht="29.25" customHeight="1" thickBot="1">
      <c r="A33" s="6688"/>
      <c r="B33" s="6689"/>
      <c r="C33" s="2107"/>
      <c r="D33" s="2050"/>
      <c r="E33" s="6742"/>
      <c r="F33" s="6715"/>
      <c r="G33" s="6710"/>
      <c r="H33" s="6729"/>
      <c r="I33" s="6704"/>
      <c r="J33" s="2155" t="s">
        <v>23</v>
      </c>
      <c r="K33" s="2034">
        <f>SUM(K32)</f>
        <v>5</v>
      </c>
      <c r="L33" s="2034">
        <f>SUM(L32)</f>
        <v>5</v>
      </c>
      <c r="M33" s="2034">
        <f>SUM(M32)</f>
        <v>0</v>
      </c>
      <c r="N33" s="2154"/>
      <c r="O33" s="2327"/>
      <c r="P33" s="2327"/>
      <c r="Q33" s="2326"/>
      <c r="R33" s="2325"/>
      <c r="S33" s="2324"/>
    </row>
    <row r="34" spans="1:22" ht="15" customHeight="1" thickBot="1">
      <c r="A34" s="2022" t="s">
        <v>27</v>
      </c>
      <c r="B34" s="2028" t="s">
        <v>94</v>
      </c>
      <c r="C34" s="6720" t="s">
        <v>28</v>
      </c>
      <c r="D34" s="6721"/>
      <c r="E34" s="6721"/>
      <c r="F34" s="6721"/>
      <c r="G34" s="6721"/>
      <c r="H34" s="6721"/>
      <c r="I34" s="6721"/>
      <c r="J34" s="2027" t="s">
        <v>23</v>
      </c>
      <c r="K34" s="2026">
        <f>K31</f>
        <v>5</v>
      </c>
      <c r="L34" s="2026">
        <f>L31</f>
        <v>5</v>
      </c>
      <c r="M34" s="2026">
        <f>M31</f>
        <v>0</v>
      </c>
      <c r="N34" s="1786"/>
      <c r="O34" s="1785"/>
      <c r="P34" s="1785"/>
      <c r="Q34" s="2323"/>
      <c r="R34" s="2024"/>
      <c r="S34" s="2023"/>
    </row>
    <row r="35" spans="1:22" ht="15.75" customHeight="1" thickBot="1">
      <c r="A35" s="2022" t="s">
        <v>27</v>
      </c>
      <c r="B35" s="6743" t="s">
        <v>26</v>
      </c>
      <c r="C35" s="6744"/>
      <c r="D35" s="6744"/>
      <c r="E35" s="6744"/>
      <c r="F35" s="6744"/>
      <c r="G35" s="6744"/>
      <c r="H35" s="6744"/>
      <c r="I35" s="6744"/>
      <c r="J35" s="2020" t="s">
        <v>23</v>
      </c>
      <c r="K35" s="2019">
        <f>K16+K25+K34</f>
        <v>16</v>
      </c>
      <c r="L35" s="2019">
        <f>L16+L25+L34</f>
        <v>6</v>
      </c>
      <c r="M35" s="2019">
        <f>M16+M25+M34</f>
        <v>0</v>
      </c>
      <c r="N35" s="2018"/>
      <c r="O35" s="2018"/>
      <c r="P35" s="2018"/>
      <c r="Q35" s="2017"/>
      <c r="R35" s="2016"/>
      <c r="S35" s="2015"/>
      <c r="U35" s="2289"/>
      <c r="V35" s="2289"/>
    </row>
    <row r="36" spans="1:22" ht="15.75" thickBot="1">
      <c r="A36" s="2322" t="s">
        <v>29</v>
      </c>
      <c r="B36" s="2321"/>
      <c r="C36" s="2320" t="s">
        <v>789</v>
      </c>
      <c r="D36" s="2320"/>
      <c r="E36" s="2317"/>
      <c r="F36" s="2319"/>
      <c r="G36" s="2319"/>
      <c r="H36" s="2318"/>
      <c r="I36" s="2317"/>
      <c r="J36" s="2317"/>
      <c r="K36" s="2317"/>
      <c r="L36" s="2317"/>
      <c r="M36" s="2317"/>
      <c r="N36" s="2316"/>
      <c r="O36" s="2316"/>
      <c r="P36" s="2316"/>
      <c r="Q36" s="2315"/>
      <c r="R36" s="2016"/>
      <c r="S36" s="2015"/>
      <c r="U36" s="2289"/>
      <c r="V36" s="2289"/>
    </row>
    <row r="37" spans="1:22" ht="26.25" thickBot="1">
      <c r="A37" s="6695"/>
      <c r="B37" s="6807"/>
      <c r="C37" s="6808"/>
      <c r="D37" s="6808"/>
      <c r="E37" s="6808"/>
      <c r="F37" s="6808"/>
      <c r="G37" s="6808"/>
      <c r="H37" s="6808"/>
      <c r="I37" s="6808"/>
      <c r="J37" s="6808"/>
      <c r="K37" s="6808"/>
      <c r="L37" s="6808"/>
      <c r="M37" s="6809"/>
      <c r="N37" s="2314" t="s">
        <v>788</v>
      </c>
      <c r="O37" s="2072" t="s">
        <v>787</v>
      </c>
      <c r="P37" s="2313">
        <v>2310</v>
      </c>
      <c r="Q37" s="2312">
        <v>2121</v>
      </c>
      <c r="R37" s="2311" t="s">
        <v>786</v>
      </c>
      <c r="S37" s="2310" t="s">
        <v>778</v>
      </c>
      <c r="U37" s="2294"/>
      <c r="V37" s="2289"/>
    </row>
    <row r="38" spans="1:22" ht="30.75" customHeight="1" thickBot="1">
      <c r="A38" s="6696"/>
      <c r="B38" s="6810"/>
      <c r="C38" s="6811"/>
      <c r="D38" s="6811"/>
      <c r="E38" s="6811"/>
      <c r="F38" s="6811"/>
      <c r="G38" s="6811"/>
      <c r="H38" s="6811"/>
      <c r="I38" s="6811"/>
      <c r="J38" s="6811"/>
      <c r="K38" s="6811"/>
      <c r="L38" s="6811"/>
      <c r="M38" s="6812"/>
      <c r="N38" s="2309" t="s">
        <v>785</v>
      </c>
      <c r="O38" s="2308" t="s">
        <v>52</v>
      </c>
      <c r="P38" s="2307">
        <v>63.4</v>
      </c>
      <c r="Q38" s="2306">
        <v>48.3</v>
      </c>
      <c r="R38" s="2305" t="s">
        <v>784</v>
      </c>
      <c r="S38" s="2304" t="s">
        <v>778</v>
      </c>
      <c r="U38" s="2294"/>
      <c r="V38" s="2289"/>
    </row>
    <row r="39" spans="1:22" ht="15.75" thickBot="1">
      <c r="A39" s="2084" t="s">
        <v>29</v>
      </c>
      <c r="B39" s="2083" t="s">
        <v>27</v>
      </c>
      <c r="C39" s="2082" t="s">
        <v>783</v>
      </c>
      <c r="D39" s="2080"/>
      <c r="E39" s="2080"/>
      <c r="F39" s="2080"/>
      <c r="G39" s="2080"/>
      <c r="H39" s="2081"/>
      <c r="I39" s="2080"/>
      <c r="J39" s="2080"/>
      <c r="K39" s="2080"/>
      <c r="L39" s="2080"/>
      <c r="M39" s="2080"/>
      <c r="N39" s="2079"/>
      <c r="O39" s="2079"/>
      <c r="P39" s="2147"/>
      <c r="Q39" s="2303"/>
      <c r="R39" s="6849"/>
      <c r="S39" s="6850"/>
      <c r="U39" s="2302"/>
      <c r="V39" s="2289"/>
    </row>
    <row r="40" spans="1:22" ht="36.75" customHeight="1" thickBot="1">
      <c r="A40" s="2077"/>
      <c r="B40" s="6692"/>
      <c r="C40" s="6730"/>
      <c r="D40" s="6731"/>
      <c r="E40" s="6731"/>
      <c r="F40" s="6731"/>
      <c r="G40" s="6731"/>
      <c r="H40" s="6731"/>
      <c r="I40" s="6731"/>
      <c r="J40" s="6731"/>
      <c r="K40" s="6731"/>
      <c r="L40" s="2259"/>
      <c r="M40" s="2258"/>
      <c r="N40" s="2301" t="s">
        <v>782</v>
      </c>
      <c r="O40" s="2072" t="s">
        <v>101</v>
      </c>
      <c r="P40" s="2300">
        <v>30</v>
      </c>
      <c r="Q40" s="2299">
        <v>45.4</v>
      </c>
      <c r="R40" s="6836" t="s">
        <v>781</v>
      </c>
      <c r="S40" s="6449"/>
      <c r="T40" s="2246"/>
      <c r="U40" s="2294"/>
      <c r="V40" s="2289"/>
    </row>
    <row r="41" spans="1:22" ht="31.5" customHeight="1" thickBot="1">
      <c r="A41" s="2022"/>
      <c r="B41" s="6693"/>
      <c r="C41" s="6732"/>
      <c r="D41" s="6733"/>
      <c r="E41" s="6733"/>
      <c r="F41" s="6733"/>
      <c r="G41" s="6733"/>
      <c r="H41" s="6733"/>
      <c r="I41" s="6733"/>
      <c r="J41" s="6733"/>
      <c r="K41" s="6733"/>
      <c r="L41" s="2253"/>
      <c r="M41" s="2252"/>
      <c r="N41" s="2298" t="s">
        <v>780</v>
      </c>
      <c r="O41" s="2297" t="s">
        <v>101</v>
      </c>
      <c r="P41" s="2102">
        <v>40</v>
      </c>
      <c r="Q41" s="2102">
        <v>25</v>
      </c>
      <c r="R41" s="2296" t="s">
        <v>779</v>
      </c>
      <c r="S41" s="2295" t="s">
        <v>778</v>
      </c>
      <c r="T41" s="2246"/>
      <c r="U41" s="2294"/>
      <c r="V41" s="2293"/>
    </row>
    <row r="42" spans="1:22" ht="15" customHeight="1">
      <c r="A42" s="6694" t="s">
        <v>29</v>
      </c>
      <c r="B42" s="6700" t="s">
        <v>27</v>
      </c>
      <c r="C42" s="6671" t="s">
        <v>27</v>
      </c>
      <c r="D42" s="2067"/>
      <c r="E42" s="2281"/>
      <c r="F42" s="6684" t="s">
        <v>777</v>
      </c>
      <c r="G42" s="6708" t="s">
        <v>445</v>
      </c>
      <c r="H42" s="6497" t="s">
        <v>34</v>
      </c>
      <c r="I42" s="6702" t="s">
        <v>259</v>
      </c>
      <c r="J42" s="2065" t="s">
        <v>110</v>
      </c>
      <c r="K42" s="2064">
        <f>K44</f>
        <v>6</v>
      </c>
      <c r="L42" s="2064">
        <f>L44</f>
        <v>6</v>
      </c>
      <c r="M42" s="2064">
        <f>M44</f>
        <v>5</v>
      </c>
      <c r="N42" s="2292" t="s">
        <v>776</v>
      </c>
      <c r="O42" s="2053" t="s">
        <v>775</v>
      </c>
      <c r="P42" s="2051">
        <v>250</v>
      </c>
      <c r="Q42" s="2060">
        <v>150</v>
      </c>
      <c r="R42" s="6837" t="s">
        <v>774</v>
      </c>
      <c r="S42" s="6838"/>
      <c r="T42" s="2246"/>
      <c r="U42" s="2289"/>
      <c r="V42" s="2289"/>
    </row>
    <row r="43" spans="1:22" ht="30.75" customHeight="1" thickBot="1">
      <c r="A43" s="6688"/>
      <c r="B43" s="6689"/>
      <c r="C43" s="6672"/>
      <c r="D43" s="2050"/>
      <c r="E43" s="2279"/>
      <c r="F43" s="6686"/>
      <c r="G43" s="6709"/>
      <c r="H43" s="6495"/>
      <c r="I43" s="6703"/>
      <c r="J43" s="2094" t="s">
        <v>23</v>
      </c>
      <c r="K43" s="2093">
        <f>SUM(K42:K42)</f>
        <v>6</v>
      </c>
      <c r="L43" s="2093">
        <f>SUM(L42:L42)</f>
        <v>6</v>
      </c>
      <c r="M43" s="2093">
        <f>SUM(M42:M42)</f>
        <v>5</v>
      </c>
      <c r="N43" s="2291" t="s">
        <v>773</v>
      </c>
      <c r="O43" s="2290" t="s">
        <v>101</v>
      </c>
      <c r="P43" s="1849">
        <v>220</v>
      </c>
      <c r="Q43" s="1849">
        <v>162</v>
      </c>
      <c r="R43" s="6839" t="s">
        <v>772</v>
      </c>
      <c r="S43" s="6432"/>
      <c r="U43" s="2289"/>
      <c r="V43" s="2289"/>
    </row>
    <row r="44" spans="1:22" ht="28.5" customHeight="1">
      <c r="A44" s="2118" t="s">
        <v>29</v>
      </c>
      <c r="B44" s="2117" t="s">
        <v>27</v>
      </c>
      <c r="C44" s="2116" t="s">
        <v>27</v>
      </c>
      <c r="D44" s="2159" t="s">
        <v>27</v>
      </c>
      <c r="E44" s="2115"/>
      <c r="F44" s="2288" t="s">
        <v>771</v>
      </c>
      <c r="G44" s="2283"/>
      <c r="H44" s="6495"/>
      <c r="I44" s="6703"/>
      <c r="J44" s="2123" t="s">
        <v>110</v>
      </c>
      <c r="K44" s="2122">
        <v>6</v>
      </c>
      <c r="L44" s="2122">
        <v>6</v>
      </c>
      <c r="M44" s="2122">
        <v>5</v>
      </c>
      <c r="N44" s="2179"/>
      <c r="O44" s="2287"/>
      <c r="P44" s="2286"/>
      <c r="Q44" s="2285"/>
      <c r="R44" s="2275"/>
      <c r="S44" s="2274"/>
    </row>
    <row r="45" spans="1:22" ht="17.25" customHeight="1" thickBot="1">
      <c r="A45" s="2118"/>
      <c r="B45" s="2117"/>
      <c r="C45" s="2116"/>
      <c r="D45" s="2059"/>
      <c r="E45" s="2115"/>
      <c r="F45" s="2284"/>
      <c r="G45" s="2283"/>
      <c r="H45" s="6496"/>
      <c r="I45" s="6704"/>
      <c r="J45" s="2155" t="s">
        <v>23</v>
      </c>
      <c r="K45" s="2235">
        <f>SUM(K44)</f>
        <v>6</v>
      </c>
      <c r="L45" s="2235">
        <f>SUM(L44)</f>
        <v>6</v>
      </c>
      <c r="M45" s="2235">
        <f>SUM(M44)</f>
        <v>5</v>
      </c>
      <c r="N45" s="2154"/>
      <c r="O45" s="1916"/>
      <c r="P45" s="2282"/>
      <c r="Q45" s="2129"/>
      <c r="R45" s="2275"/>
      <c r="S45" s="2274"/>
    </row>
    <row r="46" spans="1:22" ht="27" customHeight="1">
      <c r="A46" s="6694" t="s">
        <v>29</v>
      </c>
      <c r="B46" s="6700" t="s">
        <v>27</v>
      </c>
      <c r="C46" s="6671" t="s">
        <v>29</v>
      </c>
      <c r="D46" s="2067"/>
      <c r="E46" s="2281"/>
      <c r="F46" s="6684" t="s">
        <v>769</v>
      </c>
      <c r="G46" s="6711" t="s">
        <v>431</v>
      </c>
      <c r="H46" s="6497" t="s">
        <v>34</v>
      </c>
      <c r="I46" s="6702" t="s">
        <v>259</v>
      </c>
      <c r="J46" s="2065" t="s">
        <v>110</v>
      </c>
      <c r="K46" s="2064">
        <f>K48</f>
        <v>0</v>
      </c>
      <c r="L46" s="2064">
        <f>L48</f>
        <v>0</v>
      </c>
      <c r="M46" s="2064">
        <f>M48</f>
        <v>0</v>
      </c>
      <c r="N46" s="2054" t="s">
        <v>770</v>
      </c>
      <c r="O46" s="2053" t="s">
        <v>101</v>
      </c>
      <c r="P46" s="2053">
        <v>0</v>
      </c>
      <c r="Q46" s="2280">
        <v>0</v>
      </c>
      <c r="R46" s="2275"/>
      <c r="S46" s="2274"/>
    </row>
    <row r="47" spans="1:22" ht="21.6" customHeight="1" thickBot="1">
      <c r="A47" s="6688"/>
      <c r="B47" s="6689"/>
      <c r="C47" s="6672"/>
      <c r="D47" s="2050"/>
      <c r="E47" s="2279"/>
      <c r="F47" s="6686"/>
      <c r="G47" s="6712"/>
      <c r="H47" s="6495"/>
      <c r="I47" s="6703"/>
      <c r="J47" s="2094" t="s">
        <v>23</v>
      </c>
      <c r="K47" s="2093">
        <f>SUM(K46)</f>
        <v>0</v>
      </c>
      <c r="L47" s="2093">
        <f>SUM(L46)</f>
        <v>0</v>
      </c>
      <c r="M47" s="2093">
        <f>SUM(M46)</f>
        <v>0</v>
      </c>
      <c r="N47" s="2091"/>
      <c r="O47" s="2090"/>
      <c r="P47" s="2090"/>
      <c r="Q47" s="2278"/>
      <c r="R47" s="2275"/>
      <c r="S47" s="2274"/>
    </row>
    <row r="48" spans="1:22" ht="21.6" customHeight="1" thickBot="1">
      <c r="A48" s="6687" t="s">
        <v>29</v>
      </c>
      <c r="B48" s="6679" t="s">
        <v>27</v>
      </c>
      <c r="C48" s="6673" t="s">
        <v>29</v>
      </c>
      <c r="D48" s="2208" t="s">
        <v>27</v>
      </c>
      <c r="E48" s="6690"/>
      <c r="F48" s="6714" t="s">
        <v>769</v>
      </c>
      <c r="G48" s="6712"/>
      <c r="H48" s="6495"/>
      <c r="I48" s="6703"/>
      <c r="J48" s="2277" t="s">
        <v>110</v>
      </c>
      <c r="K48" s="2092">
        <v>0</v>
      </c>
      <c r="L48" s="2092">
        <v>0</v>
      </c>
      <c r="M48" s="2092">
        <v>0</v>
      </c>
      <c r="N48" s="2154"/>
      <c r="O48" s="2032"/>
      <c r="P48" s="2032"/>
      <c r="Q48" s="2276"/>
      <c r="R48" s="2275"/>
      <c r="S48" s="2274"/>
    </row>
    <row r="49" spans="1:21" ht="21.6" customHeight="1" thickBot="1">
      <c r="A49" s="6688"/>
      <c r="B49" s="6689"/>
      <c r="C49" s="6674"/>
      <c r="D49" s="2050"/>
      <c r="E49" s="6691"/>
      <c r="F49" s="6715"/>
      <c r="G49" s="6713"/>
      <c r="H49" s="6496"/>
      <c r="I49" s="6704"/>
      <c r="J49" s="2035" t="s">
        <v>23</v>
      </c>
      <c r="K49" s="2105">
        <f>SUM(K48)</f>
        <v>0</v>
      </c>
      <c r="L49" s="2105">
        <f>SUM(L48)</f>
        <v>0</v>
      </c>
      <c r="M49" s="2105">
        <f>SUM(M48)</f>
        <v>0</v>
      </c>
      <c r="N49" s="2273"/>
      <c r="O49" s="2272"/>
      <c r="P49" s="2272"/>
      <c r="Q49" s="2271"/>
      <c r="R49" s="2270"/>
      <c r="S49" s="2269"/>
    </row>
    <row r="50" spans="1:21" ht="15" customHeight="1" thickBot="1">
      <c r="A50" s="2084" t="s">
        <v>29</v>
      </c>
      <c r="B50" s="2076" t="s">
        <v>27</v>
      </c>
      <c r="C50" s="6720" t="s">
        <v>28</v>
      </c>
      <c r="D50" s="6721"/>
      <c r="E50" s="6721"/>
      <c r="F50" s="6721"/>
      <c r="G50" s="6721"/>
      <c r="H50" s="6721"/>
      <c r="I50" s="6721"/>
      <c r="J50" s="2150" t="s">
        <v>23</v>
      </c>
      <c r="K50" s="2149">
        <f>K47+K43</f>
        <v>6</v>
      </c>
      <c r="L50" s="2149">
        <f>L47+L43</f>
        <v>6</v>
      </c>
      <c r="M50" s="2149">
        <f>M47+M43</f>
        <v>5</v>
      </c>
      <c r="N50" s="1785"/>
      <c r="O50" s="1785"/>
      <c r="P50" s="1785"/>
      <c r="Q50" s="2268"/>
      <c r="R50" s="6853"/>
      <c r="S50" s="6854"/>
    </row>
    <row r="51" spans="1:21" ht="18" customHeight="1" thickBot="1">
      <c r="A51" s="2077" t="s">
        <v>29</v>
      </c>
      <c r="B51" s="2267" t="s">
        <v>29</v>
      </c>
      <c r="C51" s="2266" t="s">
        <v>768</v>
      </c>
      <c r="D51" s="2264"/>
      <c r="E51" s="2264"/>
      <c r="F51" s="2264"/>
      <c r="G51" s="2264"/>
      <c r="H51" s="2265"/>
      <c r="I51" s="2264"/>
      <c r="J51" s="2264"/>
      <c r="K51" s="2264"/>
      <c r="L51" s="2264"/>
      <c r="M51" s="2264"/>
      <c r="N51" s="2263"/>
      <c r="O51" s="2263"/>
      <c r="P51" s="2263"/>
      <c r="Q51" s="2262"/>
      <c r="R51" s="2261"/>
      <c r="S51" s="2260"/>
    </row>
    <row r="52" spans="1:21" ht="28.5" customHeight="1" thickBot="1">
      <c r="A52" s="2077"/>
      <c r="B52" s="6692"/>
      <c r="C52" s="6730"/>
      <c r="D52" s="6731"/>
      <c r="E52" s="6731"/>
      <c r="F52" s="6731"/>
      <c r="G52" s="6731"/>
      <c r="H52" s="6731"/>
      <c r="I52" s="6731"/>
      <c r="J52" s="6731"/>
      <c r="K52" s="6731"/>
      <c r="L52" s="2259"/>
      <c r="M52" s="2258"/>
      <c r="N52" s="2257" t="s">
        <v>767</v>
      </c>
      <c r="O52" s="2256" t="s">
        <v>52</v>
      </c>
      <c r="P52" s="2255">
        <v>62</v>
      </c>
      <c r="Q52" s="2254">
        <v>32.6</v>
      </c>
      <c r="R52" s="6841" t="s">
        <v>766</v>
      </c>
      <c r="S52" s="6842"/>
      <c r="T52" s="2247"/>
      <c r="U52" s="2246"/>
    </row>
    <row r="53" spans="1:21" ht="32.25" customHeight="1" thickBot="1">
      <c r="A53" s="2022"/>
      <c r="B53" s="6693"/>
      <c r="C53" s="6732"/>
      <c r="D53" s="6733"/>
      <c r="E53" s="6733"/>
      <c r="F53" s="6733"/>
      <c r="G53" s="6733"/>
      <c r="H53" s="6733"/>
      <c r="I53" s="6733"/>
      <c r="J53" s="6733"/>
      <c r="K53" s="6733"/>
      <c r="L53" s="2253"/>
      <c r="M53" s="2252"/>
      <c r="N53" s="2251" t="s">
        <v>765</v>
      </c>
      <c r="O53" s="2250" t="s">
        <v>101</v>
      </c>
      <c r="P53" s="2249">
        <v>7</v>
      </c>
      <c r="Q53" s="2248">
        <v>4</v>
      </c>
      <c r="R53" s="6841" t="s">
        <v>764</v>
      </c>
      <c r="S53" s="6842"/>
      <c r="T53" s="2247"/>
      <c r="U53" s="2246"/>
    </row>
    <row r="54" spans="1:21" ht="14.45" customHeight="1">
      <c r="A54" s="2211" t="s">
        <v>29</v>
      </c>
      <c r="B54" s="2210" t="s">
        <v>29</v>
      </c>
      <c r="C54" s="2238" t="s">
        <v>27</v>
      </c>
      <c r="D54" s="2059"/>
      <c r="E54" s="2058"/>
      <c r="F54" s="6685" t="s">
        <v>763</v>
      </c>
      <c r="G54" s="6709" t="s">
        <v>762</v>
      </c>
      <c r="H54" s="6495" t="s">
        <v>34</v>
      </c>
      <c r="I54" s="6703" t="s">
        <v>259</v>
      </c>
      <c r="J54" s="2140" t="s">
        <v>110</v>
      </c>
      <c r="K54" s="2245">
        <f>K57</f>
        <v>0</v>
      </c>
      <c r="L54" s="2245">
        <f>L57</f>
        <v>0</v>
      </c>
      <c r="M54" s="2245">
        <f>M57</f>
        <v>0</v>
      </c>
      <c r="N54" s="2054" t="s">
        <v>761</v>
      </c>
      <c r="O54" s="2053" t="s">
        <v>101</v>
      </c>
      <c r="P54" s="2051">
        <v>2</v>
      </c>
      <c r="Q54" s="2051">
        <v>1</v>
      </c>
      <c r="R54" s="2069"/>
      <c r="S54" s="2068"/>
    </row>
    <row r="55" spans="1:21" ht="15">
      <c r="A55" s="2211"/>
      <c r="B55" s="2210"/>
      <c r="C55" s="2238"/>
      <c r="D55" s="2059"/>
      <c r="E55" s="2058"/>
      <c r="F55" s="6685"/>
      <c r="G55" s="6709"/>
      <c r="H55" s="6495"/>
      <c r="I55" s="6703"/>
      <c r="J55" s="2057"/>
      <c r="K55" s="2056"/>
      <c r="L55" s="2055"/>
      <c r="M55" s="2055"/>
      <c r="N55" s="2139" t="s">
        <v>760</v>
      </c>
      <c r="O55" s="2097" t="s">
        <v>101</v>
      </c>
      <c r="P55" s="2096">
        <v>1</v>
      </c>
      <c r="Q55" s="2096">
        <v>1</v>
      </c>
      <c r="R55" s="2037"/>
      <c r="S55" s="2036"/>
    </row>
    <row r="56" spans="1:21" ht="15.75" thickBot="1">
      <c r="A56" s="2232"/>
      <c r="B56" s="2244"/>
      <c r="C56" s="2243"/>
      <c r="D56" s="2050"/>
      <c r="E56" s="2049"/>
      <c r="F56" s="6686"/>
      <c r="G56" s="6709"/>
      <c r="H56" s="6495"/>
      <c r="I56" s="6703"/>
      <c r="J56" s="2094" t="s">
        <v>23</v>
      </c>
      <c r="K56" s="2093">
        <f>SUM(K54:K54)</f>
        <v>0</v>
      </c>
      <c r="L56" s="2093">
        <f>SUM(L54:L54)</f>
        <v>0</v>
      </c>
      <c r="M56" s="2093">
        <f>SUM(M54:M54)</f>
        <v>0</v>
      </c>
      <c r="N56" s="2154"/>
      <c r="O56" s="2032"/>
      <c r="P56" s="2102"/>
      <c r="Q56" s="2102"/>
      <c r="R56" s="2037"/>
      <c r="S56" s="2036"/>
    </row>
    <row r="57" spans="1:21" ht="30" customHeight="1">
      <c r="A57" s="2218" t="s">
        <v>29</v>
      </c>
      <c r="B57" s="2217" t="s">
        <v>29</v>
      </c>
      <c r="C57" s="2242" t="s">
        <v>27</v>
      </c>
      <c r="D57" s="2159" t="s">
        <v>27</v>
      </c>
      <c r="E57" s="2115"/>
      <c r="F57" s="6719" t="s">
        <v>759</v>
      </c>
      <c r="G57" s="6709"/>
      <c r="H57" s="6495"/>
      <c r="I57" s="6703"/>
      <c r="J57" s="2241" t="s">
        <v>110</v>
      </c>
      <c r="K57" s="2240">
        <v>0</v>
      </c>
      <c r="L57" s="2240">
        <v>0</v>
      </c>
      <c r="M57" s="2240">
        <v>0</v>
      </c>
      <c r="N57" s="2163"/>
      <c r="O57" s="2162"/>
      <c r="P57" s="2239"/>
      <c r="Q57" s="2239"/>
      <c r="R57" s="2037"/>
      <c r="S57" s="2036"/>
    </row>
    <row r="58" spans="1:21" ht="15.75" thickBot="1">
      <c r="A58" s="2118"/>
      <c r="B58" s="2117"/>
      <c r="C58" s="2238"/>
      <c r="D58" s="2050"/>
      <c r="E58" s="2115"/>
      <c r="F58" s="6715"/>
      <c r="G58" s="6710"/>
      <c r="H58" s="6496"/>
      <c r="I58" s="6704"/>
      <c r="J58" s="2155" t="s">
        <v>23</v>
      </c>
      <c r="K58" s="2235">
        <f>SUM(K57)</f>
        <v>0</v>
      </c>
      <c r="L58" s="2235">
        <f>SUM(L57)</f>
        <v>0</v>
      </c>
      <c r="M58" s="2235">
        <f>SUM(M57)</f>
        <v>0</v>
      </c>
      <c r="N58" s="2231"/>
      <c r="O58" s="2234"/>
      <c r="P58" s="2229"/>
      <c r="Q58" s="2229"/>
      <c r="R58" s="2037"/>
      <c r="S58" s="2036"/>
    </row>
    <row r="59" spans="1:21" ht="25.9" customHeight="1">
      <c r="A59" s="6694" t="s">
        <v>29</v>
      </c>
      <c r="B59" s="6700" t="s">
        <v>29</v>
      </c>
      <c r="C59" s="6671" t="s">
        <v>29</v>
      </c>
      <c r="D59" s="2067"/>
      <c r="E59" s="2066"/>
      <c r="F59" s="6684" t="s">
        <v>758</v>
      </c>
      <c r="G59" s="6708" t="s">
        <v>757</v>
      </c>
      <c r="H59" s="6497" t="s">
        <v>34</v>
      </c>
      <c r="I59" s="2144" t="s">
        <v>259</v>
      </c>
      <c r="J59" s="2065" t="s">
        <v>110</v>
      </c>
      <c r="K59" s="2064">
        <f>K62</f>
        <v>180</v>
      </c>
      <c r="L59" s="2064">
        <f>L62</f>
        <v>180</v>
      </c>
      <c r="M59" s="2064">
        <f>M62</f>
        <v>180</v>
      </c>
      <c r="N59" s="2143" t="s">
        <v>756</v>
      </c>
      <c r="O59" s="2062" t="s">
        <v>101</v>
      </c>
      <c r="P59" s="2060">
        <v>1</v>
      </c>
      <c r="Q59" s="2060">
        <v>1</v>
      </c>
      <c r="R59" s="2037"/>
      <c r="S59" s="2036"/>
    </row>
    <row r="60" spans="1:21" ht="27" customHeight="1">
      <c r="A60" s="6687"/>
      <c r="B60" s="6679"/>
      <c r="C60" s="6697"/>
      <c r="D60" s="2059"/>
      <c r="E60" s="2058"/>
      <c r="F60" s="6685"/>
      <c r="G60" s="6709"/>
      <c r="H60" s="6495"/>
      <c r="I60" s="2114"/>
      <c r="J60" s="2057"/>
      <c r="K60" s="2056"/>
      <c r="L60" s="2056"/>
      <c r="M60" s="2056"/>
      <c r="N60" s="2139" t="s">
        <v>755</v>
      </c>
      <c r="O60" s="2097" t="s">
        <v>101</v>
      </c>
      <c r="P60" s="2096">
        <v>1</v>
      </c>
      <c r="Q60" s="2096">
        <v>1</v>
      </c>
      <c r="R60" s="2037"/>
      <c r="S60" s="2036"/>
    </row>
    <row r="61" spans="1:21" ht="15.75" thickBot="1">
      <c r="A61" s="6688"/>
      <c r="B61" s="6689"/>
      <c r="C61" s="6672"/>
      <c r="D61" s="2050"/>
      <c r="E61" s="2049"/>
      <c r="F61" s="6686"/>
      <c r="G61" s="6709"/>
      <c r="H61" s="6495"/>
      <c r="I61" s="2114"/>
      <c r="J61" s="2094" t="s">
        <v>23</v>
      </c>
      <c r="K61" s="2093">
        <f>SUM(K59:K59)</f>
        <v>180</v>
      </c>
      <c r="L61" s="2093">
        <f>SUM(L59:L59)</f>
        <v>180</v>
      </c>
      <c r="M61" s="2093">
        <f>SUM(M59:M59)</f>
        <v>180</v>
      </c>
      <c r="N61" s="2154" t="s">
        <v>754</v>
      </c>
      <c r="O61" s="2032" t="s">
        <v>52</v>
      </c>
      <c r="P61" s="2102">
        <v>50</v>
      </c>
      <c r="Q61" s="2102">
        <v>50</v>
      </c>
      <c r="R61" s="2037"/>
      <c r="S61" s="2036"/>
    </row>
    <row r="62" spans="1:21" ht="39" customHeight="1">
      <c r="A62" s="2218" t="s">
        <v>29</v>
      </c>
      <c r="B62" s="2217" t="s">
        <v>29</v>
      </c>
      <c r="C62" s="2216" t="s">
        <v>29</v>
      </c>
      <c r="D62" s="2159" t="s">
        <v>27</v>
      </c>
      <c r="E62" s="2115"/>
      <c r="F62" s="6719" t="s">
        <v>753</v>
      </c>
      <c r="G62" s="6709"/>
      <c r="H62" s="6495"/>
      <c r="I62" s="2114"/>
      <c r="J62" s="2123" t="s">
        <v>110</v>
      </c>
      <c r="K62" s="2237">
        <v>180</v>
      </c>
      <c r="L62" s="2237">
        <v>180</v>
      </c>
      <c r="M62" s="2237">
        <v>180</v>
      </c>
      <c r="N62" s="2179"/>
      <c r="O62" s="2039"/>
      <c r="P62" s="2236"/>
      <c r="Q62" s="2236"/>
      <c r="R62" s="2037"/>
      <c r="S62" s="2036"/>
    </row>
    <row r="63" spans="1:21" ht="15.75" thickBot="1">
      <c r="A63" s="2118"/>
      <c r="B63" s="2117"/>
      <c r="C63" s="2107"/>
      <c r="D63" s="2050"/>
      <c r="E63" s="2115"/>
      <c r="F63" s="6715"/>
      <c r="G63" s="6710"/>
      <c r="H63" s="6496"/>
      <c r="I63" s="2106"/>
      <c r="J63" s="2155" t="s">
        <v>23</v>
      </c>
      <c r="K63" s="2235">
        <f>SUM(K62)</f>
        <v>180</v>
      </c>
      <c r="L63" s="2235">
        <f>SUM(L62)</f>
        <v>180</v>
      </c>
      <c r="M63" s="2235">
        <f>SUM(M62)</f>
        <v>180</v>
      </c>
      <c r="N63" s="2231"/>
      <c r="O63" s="2234"/>
      <c r="P63" s="2229"/>
      <c r="Q63" s="2229"/>
      <c r="R63" s="2037"/>
      <c r="S63" s="2036"/>
    </row>
    <row r="64" spans="1:21" ht="31.9" customHeight="1">
      <c r="A64" s="2218" t="s">
        <v>29</v>
      </c>
      <c r="B64" s="6700" t="s">
        <v>29</v>
      </c>
      <c r="C64" s="6671" t="s">
        <v>94</v>
      </c>
      <c r="D64" s="2067"/>
      <c r="E64" s="2066"/>
      <c r="F64" s="6684" t="s">
        <v>744</v>
      </c>
      <c r="G64" s="6708" t="s">
        <v>752</v>
      </c>
      <c r="H64" s="6497" t="s">
        <v>34</v>
      </c>
      <c r="I64" s="6702" t="s">
        <v>259</v>
      </c>
      <c r="J64" s="2065" t="s">
        <v>110</v>
      </c>
      <c r="K64" s="2064">
        <v>0</v>
      </c>
      <c r="L64" s="2064">
        <v>0</v>
      </c>
      <c r="M64" s="2064">
        <v>0</v>
      </c>
      <c r="N64" s="2233" t="s">
        <v>751</v>
      </c>
      <c r="O64" s="2062" t="s">
        <v>101</v>
      </c>
      <c r="P64" s="2060">
        <v>1</v>
      </c>
      <c r="Q64" s="2142">
        <v>1</v>
      </c>
      <c r="R64" s="2128"/>
      <c r="S64" s="2036"/>
    </row>
    <row r="65" spans="1:22" ht="41.25" customHeight="1">
      <c r="A65" s="2211"/>
      <c r="B65" s="6679"/>
      <c r="C65" s="6697"/>
      <c r="D65" s="2059"/>
      <c r="E65" s="2058"/>
      <c r="F65" s="6685"/>
      <c r="G65" s="6709"/>
      <c r="H65" s="6495"/>
      <c r="I65" s="6703"/>
      <c r="J65" s="2057"/>
      <c r="K65" s="2056"/>
      <c r="L65" s="2055"/>
      <c r="M65" s="2055"/>
      <c r="N65" s="2054" t="s">
        <v>750</v>
      </c>
      <c r="O65" s="2053" t="s">
        <v>101</v>
      </c>
      <c r="P65" s="2051">
        <v>1</v>
      </c>
      <c r="Q65" s="2131">
        <v>1</v>
      </c>
      <c r="R65" s="2128"/>
      <c r="S65" s="2036"/>
    </row>
    <row r="66" spans="1:22" ht="29.25" customHeight="1">
      <c r="A66" s="2211"/>
      <c r="B66" s="6679"/>
      <c r="C66" s="6697"/>
      <c r="D66" s="2059"/>
      <c r="E66" s="2058"/>
      <c r="F66" s="6685"/>
      <c r="G66" s="6709"/>
      <c r="H66" s="6495"/>
      <c r="I66" s="6703"/>
      <c r="J66" s="2057"/>
      <c r="K66" s="2056"/>
      <c r="L66" s="2055"/>
      <c r="M66" s="2055"/>
      <c r="N66" s="2139" t="s">
        <v>749</v>
      </c>
      <c r="O66" s="2097" t="s">
        <v>101</v>
      </c>
      <c r="P66" s="2096">
        <v>0</v>
      </c>
      <c r="Q66" s="2138" t="s">
        <v>748</v>
      </c>
      <c r="R66" s="6840" t="s">
        <v>747</v>
      </c>
      <c r="S66" s="6432"/>
    </row>
    <row r="67" spans="1:22" ht="16.899999999999999" customHeight="1" thickBot="1">
      <c r="A67" s="2232"/>
      <c r="B67" s="6689"/>
      <c r="C67" s="6672"/>
      <c r="D67" s="2050"/>
      <c r="E67" s="2049"/>
      <c r="F67" s="6686"/>
      <c r="G67" s="6709"/>
      <c r="H67" s="6495"/>
      <c r="I67" s="6703"/>
      <c r="J67" s="2094" t="s">
        <v>23</v>
      </c>
      <c r="K67" s="2093">
        <f>SUM(K64:K64)</f>
        <v>0</v>
      </c>
      <c r="L67" s="2093">
        <f>SUM(L64:L64)</f>
        <v>0</v>
      </c>
      <c r="M67" s="2093">
        <f>SUM(M64:M64)</f>
        <v>0</v>
      </c>
      <c r="N67" s="2130" t="s">
        <v>746</v>
      </c>
      <c r="O67" s="2032" t="s">
        <v>101</v>
      </c>
      <c r="P67" s="2102">
        <v>3</v>
      </c>
      <c r="Q67" s="2129">
        <v>0</v>
      </c>
      <c r="R67" s="6840" t="s">
        <v>745</v>
      </c>
      <c r="S67" s="6432"/>
    </row>
    <row r="68" spans="1:22" ht="27" customHeight="1" thickBot="1">
      <c r="A68" s="2218" t="s">
        <v>29</v>
      </c>
      <c r="B68" s="2217" t="s">
        <v>29</v>
      </c>
      <c r="C68" s="2216" t="s">
        <v>94</v>
      </c>
      <c r="D68" s="2159" t="s">
        <v>27</v>
      </c>
      <c r="E68" s="2115"/>
      <c r="F68" s="6719" t="s">
        <v>744</v>
      </c>
      <c r="G68" s="6709"/>
      <c r="H68" s="6495"/>
      <c r="I68" s="6703"/>
      <c r="J68" s="2042" t="s">
        <v>110</v>
      </c>
      <c r="K68" s="2158">
        <v>0</v>
      </c>
      <c r="L68" s="2158">
        <v>0</v>
      </c>
      <c r="M68" s="2158">
        <v>0</v>
      </c>
      <c r="N68" s="2179"/>
      <c r="O68" s="2060"/>
      <c r="P68" s="2060"/>
      <c r="Q68" s="2119"/>
      <c r="R68" s="2037"/>
      <c r="S68" s="2036"/>
    </row>
    <row r="69" spans="1:22" ht="32.25" customHeight="1" thickBot="1">
      <c r="A69" s="2211"/>
      <c r="B69" s="2117"/>
      <c r="C69" s="2116"/>
      <c r="D69" s="2050"/>
      <c r="E69" s="2115"/>
      <c r="F69" s="6715"/>
      <c r="G69" s="6710"/>
      <c r="H69" s="6496"/>
      <c r="I69" s="6704"/>
      <c r="J69" s="2035" t="s">
        <v>23</v>
      </c>
      <c r="K69" s="2034">
        <f>SUM(K68)</f>
        <v>0</v>
      </c>
      <c r="L69" s="2034">
        <f>SUM(L68)</f>
        <v>0</v>
      </c>
      <c r="M69" s="2034">
        <f>SUM(M68)</f>
        <v>0</v>
      </c>
      <c r="N69" s="2231"/>
      <c r="O69" s="2230"/>
      <c r="P69" s="2230"/>
      <c r="Q69" s="2229"/>
      <c r="R69" s="2037"/>
      <c r="S69" s="2036"/>
    </row>
    <row r="70" spans="1:22" ht="43.5" customHeight="1" thickBot="1">
      <c r="A70" s="6694" t="s">
        <v>29</v>
      </c>
      <c r="B70" s="6700" t="s">
        <v>29</v>
      </c>
      <c r="C70" s="6671" t="s">
        <v>92</v>
      </c>
      <c r="D70" s="2067"/>
      <c r="E70" s="6716"/>
      <c r="F70" s="6705" t="s">
        <v>743</v>
      </c>
      <c r="G70" s="6708" t="s">
        <v>742</v>
      </c>
      <c r="H70" s="6497" t="s">
        <v>34</v>
      </c>
      <c r="I70" s="6702" t="s">
        <v>259</v>
      </c>
      <c r="J70" s="2226" t="s">
        <v>110</v>
      </c>
      <c r="K70" s="2047">
        <f t="shared" ref="K70:M71" si="0">K73</f>
        <v>1500</v>
      </c>
      <c r="L70" s="2047">
        <f t="shared" si="0"/>
        <v>2610.1999999999998</v>
      </c>
      <c r="M70" s="2047">
        <f t="shared" si="0"/>
        <v>2530.4</v>
      </c>
      <c r="N70" s="2228" t="s">
        <v>741</v>
      </c>
      <c r="O70" s="2060" t="s">
        <v>123</v>
      </c>
      <c r="P70" s="2227">
        <v>1500</v>
      </c>
      <c r="Q70" s="2038">
        <v>2530.4</v>
      </c>
      <c r="R70" s="6829" t="s">
        <v>740</v>
      </c>
      <c r="S70" s="6830"/>
      <c r="T70" s="1733"/>
      <c r="U70" s="1730"/>
    </row>
    <row r="71" spans="1:22" ht="19.149999999999999" customHeight="1" thickBot="1">
      <c r="A71" s="6687"/>
      <c r="B71" s="6679"/>
      <c r="C71" s="6697"/>
      <c r="D71" s="2059"/>
      <c r="E71" s="6717"/>
      <c r="F71" s="6706"/>
      <c r="G71" s="6709"/>
      <c r="H71" s="6495"/>
      <c r="I71" s="6703"/>
      <c r="J71" s="2226" t="s">
        <v>110</v>
      </c>
      <c r="K71" s="2132">
        <f t="shared" si="0"/>
        <v>0</v>
      </c>
      <c r="L71" s="2132">
        <f t="shared" si="0"/>
        <v>0</v>
      </c>
      <c r="M71" s="2132">
        <f t="shared" si="0"/>
        <v>0</v>
      </c>
      <c r="N71" s="2225"/>
      <c r="O71" s="2224"/>
      <c r="P71" s="2157"/>
      <c r="Q71" s="2223"/>
      <c r="R71" s="2203"/>
      <c r="S71" s="2036"/>
      <c r="U71" s="2222"/>
    </row>
    <row r="72" spans="1:22" ht="14.45" customHeight="1" thickBot="1">
      <c r="A72" s="6688"/>
      <c r="B72" s="6689"/>
      <c r="C72" s="6672"/>
      <c r="D72" s="2050"/>
      <c r="E72" s="6718"/>
      <c r="F72" s="6707"/>
      <c r="G72" s="6709"/>
      <c r="H72" s="6495"/>
      <c r="I72" s="6703"/>
      <c r="J72" s="2221" t="s">
        <v>23</v>
      </c>
      <c r="K72" s="2220">
        <f>SUM(K70:K71)</f>
        <v>1500</v>
      </c>
      <c r="L72" s="2220">
        <f>SUM(L70:L71)</f>
        <v>2610.1999999999998</v>
      </c>
      <c r="M72" s="2220">
        <f>SUM(M70:M71)</f>
        <v>2530.4</v>
      </c>
      <c r="N72" s="2219"/>
      <c r="O72" s="2200"/>
      <c r="P72" s="2153"/>
      <c r="Q72" s="2199"/>
      <c r="R72" s="2203"/>
      <c r="S72" s="2036"/>
    </row>
    <row r="73" spans="1:22" ht="24.75" customHeight="1">
      <c r="A73" s="2218" t="s">
        <v>29</v>
      </c>
      <c r="B73" s="2217" t="s">
        <v>29</v>
      </c>
      <c r="C73" s="2216" t="s">
        <v>92</v>
      </c>
      <c r="D73" s="2159" t="s">
        <v>27</v>
      </c>
      <c r="E73" s="6701"/>
      <c r="F73" s="6833" t="s">
        <v>739</v>
      </c>
      <c r="G73" s="6709"/>
      <c r="H73" s="6495"/>
      <c r="I73" s="6703"/>
      <c r="J73" s="2123" t="s">
        <v>110</v>
      </c>
      <c r="K73" s="2122">
        <v>1500</v>
      </c>
      <c r="L73" s="2121">
        <v>2610.1999999999998</v>
      </c>
      <c r="M73" s="2122">
        <v>2530.4</v>
      </c>
      <c r="N73" s="2215"/>
      <c r="O73" s="2214"/>
      <c r="P73" s="2213"/>
      <c r="Q73" s="2212"/>
      <c r="R73" s="2203"/>
      <c r="S73" s="2127"/>
      <c r="T73" s="1733"/>
    </row>
    <row r="74" spans="1:22" ht="22.5" customHeight="1" thickBot="1">
      <c r="A74" s="2211"/>
      <c r="B74" s="2210"/>
      <c r="C74" s="2209"/>
      <c r="D74" s="2208"/>
      <c r="E74" s="6690"/>
      <c r="F74" s="6834"/>
      <c r="G74" s="6709"/>
      <c r="H74" s="6495"/>
      <c r="I74" s="6703"/>
      <c r="J74" s="2207" t="s">
        <v>110</v>
      </c>
      <c r="K74" s="2113">
        <v>0</v>
      </c>
      <c r="L74" s="2112">
        <v>0</v>
      </c>
      <c r="M74" s="2112">
        <v>0</v>
      </c>
      <c r="N74" s="2206"/>
      <c r="O74" s="2205"/>
      <c r="P74" s="2161"/>
      <c r="Q74" s="2204"/>
      <c r="R74" s="2203"/>
      <c r="S74" s="2036"/>
    </row>
    <row r="75" spans="1:22" ht="14.45" customHeight="1" thickBot="1">
      <c r="A75" s="2022"/>
      <c r="B75" s="2108"/>
      <c r="C75" s="2202"/>
      <c r="D75" s="2050"/>
      <c r="E75" s="6691"/>
      <c r="F75" s="6835"/>
      <c r="G75" s="6710"/>
      <c r="H75" s="6496"/>
      <c r="I75" s="6704"/>
      <c r="J75" s="2035" t="s">
        <v>23</v>
      </c>
      <c r="K75" s="2105">
        <f>SUM(K73:K74)</f>
        <v>1500</v>
      </c>
      <c r="L75" s="2105">
        <f>SUM(L73:L74)</f>
        <v>2610.1999999999998</v>
      </c>
      <c r="M75" s="2105">
        <f>SUM(M73:M74)</f>
        <v>2530.4</v>
      </c>
      <c r="N75" s="2201"/>
      <c r="O75" s="2200"/>
      <c r="P75" s="2153"/>
      <c r="Q75" s="2199"/>
      <c r="R75" s="2198"/>
      <c r="S75" s="2029"/>
    </row>
    <row r="76" spans="1:22" ht="16.899999999999999" customHeight="1" thickBot="1">
      <c r="A76" s="2022" t="s">
        <v>29</v>
      </c>
      <c r="B76" s="2028" t="s">
        <v>29</v>
      </c>
      <c r="C76" s="6720" t="s">
        <v>28</v>
      </c>
      <c r="D76" s="6721"/>
      <c r="E76" s="6721"/>
      <c r="F76" s="6721"/>
      <c r="G76" s="6721"/>
      <c r="H76" s="6721"/>
      <c r="I76" s="6721"/>
      <c r="J76" s="2027" t="s">
        <v>23</v>
      </c>
      <c r="K76" s="2026">
        <f>K67+K61+K56+K72</f>
        <v>1680</v>
      </c>
      <c r="L76" s="2026">
        <f>L67+L61+L56+L72</f>
        <v>2790.2</v>
      </c>
      <c r="M76" s="2026">
        <f>M67+M61+M56+M72</f>
        <v>2710.4</v>
      </c>
      <c r="N76" s="1863"/>
      <c r="O76" s="1863"/>
      <c r="P76" s="2197"/>
      <c r="Q76" s="2197"/>
      <c r="R76" s="6815"/>
      <c r="S76" s="6816"/>
    </row>
    <row r="77" spans="1:22" ht="19.5" customHeight="1" thickBot="1">
      <c r="A77" s="2084" t="s">
        <v>29</v>
      </c>
      <c r="B77" s="2083" t="s">
        <v>94</v>
      </c>
      <c r="C77" s="2082" t="s">
        <v>738</v>
      </c>
      <c r="D77" s="2080"/>
      <c r="E77" s="2080"/>
      <c r="F77" s="2080"/>
      <c r="G77" s="2080"/>
      <c r="H77" s="2081"/>
      <c r="I77" s="2080"/>
      <c r="J77" s="2080"/>
      <c r="K77" s="2080"/>
      <c r="L77" s="2080"/>
      <c r="M77" s="2080"/>
      <c r="N77" s="2079"/>
      <c r="O77" s="2079"/>
      <c r="P77" s="2147"/>
      <c r="Q77" s="2147"/>
      <c r="R77" s="6815"/>
      <c r="S77" s="6816"/>
      <c r="U77" s="2186"/>
      <c r="V77" s="2186"/>
    </row>
    <row r="78" spans="1:22" ht="39" customHeight="1" thickBot="1">
      <c r="A78" s="2077"/>
      <c r="B78" s="6692"/>
      <c r="C78" s="6730"/>
      <c r="D78" s="6731"/>
      <c r="E78" s="6731"/>
      <c r="F78" s="6731"/>
      <c r="G78" s="6731"/>
      <c r="H78" s="6731"/>
      <c r="I78" s="6731"/>
      <c r="J78" s="6731"/>
      <c r="K78" s="6731"/>
      <c r="L78" s="6731"/>
      <c r="M78" s="6813"/>
      <c r="N78" s="2196" t="s">
        <v>737</v>
      </c>
      <c r="O78" s="2072" t="s">
        <v>52</v>
      </c>
      <c r="P78" s="2195">
        <v>23</v>
      </c>
      <c r="Q78" s="2194" t="s">
        <v>736</v>
      </c>
      <c r="R78" s="6836" t="s">
        <v>735</v>
      </c>
      <c r="S78" s="6449"/>
      <c r="U78" s="2186"/>
      <c r="V78" s="2186"/>
    </row>
    <row r="79" spans="1:22" ht="33.6" customHeight="1" thickBot="1">
      <c r="A79" s="2022"/>
      <c r="B79" s="6693"/>
      <c r="C79" s="6732"/>
      <c r="D79" s="6733"/>
      <c r="E79" s="6733"/>
      <c r="F79" s="6733"/>
      <c r="G79" s="6733"/>
      <c r="H79" s="6733"/>
      <c r="I79" s="6733"/>
      <c r="J79" s="6733"/>
      <c r="K79" s="6733"/>
      <c r="L79" s="6733"/>
      <c r="M79" s="6814"/>
      <c r="N79" s="2193" t="s">
        <v>734</v>
      </c>
      <c r="O79" s="2072" t="s">
        <v>733</v>
      </c>
      <c r="P79" s="2192">
        <v>650520</v>
      </c>
      <c r="Q79" s="2191">
        <v>950776</v>
      </c>
      <c r="R79" s="6831" t="s">
        <v>732</v>
      </c>
      <c r="S79" s="6832"/>
      <c r="U79" s="2190"/>
      <c r="V79" s="2186"/>
    </row>
    <row r="80" spans="1:22" ht="27.6" customHeight="1">
      <c r="A80" s="6694" t="s">
        <v>29</v>
      </c>
      <c r="B80" s="6700" t="s">
        <v>94</v>
      </c>
      <c r="C80" s="6671" t="s">
        <v>27</v>
      </c>
      <c r="D80" s="2067"/>
      <c r="E80" s="2066"/>
      <c r="F80" s="6684" t="s">
        <v>726</v>
      </c>
      <c r="G80" s="6708" t="s">
        <v>731</v>
      </c>
      <c r="H80" s="6497" t="s">
        <v>34</v>
      </c>
      <c r="I80" s="6702" t="s">
        <v>259</v>
      </c>
      <c r="J80" s="2065" t="s">
        <v>110</v>
      </c>
      <c r="K80" s="2064">
        <v>0</v>
      </c>
      <c r="L80" s="2064">
        <v>0</v>
      </c>
      <c r="M80" s="2064">
        <v>0</v>
      </c>
      <c r="N80" s="2143" t="s">
        <v>730</v>
      </c>
      <c r="O80" s="2062" t="s">
        <v>101</v>
      </c>
      <c r="P80" s="2061">
        <v>120</v>
      </c>
      <c r="Q80" s="2189">
        <v>120</v>
      </c>
      <c r="R80" s="2037"/>
      <c r="S80" s="2036"/>
      <c r="U80" s="2186"/>
      <c r="V80" s="2186"/>
    </row>
    <row r="81" spans="1:22" ht="43.5" customHeight="1">
      <c r="A81" s="6687"/>
      <c r="B81" s="6679"/>
      <c r="C81" s="6697"/>
      <c r="D81" s="2059"/>
      <c r="E81" s="2058"/>
      <c r="F81" s="6685"/>
      <c r="G81" s="6709"/>
      <c r="H81" s="6495"/>
      <c r="I81" s="6703"/>
      <c r="J81" s="2135"/>
      <c r="K81" s="2134"/>
      <c r="L81" s="2188"/>
      <c r="M81" s="2188"/>
      <c r="N81" s="2139" t="s">
        <v>729</v>
      </c>
      <c r="O81" s="2097"/>
      <c r="P81" s="2187"/>
      <c r="Q81" s="2096"/>
      <c r="R81" s="2037"/>
      <c r="S81" s="2036"/>
      <c r="U81" s="2186"/>
      <c r="V81" s="2186"/>
    </row>
    <row r="82" spans="1:22" ht="30.75" customHeight="1">
      <c r="A82" s="6687"/>
      <c r="B82" s="6679"/>
      <c r="C82" s="6697"/>
      <c r="D82" s="2059"/>
      <c r="E82" s="2058"/>
      <c r="F82" s="2099"/>
      <c r="G82" s="6709"/>
      <c r="H82" s="6495"/>
      <c r="I82" s="6703"/>
      <c r="J82" s="2135"/>
      <c r="K82" s="2134"/>
      <c r="L82" s="2185"/>
      <c r="M82" s="2185"/>
      <c r="N82" s="2054" t="s">
        <v>728</v>
      </c>
      <c r="O82" s="2053" t="s">
        <v>101</v>
      </c>
      <c r="P82" s="2052">
        <v>0</v>
      </c>
      <c r="Q82" s="2051">
        <v>0</v>
      </c>
      <c r="R82" s="2037"/>
      <c r="S82" s="2036"/>
    </row>
    <row r="83" spans="1:22" ht="45" customHeight="1">
      <c r="A83" s="6687"/>
      <c r="B83" s="6679"/>
      <c r="C83" s="6697"/>
      <c r="D83" s="2059"/>
      <c r="E83" s="2058"/>
      <c r="F83" s="2099"/>
      <c r="G83" s="6709"/>
      <c r="H83" s="6495"/>
      <c r="I83" s="6703"/>
      <c r="J83" s="2057"/>
      <c r="K83" s="2056"/>
      <c r="L83" s="2055"/>
      <c r="M83" s="2055"/>
      <c r="N83" s="2091" t="s">
        <v>727</v>
      </c>
      <c r="O83" s="2090" t="s">
        <v>101</v>
      </c>
      <c r="P83" s="2096">
        <v>3</v>
      </c>
      <c r="Q83" s="2110">
        <v>1</v>
      </c>
      <c r="R83" s="2037"/>
      <c r="S83" s="2036"/>
      <c r="V83" s="2184"/>
    </row>
    <row r="84" spans="1:22" ht="15.75" customHeight="1" thickBot="1">
      <c r="A84" s="6688"/>
      <c r="B84" s="6689"/>
      <c r="C84" s="6672"/>
      <c r="D84" s="2050"/>
      <c r="E84" s="2049"/>
      <c r="F84" s="2095"/>
      <c r="G84" s="6709"/>
      <c r="H84" s="6495"/>
      <c r="I84" s="6703"/>
      <c r="J84" s="2183" t="s">
        <v>23</v>
      </c>
      <c r="K84" s="2182">
        <f>SUM(K80:K80)</f>
        <v>0</v>
      </c>
      <c r="L84" s="2182">
        <f>SUM(L80:L80)</f>
        <v>0</v>
      </c>
      <c r="M84" s="2182">
        <f>SUM(M80:M80)</f>
        <v>0</v>
      </c>
      <c r="N84" s="2088"/>
      <c r="O84" s="2087"/>
      <c r="P84" s="2181"/>
      <c r="Q84" s="2180"/>
      <c r="R84" s="2037"/>
      <c r="S84" s="2036"/>
    </row>
    <row r="85" spans="1:22" ht="20.25" customHeight="1">
      <c r="A85" s="2077" t="s">
        <v>29</v>
      </c>
      <c r="B85" s="2126" t="s">
        <v>94</v>
      </c>
      <c r="C85" s="2125" t="s">
        <v>27</v>
      </c>
      <c r="D85" s="2159" t="s">
        <v>27</v>
      </c>
      <c r="E85" s="2124"/>
      <c r="F85" s="6719" t="s">
        <v>726</v>
      </c>
      <c r="G85" s="6709"/>
      <c r="H85" s="6495"/>
      <c r="I85" s="6703"/>
      <c r="J85" s="2123" t="s">
        <v>110</v>
      </c>
      <c r="K85" s="2122">
        <v>0</v>
      </c>
      <c r="L85" s="2122">
        <v>0</v>
      </c>
      <c r="M85" s="2122">
        <v>0</v>
      </c>
      <c r="N85" s="2179"/>
      <c r="O85" s="2039"/>
      <c r="P85" s="2060"/>
      <c r="Q85" s="2178"/>
      <c r="R85" s="2128"/>
      <c r="S85" s="2036"/>
    </row>
    <row r="86" spans="1:22" ht="30.75" customHeight="1" thickBot="1">
      <c r="A86" s="2022"/>
      <c r="B86" s="2108"/>
      <c r="C86" s="2107"/>
      <c r="D86" s="2050"/>
      <c r="E86" s="2049"/>
      <c r="F86" s="6715"/>
      <c r="G86" s="6710"/>
      <c r="H86" s="6496"/>
      <c r="I86" s="6704"/>
      <c r="J86" s="2155" t="s">
        <v>23</v>
      </c>
      <c r="K86" s="2034">
        <f>SUM(K85)</f>
        <v>0</v>
      </c>
      <c r="L86" s="2034">
        <f>SUM(L85)</f>
        <v>0</v>
      </c>
      <c r="M86" s="2034">
        <f>SUM(M85)</f>
        <v>0</v>
      </c>
      <c r="N86" s="2154"/>
      <c r="O86" s="2032"/>
      <c r="P86" s="2103"/>
      <c r="Q86" s="2129"/>
      <c r="R86" s="2128"/>
      <c r="S86" s="2036"/>
    </row>
    <row r="87" spans="1:22" ht="29.45" customHeight="1">
      <c r="A87" s="6694" t="s">
        <v>29</v>
      </c>
      <c r="B87" s="6700" t="s">
        <v>94</v>
      </c>
      <c r="C87" s="6671" t="s">
        <v>29</v>
      </c>
      <c r="D87" s="2067"/>
      <c r="E87" s="2066"/>
      <c r="F87" s="2177" t="s">
        <v>718</v>
      </c>
      <c r="G87" s="6708" t="s">
        <v>725</v>
      </c>
      <c r="H87" s="6723" t="s">
        <v>34</v>
      </c>
      <c r="I87" s="6702" t="s">
        <v>259</v>
      </c>
      <c r="J87" s="2065"/>
      <c r="K87" s="2064"/>
      <c r="L87" s="2176"/>
      <c r="M87" s="2176"/>
      <c r="N87" s="2143" t="s">
        <v>724</v>
      </c>
      <c r="O87" s="2062" t="s">
        <v>101</v>
      </c>
      <c r="P87" s="2061" t="s">
        <v>723</v>
      </c>
      <c r="Q87" s="2175" t="s">
        <v>723</v>
      </c>
      <c r="R87" s="2128"/>
      <c r="S87" s="2036"/>
    </row>
    <row r="88" spans="1:22" ht="24.75" customHeight="1">
      <c r="A88" s="6687"/>
      <c r="B88" s="6679"/>
      <c r="C88" s="6697"/>
      <c r="D88" s="2059"/>
      <c r="E88" s="2058"/>
      <c r="F88" s="2169"/>
      <c r="G88" s="6709"/>
      <c r="H88" s="6724"/>
      <c r="I88" s="6703"/>
      <c r="J88" s="2057" t="s">
        <v>110</v>
      </c>
      <c r="K88" s="2056">
        <f>K92</f>
        <v>2</v>
      </c>
      <c r="L88" s="2056">
        <f>L92</f>
        <v>2</v>
      </c>
      <c r="M88" s="2056">
        <f>M92</f>
        <v>1.7</v>
      </c>
      <c r="N88" s="2139" t="s">
        <v>722</v>
      </c>
      <c r="O88" s="2097" t="s">
        <v>101</v>
      </c>
      <c r="P88" s="2096">
        <v>1</v>
      </c>
      <c r="Q88" s="2138">
        <v>1</v>
      </c>
      <c r="R88" s="2174" t="s">
        <v>721</v>
      </c>
      <c r="S88" s="2173"/>
      <c r="U88" s="1733"/>
    </row>
    <row r="89" spans="1:22" ht="38.25">
      <c r="A89" s="6687"/>
      <c r="B89" s="6679"/>
      <c r="C89" s="6697"/>
      <c r="D89" s="2059"/>
      <c r="E89" s="2058"/>
      <c r="F89" s="2169"/>
      <c r="G89" s="6709"/>
      <c r="H89" s="6724"/>
      <c r="I89" s="6703"/>
      <c r="J89" s="2057"/>
      <c r="K89" s="2056"/>
      <c r="L89" s="2055"/>
      <c r="M89" s="2055"/>
      <c r="N89" s="2139" t="s">
        <v>720</v>
      </c>
      <c r="O89" s="2097"/>
      <c r="P89" s="2172">
        <v>5</v>
      </c>
      <c r="Q89" s="2138">
        <v>0</v>
      </c>
      <c r="R89" s="2171" t="s">
        <v>719</v>
      </c>
      <c r="S89" s="2170"/>
    </row>
    <row r="90" spans="1:22" ht="12" customHeight="1">
      <c r="A90" s="6687"/>
      <c r="B90" s="6679"/>
      <c r="C90" s="6697"/>
      <c r="D90" s="2059"/>
      <c r="E90" s="2058"/>
      <c r="F90" s="2169"/>
      <c r="G90" s="6709"/>
      <c r="H90" s="6724"/>
      <c r="I90" s="6703"/>
      <c r="J90" s="2057"/>
      <c r="K90" s="2056"/>
      <c r="L90" s="2055"/>
      <c r="M90" s="2055"/>
      <c r="N90" s="2168"/>
      <c r="O90" s="2167"/>
      <c r="P90" s="2166"/>
      <c r="Q90" s="2165"/>
      <c r="R90" s="2145"/>
      <c r="S90" s="2036"/>
    </row>
    <row r="91" spans="1:22" ht="16.149999999999999" customHeight="1" thickBot="1">
      <c r="A91" s="6688"/>
      <c r="B91" s="6689"/>
      <c r="C91" s="6672"/>
      <c r="D91" s="2050"/>
      <c r="E91" s="2049"/>
      <c r="F91" s="2164"/>
      <c r="G91" s="6709"/>
      <c r="H91" s="6724"/>
      <c r="I91" s="6703"/>
      <c r="J91" s="2094" t="s">
        <v>23</v>
      </c>
      <c r="K91" s="2093">
        <f>SUM(K87:K88)</f>
        <v>2</v>
      </c>
      <c r="L91" s="2093">
        <f>SUM(L87:L88)</f>
        <v>2</v>
      </c>
      <c r="M91" s="2093">
        <f>SUM(M87:M88)</f>
        <v>1.7</v>
      </c>
      <c r="N91" s="2163"/>
      <c r="O91" s="2162"/>
      <c r="P91" s="2161"/>
      <c r="Q91" s="2160"/>
      <c r="R91" s="2128"/>
      <c r="S91" s="2036"/>
    </row>
    <row r="92" spans="1:22" ht="24.75" customHeight="1" thickBot="1">
      <c r="A92" s="6694" t="s">
        <v>29</v>
      </c>
      <c r="B92" s="6700" t="s">
        <v>94</v>
      </c>
      <c r="C92" s="6722" t="s">
        <v>29</v>
      </c>
      <c r="D92" s="2159" t="s">
        <v>27</v>
      </c>
      <c r="E92" s="6701"/>
      <c r="F92" s="6719" t="s">
        <v>718</v>
      </c>
      <c r="G92" s="6709"/>
      <c r="H92" s="6724"/>
      <c r="I92" s="6703"/>
      <c r="J92" s="2123" t="s">
        <v>110</v>
      </c>
      <c r="K92" s="2158">
        <v>2</v>
      </c>
      <c r="L92" s="2158">
        <v>2</v>
      </c>
      <c r="M92" s="2158">
        <v>1.7</v>
      </c>
      <c r="N92" s="2091"/>
      <c r="O92" s="2090"/>
      <c r="P92" s="2157"/>
      <c r="Q92" s="2156"/>
      <c r="R92" s="2128"/>
      <c r="S92" s="2036"/>
    </row>
    <row r="93" spans="1:22" ht="23.25" customHeight="1" thickBot="1">
      <c r="A93" s="6688"/>
      <c r="B93" s="6689"/>
      <c r="C93" s="6674"/>
      <c r="D93" s="2050"/>
      <c r="E93" s="6691"/>
      <c r="F93" s="6715"/>
      <c r="G93" s="6710"/>
      <c r="H93" s="6725"/>
      <c r="I93" s="6704"/>
      <c r="J93" s="2155" t="s">
        <v>23</v>
      </c>
      <c r="K93" s="2034">
        <f>SUM(K92)</f>
        <v>2</v>
      </c>
      <c r="L93" s="2034">
        <f>SUM(L92)</f>
        <v>2</v>
      </c>
      <c r="M93" s="2034">
        <f>SUM(M92)</f>
        <v>1.7</v>
      </c>
      <c r="N93" s="2154"/>
      <c r="O93" s="2032"/>
      <c r="P93" s="2153"/>
      <c r="Q93" s="2152"/>
      <c r="R93" s="2151"/>
      <c r="S93" s="2029"/>
    </row>
    <row r="94" spans="1:22" ht="16.149999999999999" customHeight="1" thickBot="1">
      <c r="A94" s="2084" t="s">
        <v>29</v>
      </c>
      <c r="B94" s="2076" t="s">
        <v>94</v>
      </c>
      <c r="C94" s="6720" t="s">
        <v>28</v>
      </c>
      <c r="D94" s="6721"/>
      <c r="E94" s="6721"/>
      <c r="F94" s="6721"/>
      <c r="G94" s="6721"/>
      <c r="H94" s="6721"/>
      <c r="I94" s="6721"/>
      <c r="J94" s="2150" t="s">
        <v>23</v>
      </c>
      <c r="K94" s="2149">
        <f>K84+K91</f>
        <v>2</v>
      </c>
      <c r="L94" s="2149">
        <f>L84+L91</f>
        <v>2</v>
      </c>
      <c r="M94" s="2149">
        <f>M84+M91</f>
        <v>1.7</v>
      </c>
      <c r="N94" s="1785"/>
      <c r="O94" s="1785"/>
      <c r="P94" s="2148"/>
      <c r="Q94" s="2148"/>
      <c r="R94" s="6815"/>
      <c r="S94" s="6816"/>
    </row>
    <row r="95" spans="1:22" ht="21" customHeight="1" thickBot="1">
      <c r="A95" s="2084" t="s">
        <v>29</v>
      </c>
      <c r="B95" s="2083" t="s">
        <v>92</v>
      </c>
      <c r="C95" s="2082" t="s">
        <v>717</v>
      </c>
      <c r="D95" s="2080"/>
      <c r="E95" s="2080"/>
      <c r="F95" s="2080"/>
      <c r="G95" s="2080"/>
      <c r="H95" s="2081"/>
      <c r="I95" s="2080"/>
      <c r="J95" s="2080"/>
      <c r="K95" s="2080"/>
      <c r="L95" s="2080"/>
      <c r="M95" s="2080"/>
      <c r="N95" s="2079"/>
      <c r="O95" s="2079"/>
      <c r="P95" s="2147"/>
      <c r="Q95" s="2147"/>
      <c r="R95" s="2024"/>
      <c r="S95" s="2023"/>
    </row>
    <row r="96" spans="1:22" ht="45" customHeight="1" thickBot="1">
      <c r="A96" s="2084"/>
      <c r="B96" s="2076"/>
      <c r="C96" s="6804"/>
      <c r="D96" s="6805"/>
      <c r="E96" s="6805"/>
      <c r="F96" s="6805"/>
      <c r="G96" s="6805"/>
      <c r="H96" s="6805"/>
      <c r="I96" s="6805"/>
      <c r="J96" s="6805"/>
      <c r="K96" s="6805"/>
      <c r="L96" s="6805"/>
      <c r="M96" s="6806"/>
      <c r="N96" s="2073" t="s">
        <v>716</v>
      </c>
      <c r="O96" s="2072" t="s">
        <v>101</v>
      </c>
      <c r="P96" s="2070">
        <v>2</v>
      </c>
      <c r="Q96" s="2146">
        <v>0</v>
      </c>
      <c r="R96" s="2145"/>
      <c r="S96" s="2068"/>
    </row>
    <row r="97" spans="1:20" ht="21.75" customHeight="1">
      <c r="A97" s="6694" t="s">
        <v>29</v>
      </c>
      <c r="B97" s="6700" t="s">
        <v>92</v>
      </c>
      <c r="C97" s="6671" t="s">
        <v>27</v>
      </c>
      <c r="D97" s="2067"/>
      <c r="E97" s="2066"/>
      <c r="F97" s="6684" t="s">
        <v>707</v>
      </c>
      <c r="G97" s="6708" t="s">
        <v>715</v>
      </c>
      <c r="H97" s="6497" t="s">
        <v>34</v>
      </c>
      <c r="I97" s="2144" t="s">
        <v>259</v>
      </c>
      <c r="J97" s="2065" t="s">
        <v>110</v>
      </c>
      <c r="K97" s="2064"/>
      <c r="L97" s="2064"/>
      <c r="M97" s="2064"/>
      <c r="N97" s="2143" t="s">
        <v>714</v>
      </c>
      <c r="O97" s="2062" t="s">
        <v>101</v>
      </c>
      <c r="P97" s="2060">
        <v>3</v>
      </c>
      <c r="Q97" s="2142">
        <v>3</v>
      </c>
      <c r="R97" s="2128"/>
      <c r="S97" s="2036"/>
    </row>
    <row r="98" spans="1:20" ht="21.75" customHeight="1">
      <c r="A98" s="6687"/>
      <c r="B98" s="6679"/>
      <c r="C98" s="6697"/>
      <c r="D98" s="2059"/>
      <c r="E98" s="2058"/>
      <c r="F98" s="6685"/>
      <c r="G98" s="6709"/>
      <c r="H98" s="6495"/>
      <c r="I98" s="2114"/>
      <c r="J98" s="2135" t="s">
        <v>110</v>
      </c>
      <c r="K98" s="2141">
        <f t="shared" ref="K98:M99" si="1">K103</f>
        <v>10</v>
      </c>
      <c r="L98" s="2141">
        <f t="shared" si="1"/>
        <v>20</v>
      </c>
      <c r="M98" s="2141">
        <f t="shared" si="1"/>
        <v>17.2</v>
      </c>
      <c r="N98" s="2139" t="s">
        <v>713</v>
      </c>
      <c r="O98" s="2097" t="s">
        <v>101</v>
      </c>
      <c r="P98" s="2096">
        <v>1</v>
      </c>
      <c r="Q98" s="2138">
        <v>1</v>
      </c>
      <c r="R98" s="2128"/>
      <c r="S98" s="2036"/>
    </row>
    <row r="99" spans="1:20" ht="27.75" customHeight="1">
      <c r="A99" s="6687"/>
      <c r="B99" s="6679"/>
      <c r="C99" s="6697"/>
      <c r="D99" s="2059"/>
      <c r="E99" s="2058"/>
      <c r="F99" s="6685"/>
      <c r="G99" s="6709"/>
      <c r="H99" s="6495"/>
      <c r="I99" s="2114"/>
      <c r="J99" s="2140" t="s">
        <v>110</v>
      </c>
      <c r="K99" s="2134">
        <f t="shared" si="1"/>
        <v>0</v>
      </c>
      <c r="L99" s="2134">
        <f t="shared" si="1"/>
        <v>0</v>
      </c>
      <c r="M99" s="2134">
        <f t="shared" si="1"/>
        <v>0</v>
      </c>
      <c r="N99" s="2139" t="s">
        <v>712</v>
      </c>
      <c r="O99" s="2097" t="s">
        <v>101</v>
      </c>
      <c r="P99" s="2096">
        <v>25</v>
      </c>
      <c r="Q99" s="2138">
        <v>0</v>
      </c>
      <c r="R99" s="2137" t="s">
        <v>711</v>
      </c>
      <c r="S99" s="2136"/>
    </row>
    <row r="100" spans="1:20" ht="25.5" customHeight="1">
      <c r="A100" s="6687"/>
      <c r="B100" s="6679"/>
      <c r="C100" s="6697"/>
      <c r="D100" s="2059"/>
      <c r="E100" s="2058"/>
      <c r="F100" s="2099"/>
      <c r="G100" s="6709"/>
      <c r="H100" s="6495"/>
      <c r="I100" s="2114"/>
      <c r="J100" s="2135"/>
      <c r="K100" s="2134"/>
      <c r="L100" s="2134"/>
      <c r="M100" s="2134"/>
      <c r="N100" s="2091" t="s">
        <v>710</v>
      </c>
      <c r="O100" s="2090" t="s">
        <v>101</v>
      </c>
      <c r="P100" s="2110">
        <v>2</v>
      </c>
      <c r="Q100" s="2133">
        <v>2</v>
      </c>
      <c r="R100" s="2128"/>
      <c r="S100" s="2036"/>
    </row>
    <row r="101" spans="1:20" ht="24.6" customHeight="1" thickBot="1">
      <c r="A101" s="6687"/>
      <c r="B101" s="6679"/>
      <c r="C101" s="6697"/>
      <c r="D101" s="2059"/>
      <c r="E101" s="2058"/>
      <c r="F101" s="2099"/>
      <c r="G101" s="6709"/>
      <c r="H101" s="6495"/>
      <c r="I101" s="2114"/>
      <c r="J101" s="2057"/>
      <c r="K101" s="2056"/>
      <c r="L101" s="2132"/>
      <c r="M101" s="2132"/>
      <c r="N101" s="2054" t="s">
        <v>709</v>
      </c>
      <c r="O101" s="2053" t="s">
        <v>101</v>
      </c>
      <c r="P101" s="2051">
        <v>0</v>
      </c>
      <c r="Q101" s="2131">
        <v>0</v>
      </c>
      <c r="R101" s="2128"/>
      <c r="S101" s="2036"/>
    </row>
    <row r="102" spans="1:20" ht="27.6" customHeight="1" thickBot="1">
      <c r="A102" s="6688"/>
      <c r="B102" s="6689"/>
      <c r="C102" s="6672"/>
      <c r="D102" s="2050"/>
      <c r="E102" s="2049"/>
      <c r="F102" s="2095"/>
      <c r="G102" s="6709"/>
      <c r="H102" s="6495"/>
      <c r="I102" s="2114"/>
      <c r="J102" s="2048" t="s">
        <v>23</v>
      </c>
      <c r="K102" s="2047">
        <f>SUM(K97:K99)</f>
        <v>10</v>
      </c>
      <c r="L102" s="2047">
        <f>SUM(L97:L99)</f>
        <v>20</v>
      </c>
      <c r="M102" s="2047">
        <f>SUM(M97:M99)</f>
        <v>17.2</v>
      </c>
      <c r="N102" s="2130" t="s">
        <v>708</v>
      </c>
      <c r="O102" s="2045" t="s">
        <v>67</v>
      </c>
      <c r="P102" s="2102">
        <v>0</v>
      </c>
      <c r="Q102" s="2129">
        <v>0</v>
      </c>
      <c r="R102" s="2128"/>
      <c r="S102" s="2127"/>
    </row>
    <row r="103" spans="1:20" ht="27.6" customHeight="1" thickBot="1">
      <c r="A103" s="2077" t="s">
        <v>29</v>
      </c>
      <c r="B103" s="2126" t="s">
        <v>92</v>
      </c>
      <c r="C103" s="2125" t="s">
        <v>27</v>
      </c>
      <c r="D103" s="2067" t="s">
        <v>27</v>
      </c>
      <c r="E103" s="2124"/>
      <c r="F103" s="6719" t="s">
        <v>707</v>
      </c>
      <c r="G103" s="6709"/>
      <c r="H103" s="6495"/>
      <c r="I103" s="2114"/>
      <c r="J103" s="2123" t="s">
        <v>110</v>
      </c>
      <c r="K103" s="2122">
        <v>10</v>
      </c>
      <c r="L103" s="2121">
        <v>20</v>
      </c>
      <c r="M103" s="2121">
        <v>17.2</v>
      </c>
      <c r="N103" s="2120"/>
      <c r="O103" s="2039"/>
      <c r="P103" s="2060"/>
      <c r="Q103" s="2119"/>
      <c r="R103" s="2037"/>
      <c r="S103" s="2109"/>
      <c r="T103" s="1733"/>
    </row>
    <row r="104" spans="1:20" ht="27.6" customHeight="1" thickBot="1">
      <c r="A104" s="2118"/>
      <c r="B104" s="2117"/>
      <c r="C104" s="2116"/>
      <c r="D104" s="2059"/>
      <c r="E104" s="2115"/>
      <c r="F104" s="6714"/>
      <c r="G104" s="6709"/>
      <c r="H104" s="6495"/>
      <c r="I104" s="2114"/>
      <c r="J104" s="2042" t="s">
        <v>110</v>
      </c>
      <c r="K104" s="2113">
        <v>0</v>
      </c>
      <c r="L104" s="2112">
        <v>0</v>
      </c>
      <c r="M104" s="2112">
        <v>0</v>
      </c>
      <c r="N104" s="2111"/>
      <c r="O104" s="2090"/>
      <c r="P104" s="2096"/>
      <c r="Q104" s="2110"/>
      <c r="R104" s="2037"/>
      <c r="S104" s="2109"/>
      <c r="T104" s="1733"/>
    </row>
    <row r="105" spans="1:20" ht="15.75" customHeight="1" thickBot="1">
      <c r="A105" s="2022"/>
      <c r="B105" s="2108"/>
      <c r="C105" s="2107"/>
      <c r="D105" s="2050"/>
      <c r="E105" s="2049"/>
      <c r="F105" s="6715"/>
      <c r="G105" s="6710"/>
      <c r="H105" s="6496"/>
      <c r="I105" s="2106"/>
      <c r="J105" s="2035" t="s">
        <v>23</v>
      </c>
      <c r="K105" s="2105">
        <f>SUM(K103:K104)</f>
        <v>10</v>
      </c>
      <c r="L105" s="2105">
        <f>SUM(L103:L104)</f>
        <v>20</v>
      </c>
      <c r="M105" s="2105">
        <f>SUM(M103:M104)</f>
        <v>17.2</v>
      </c>
      <c r="N105" s="2104"/>
      <c r="O105" s="2032"/>
      <c r="P105" s="2103"/>
      <c r="Q105" s="2102"/>
      <c r="R105" s="2037"/>
      <c r="S105" s="2036"/>
    </row>
    <row r="106" spans="1:20" ht="34.5" customHeight="1">
      <c r="A106" s="6694" t="s">
        <v>29</v>
      </c>
      <c r="B106" s="6700" t="s">
        <v>92</v>
      </c>
      <c r="C106" s="6671" t="s">
        <v>29</v>
      </c>
      <c r="D106" s="2067"/>
      <c r="E106" s="2066"/>
      <c r="F106" s="2101" t="s">
        <v>703</v>
      </c>
      <c r="G106" s="6708" t="s">
        <v>706</v>
      </c>
      <c r="H106" s="6770" t="s">
        <v>34</v>
      </c>
      <c r="I106" s="6702" t="s">
        <v>259</v>
      </c>
      <c r="J106" s="2065" t="s">
        <v>110</v>
      </c>
      <c r="K106" s="2064">
        <f>K109</f>
        <v>5</v>
      </c>
      <c r="L106" s="2064">
        <f>L109</f>
        <v>5</v>
      </c>
      <c r="M106" s="2064">
        <f>M109</f>
        <v>0</v>
      </c>
      <c r="N106" s="2100" t="s">
        <v>705</v>
      </c>
      <c r="O106" s="2062" t="s">
        <v>101</v>
      </c>
      <c r="P106" s="2060">
        <v>10</v>
      </c>
      <c r="Q106" s="2060">
        <v>10</v>
      </c>
      <c r="R106" s="2037"/>
      <c r="S106" s="2036"/>
    </row>
    <row r="107" spans="1:20" ht="27" customHeight="1">
      <c r="A107" s="6687"/>
      <c r="B107" s="6679"/>
      <c r="C107" s="6697"/>
      <c r="D107" s="2059"/>
      <c r="E107" s="2058"/>
      <c r="F107" s="2099"/>
      <c r="G107" s="6709"/>
      <c r="H107" s="6771"/>
      <c r="I107" s="6703"/>
      <c r="J107" s="2057"/>
      <c r="K107" s="2056"/>
      <c r="L107" s="2056"/>
      <c r="M107" s="2056"/>
      <c r="N107" s="2098" t="s">
        <v>704</v>
      </c>
      <c r="O107" s="2097" t="s">
        <v>101</v>
      </c>
      <c r="P107" s="2096">
        <v>2</v>
      </c>
      <c r="Q107" s="2096">
        <v>2</v>
      </c>
      <c r="R107" s="2037"/>
      <c r="S107" s="2036"/>
    </row>
    <row r="108" spans="1:20" ht="14.45" customHeight="1" thickBot="1">
      <c r="A108" s="6688"/>
      <c r="B108" s="6689"/>
      <c r="C108" s="6672"/>
      <c r="D108" s="2050"/>
      <c r="E108" s="2049"/>
      <c r="F108" s="2095"/>
      <c r="G108" s="6709"/>
      <c r="H108" s="6771"/>
      <c r="I108" s="6703"/>
      <c r="J108" s="2094" t="s">
        <v>23</v>
      </c>
      <c r="K108" s="2093">
        <f>SUM(K106:K106)</f>
        <v>5</v>
      </c>
      <c r="L108" s="2093">
        <f>SUM(L106:L106)</f>
        <v>5</v>
      </c>
      <c r="M108" s="2093">
        <f>SUM(M106:M106)</f>
        <v>0</v>
      </c>
      <c r="N108" s="2091"/>
      <c r="O108" s="2090"/>
      <c r="P108" s="2090"/>
      <c r="Q108" s="2089"/>
      <c r="R108" s="2037"/>
      <c r="S108" s="2036"/>
    </row>
    <row r="109" spans="1:20" ht="23.25" customHeight="1" thickBot="1">
      <c r="A109" s="6694" t="s">
        <v>29</v>
      </c>
      <c r="B109" s="6700" t="s">
        <v>92</v>
      </c>
      <c r="C109" s="6722" t="s">
        <v>29</v>
      </c>
      <c r="D109" s="6748" t="s">
        <v>27</v>
      </c>
      <c r="E109" s="6701"/>
      <c r="F109" s="6719" t="s">
        <v>703</v>
      </c>
      <c r="G109" s="6709"/>
      <c r="H109" s="6771"/>
      <c r="I109" s="6703"/>
      <c r="J109" s="2042" t="s">
        <v>110</v>
      </c>
      <c r="K109" s="2092">
        <v>5</v>
      </c>
      <c r="L109" s="2092">
        <v>5</v>
      </c>
      <c r="M109" s="2092">
        <v>0</v>
      </c>
      <c r="N109" s="2091"/>
      <c r="O109" s="2090"/>
      <c r="P109" s="2090"/>
      <c r="Q109" s="2089"/>
      <c r="R109" s="2037"/>
      <c r="S109" s="2036"/>
    </row>
    <row r="110" spans="1:20" ht="24.75" customHeight="1" thickBot="1">
      <c r="A110" s="6688"/>
      <c r="B110" s="6689"/>
      <c r="C110" s="6674"/>
      <c r="D110" s="6749"/>
      <c r="E110" s="6691"/>
      <c r="F110" s="6715"/>
      <c r="G110" s="6710"/>
      <c r="H110" s="6772"/>
      <c r="I110" s="6704"/>
      <c r="J110" s="2035" t="s">
        <v>23</v>
      </c>
      <c r="K110" s="2034">
        <f>SUM(K109)</f>
        <v>5</v>
      </c>
      <c r="L110" s="2034">
        <f>SUM(L109)</f>
        <v>5</v>
      </c>
      <c r="M110" s="2034">
        <f>SUM(M109)</f>
        <v>0</v>
      </c>
      <c r="N110" s="2088"/>
      <c r="O110" s="2087"/>
      <c r="P110" s="2087"/>
      <c r="Q110" s="2086"/>
      <c r="R110" s="2030"/>
      <c r="S110" s="2029"/>
    </row>
    <row r="111" spans="1:20" ht="15" customHeight="1" thickBot="1">
      <c r="A111" s="2022" t="s">
        <v>29</v>
      </c>
      <c r="B111" s="2028" t="s">
        <v>92</v>
      </c>
      <c r="C111" s="6720" t="s">
        <v>28</v>
      </c>
      <c r="D111" s="6721"/>
      <c r="E111" s="6721"/>
      <c r="F111" s="6721"/>
      <c r="G111" s="6721"/>
      <c r="H111" s="6721"/>
      <c r="I111" s="6721"/>
      <c r="J111" s="2027" t="s">
        <v>23</v>
      </c>
      <c r="K111" s="2026">
        <f>K102+K108</f>
        <v>15</v>
      </c>
      <c r="L111" s="2026">
        <f>L102+L108</f>
        <v>25</v>
      </c>
      <c r="M111" s="2026">
        <f>M102+M108</f>
        <v>17.2</v>
      </c>
      <c r="N111" s="1786"/>
      <c r="O111" s="1785"/>
      <c r="P111" s="1785"/>
      <c r="Q111" s="2085"/>
      <c r="R111" s="2024"/>
      <c r="S111" s="2023"/>
    </row>
    <row r="112" spans="1:20" ht="27.75" customHeight="1" thickBot="1">
      <c r="A112" s="2084" t="s">
        <v>29</v>
      </c>
      <c r="B112" s="2083" t="s">
        <v>87</v>
      </c>
      <c r="C112" s="2082" t="s">
        <v>702</v>
      </c>
      <c r="D112" s="2080"/>
      <c r="E112" s="2080"/>
      <c r="F112" s="2080"/>
      <c r="G112" s="2080"/>
      <c r="H112" s="2081"/>
      <c r="I112" s="2080"/>
      <c r="J112" s="2080"/>
      <c r="K112" s="2080"/>
      <c r="L112" s="2080"/>
      <c r="M112" s="2080"/>
      <c r="N112" s="2079"/>
      <c r="O112" s="2079"/>
      <c r="P112" s="2079"/>
      <c r="Q112" s="2078"/>
      <c r="R112" s="2024"/>
      <c r="S112" s="2023"/>
    </row>
    <row r="113" spans="1:19" ht="27.6" customHeight="1" thickBot="1">
      <c r="A113" s="2077"/>
      <c r="B113" s="2076"/>
      <c r="C113" s="2074"/>
      <c r="D113" s="2074"/>
      <c r="E113" s="2074"/>
      <c r="F113" s="2074"/>
      <c r="G113" s="2074"/>
      <c r="H113" s="2075"/>
      <c r="I113" s="2074"/>
      <c r="J113" s="2074"/>
      <c r="K113" s="2074"/>
      <c r="L113" s="2074"/>
      <c r="M113" s="2074"/>
      <c r="N113" s="2073" t="s">
        <v>701</v>
      </c>
      <c r="O113" s="2072" t="s">
        <v>101</v>
      </c>
      <c r="P113" s="2071">
        <v>2</v>
      </c>
      <c r="Q113" s="2070">
        <v>1</v>
      </c>
      <c r="R113" s="2069"/>
      <c r="S113" s="2068"/>
    </row>
    <row r="114" spans="1:19" ht="39" customHeight="1">
      <c r="A114" s="6694" t="s">
        <v>29</v>
      </c>
      <c r="B114" s="6700" t="s">
        <v>87</v>
      </c>
      <c r="C114" s="6671" t="s">
        <v>27</v>
      </c>
      <c r="D114" s="2067"/>
      <c r="E114" s="2066"/>
      <c r="F114" s="6684" t="s">
        <v>695</v>
      </c>
      <c r="G114" s="6708" t="s">
        <v>700</v>
      </c>
      <c r="H114" s="6497" t="s">
        <v>34</v>
      </c>
      <c r="I114" s="6702" t="s">
        <v>259</v>
      </c>
      <c r="J114" s="2065" t="s">
        <v>110</v>
      </c>
      <c r="K114" s="2064">
        <v>0</v>
      </c>
      <c r="L114" s="2064">
        <v>0</v>
      </c>
      <c r="M114" s="2064">
        <v>0</v>
      </c>
      <c r="N114" s="2063" t="s">
        <v>699</v>
      </c>
      <c r="O114" s="2062" t="s">
        <v>101</v>
      </c>
      <c r="P114" s="2061">
        <v>1</v>
      </c>
      <c r="Q114" s="2060">
        <v>1</v>
      </c>
      <c r="R114" s="2037"/>
      <c r="S114" s="2036"/>
    </row>
    <row r="115" spans="1:19" ht="39" thickBot="1">
      <c r="A115" s="6687"/>
      <c r="B115" s="6679"/>
      <c r="C115" s="6697"/>
      <c r="D115" s="2059"/>
      <c r="E115" s="2058"/>
      <c r="F115" s="6685"/>
      <c r="G115" s="6709"/>
      <c r="H115" s="6495"/>
      <c r="I115" s="6703"/>
      <c r="J115" s="2057"/>
      <c r="K115" s="2056"/>
      <c r="L115" s="2055"/>
      <c r="M115" s="2055"/>
      <c r="N115" s="2054" t="s">
        <v>698</v>
      </c>
      <c r="O115" s="2053" t="s">
        <v>697</v>
      </c>
      <c r="P115" s="2052">
        <v>0.5</v>
      </c>
      <c r="Q115" s="2051">
        <v>0</v>
      </c>
      <c r="R115" s="2037"/>
      <c r="S115" s="2036"/>
    </row>
    <row r="116" spans="1:19" ht="26.25" thickBot="1">
      <c r="A116" s="6688"/>
      <c r="B116" s="6689"/>
      <c r="C116" s="6672"/>
      <c r="D116" s="2050"/>
      <c r="E116" s="2049"/>
      <c r="F116" s="6686"/>
      <c r="G116" s="6709"/>
      <c r="H116" s="6495"/>
      <c r="I116" s="6703"/>
      <c r="J116" s="2048" t="s">
        <v>23</v>
      </c>
      <c r="K116" s="2047">
        <f>SUM(K114:K114)</f>
        <v>0</v>
      </c>
      <c r="L116" s="2047">
        <f>SUM(L114:L114)</f>
        <v>0</v>
      </c>
      <c r="M116" s="2047">
        <f>SUM(M114:M114)</f>
        <v>0</v>
      </c>
      <c r="N116" s="2046" t="s">
        <v>696</v>
      </c>
      <c r="O116" s="2045" t="s">
        <v>101</v>
      </c>
      <c r="P116" s="2044">
        <v>0</v>
      </c>
      <c r="Q116" s="2043">
        <v>0</v>
      </c>
      <c r="R116" s="2037"/>
      <c r="S116" s="2036"/>
    </row>
    <row r="117" spans="1:19" ht="39.75" customHeight="1" thickBot="1">
      <c r="A117" s="6694" t="s">
        <v>29</v>
      </c>
      <c r="B117" s="6700" t="s">
        <v>87</v>
      </c>
      <c r="C117" s="6671" t="s">
        <v>27</v>
      </c>
      <c r="D117" s="6748" t="s">
        <v>27</v>
      </c>
      <c r="E117" s="6750"/>
      <c r="F117" s="6719" t="s">
        <v>695</v>
      </c>
      <c r="G117" s="6709"/>
      <c r="H117" s="6495"/>
      <c r="I117" s="6703"/>
      <c r="J117" s="2042" t="s">
        <v>110</v>
      </c>
      <c r="K117" s="2041">
        <v>0</v>
      </c>
      <c r="L117" s="2041">
        <v>0</v>
      </c>
      <c r="M117" s="2041">
        <v>0</v>
      </c>
      <c r="N117" s="2040"/>
      <c r="O117" s="2039"/>
      <c r="P117" s="2039"/>
      <c r="Q117" s="2038"/>
      <c r="R117" s="2037"/>
      <c r="S117" s="2036"/>
    </row>
    <row r="118" spans="1:19" ht="15" customHeight="1" thickBot="1">
      <c r="A118" s="6688"/>
      <c r="B118" s="6689"/>
      <c r="C118" s="6672"/>
      <c r="D118" s="6749"/>
      <c r="E118" s="6751"/>
      <c r="F118" s="6715"/>
      <c r="G118" s="6710"/>
      <c r="H118" s="6496"/>
      <c r="I118" s="6704"/>
      <c r="J118" s="2035" t="s">
        <v>23</v>
      </c>
      <c r="K118" s="2034">
        <f>SUM(K117)</f>
        <v>0</v>
      </c>
      <c r="L118" s="2034">
        <f>SUM(L117)</f>
        <v>0</v>
      </c>
      <c r="M118" s="2034">
        <f>SUM(M117)</f>
        <v>0</v>
      </c>
      <c r="N118" s="2033"/>
      <c r="O118" s="2032"/>
      <c r="P118" s="2032"/>
      <c r="Q118" s="2031"/>
      <c r="R118" s="2030"/>
      <c r="S118" s="2029"/>
    </row>
    <row r="119" spans="1:19" ht="15" customHeight="1" thickBot="1">
      <c r="A119" s="2022" t="s">
        <v>29</v>
      </c>
      <c r="B119" s="2028" t="s">
        <v>87</v>
      </c>
      <c r="C119" s="6720" t="s">
        <v>28</v>
      </c>
      <c r="D119" s="6721"/>
      <c r="E119" s="6721"/>
      <c r="F119" s="6721"/>
      <c r="G119" s="6721"/>
      <c r="H119" s="6721"/>
      <c r="I119" s="6721"/>
      <c r="J119" s="2027" t="s">
        <v>23</v>
      </c>
      <c r="K119" s="2026">
        <f>K116</f>
        <v>0</v>
      </c>
      <c r="L119" s="2026">
        <f>L116</f>
        <v>0</v>
      </c>
      <c r="M119" s="2026">
        <f>M116</f>
        <v>0</v>
      </c>
      <c r="N119" s="1863"/>
      <c r="O119" s="1863"/>
      <c r="P119" s="1863"/>
      <c r="Q119" s="2025"/>
      <c r="R119" s="2024"/>
      <c r="S119" s="2023"/>
    </row>
    <row r="120" spans="1:19" ht="17.25" customHeight="1" thickBot="1">
      <c r="A120" s="2022" t="s">
        <v>29</v>
      </c>
      <c r="B120" s="2021"/>
      <c r="C120" s="6743" t="s">
        <v>26</v>
      </c>
      <c r="D120" s="6744"/>
      <c r="E120" s="6744"/>
      <c r="F120" s="6744"/>
      <c r="G120" s="6744"/>
      <c r="H120" s="6744"/>
      <c r="I120" s="6744"/>
      <c r="J120" s="2020" t="s">
        <v>23</v>
      </c>
      <c r="K120" s="2019">
        <f>K50+K76+K94+K111+K119</f>
        <v>1703</v>
      </c>
      <c r="L120" s="2019">
        <f>L50+L76+L94+L111+L119</f>
        <v>2823.2</v>
      </c>
      <c r="M120" s="2019">
        <f>M50+M76+M94+M111+M119</f>
        <v>2734.2999999999997</v>
      </c>
      <c r="N120" s="2018"/>
      <c r="O120" s="2018"/>
      <c r="P120" s="2018"/>
      <c r="Q120" s="2017"/>
      <c r="R120" s="2016"/>
      <c r="S120" s="2015"/>
    </row>
    <row r="121" spans="1:19" ht="24.75" customHeight="1" thickBot="1">
      <c r="A121" s="6773" t="s">
        <v>24</v>
      </c>
      <c r="B121" s="6774"/>
      <c r="C121" s="6774"/>
      <c r="D121" s="6774"/>
      <c r="E121" s="6774"/>
      <c r="F121" s="6774"/>
      <c r="G121" s="6774"/>
      <c r="H121" s="6774"/>
      <c r="I121" s="6774"/>
      <c r="J121" s="6775"/>
      <c r="K121" s="2014">
        <f>K120+K35</f>
        <v>1719</v>
      </c>
      <c r="L121" s="2014">
        <f>L120+L35</f>
        <v>2829.2</v>
      </c>
      <c r="M121" s="2014">
        <f>M120+M35</f>
        <v>2734.2999999999997</v>
      </c>
      <c r="N121" s="6793"/>
      <c r="O121" s="6794"/>
      <c r="P121" s="6794"/>
      <c r="Q121" s="6794"/>
      <c r="R121" s="6794"/>
      <c r="S121" s="6795"/>
    </row>
    <row r="122" spans="1:19" ht="15">
      <c r="A122" s="2012" t="s">
        <v>494</v>
      </c>
      <c r="B122" s="2012"/>
      <c r="C122" s="2012"/>
      <c r="D122" s="2012"/>
      <c r="E122" s="2012"/>
      <c r="F122" s="2012"/>
      <c r="G122" s="2012"/>
      <c r="H122" s="2013"/>
      <c r="I122" s="2012"/>
      <c r="J122" s="2012"/>
      <c r="K122" s="2012"/>
      <c r="L122" s="2012"/>
      <c r="M122" s="2012"/>
      <c r="N122" s="2011"/>
      <c r="O122" s="2007"/>
      <c r="P122" s="2007"/>
      <c r="Q122" s="1985"/>
    </row>
    <row r="123" spans="1:19" ht="198" customHeight="1">
      <c r="A123" s="2009"/>
      <c r="B123" s="2009"/>
      <c r="C123" s="2009"/>
      <c r="D123" s="2009"/>
      <c r="E123" s="2009"/>
      <c r="F123" s="2009"/>
      <c r="G123" s="2009"/>
      <c r="H123" s="2010"/>
      <c r="I123" s="2009"/>
      <c r="J123" s="2009"/>
      <c r="K123" s="2009"/>
      <c r="L123" s="2009"/>
      <c r="M123" s="2009"/>
      <c r="N123" s="2008"/>
      <c r="O123" s="2007"/>
      <c r="P123" s="2007"/>
      <c r="Q123" s="1985"/>
    </row>
    <row r="124" spans="1:19" ht="15.75" thickBot="1">
      <c r="A124" s="1988"/>
      <c r="B124" s="1988"/>
      <c r="C124" s="1988"/>
      <c r="D124" s="1988"/>
      <c r="E124" s="1988"/>
      <c r="F124" s="6757" t="s">
        <v>21</v>
      </c>
      <c r="G124" s="6757"/>
      <c r="H124" s="6757"/>
      <c r="I124" s="6757"/>
      <c r="J124" s="6757"/>
      <c r="K124" s="6757"/>
      <c r="L124" s="2006"/>
      <c r="M124" s="2006"/>
      <c r="N124" s="2005"/>
      <c r="O124" s="2005"/>
      <c r="P124" s="2005"/>
      <c r="Q124" s="1985"/>
    </row>
    <row r="125" spans="1:19" ht="65.25" customHeight="1" thickBot="1">
      <c r="A125" s="1988"/>
      <c r="B125" s="1988"/>
      <c r="C125" s="1988"/>
      <c r="D125" s="1988"/>
      <c r="E125" s="1988"/>
      <c r="F125" s="2004"/>
      <c r="G125" s="2002"/>
      <c r="H125" s="2003"/>
      <c r="I125" s="2002"/>
      <c r="J125" s="2001"/>
      <c r="K125" s="1754" t="s">
        <v>19</v>
      </c>
      <c r="L125" s="2000" t="s">
        <v>18</v>
      </c>
      <c r="M125" s="1999" t="s">
        <v>17</v>
      </c>
      <c r="N125" s="1982"/>
      <c r="O125" s="1982"/>
      <c r="P125" s="1982"/>
      <c r="Q125" s="1985"/>
    </row>
    <row r="126" spans="1:19" ht="14.45" customHeight="1" thickBot="1">
      <c r="A126" s="1988"/>
      <c r="B126" s="1988"/>
      <c r="C126" s="1988"/>
      <c r="D126" s="1988"/>
      <c r="E126" s="1988"/>
      <c r="F126" s="6767" t="s">
        <v>16</v>
      </c>
      <c r="G126" s="6768"/>
      <c r="H126" s="6768"/>
      <c r="I126" s="6768"/>
      <c r="J126" s="6769"/>
      <c r="K126" s="1998">
        <f>SUM(K127:K137)</f>
        <v>1719</v>
      </c>
      <c r="L126" s="1998">
        <f>SUM(L127:L137)</f>
        <v>2829.2</v>
      </c>
      <c r="M126" s="1998">
        <f>SUM(M127:M137)</f>
        <v>2734.2999999999997</v>
      </c>
      <c r="N126" s="1997"/>
      <c r="O126" s="1982"/>
      <c r="P126" s="1982"/>
      <c r="Q126" s="1985"/>
    </row>
    <row r="127" spans="1:19" ht="15">
      <c r="A127" s="1988"/>
      <c r="B127" s="1988"/>
      <c r="C127" s="1988"/>
      <c r="D127" s="1988"/>
      <c r="E127" s="1988"/>
      <c r="F127" s="6758" t="s">
        <v>206</v>
      </c>
      <c r="G127" s="6759"/>
      <c r="H127" s="6759"/>
      <c r="I127" s="6759"/>
      <c r="J127" s="6760"/>
      <c r="K127" s="1981">
        <f>K13+K22+K31+K43+K47+K56+K61+K67+K72+K84+K91+K102+K108+K116</f>
        <v>1719</v>
      </c>
      <c r="L127" s="1981">
        <f>L13+L22+L31+L43+L47+L56+L61+L67+L72+L84+L91+L102+L108+L116</f>
        <v>2829.2</v>
      </c>
      <c r="M127" s="1981">
        <f>M13+M22+M31+M43+M47+M56+M61+M67+M72+M84+M91+M102+M108+M116</f>
        <v>2734.2999999999997</v>
      </c>
      <c r="N127" s="1982"/>
      <c r="O127" s="1982"/>
      <c r="P127" s="1982"/>
      <c r="Q127" s="1985"/>
    </row>
    <row r="128" spans="1:19" ht="15">
      <c r="A128" s="1988"/>
      <c r="B128" s="1987"/>
      <c r="C128" s="1987"/>
      <c r="D128" s="1987"/>
      <c r="E128" s="1987"/>
      <c r="F128" s="6758" t="s">
        <v>205</v>
      </c>
      <c r="G128" s="6759"/>
      <c r="H128" s="6759"/>
      <c r="I128" s="6759"/>
      <c r="J128" s="6760"/>
      <c r="K128" s="1996"/>
      <c r="L128" s="1996"/>
      <c r="M128" s="1996"/>
      <c r="N128" s="1982"/>
      <c r="O128" s="1982"/>
      <c r="P128" s="1982"/>
      <c r="Q128" s="1985"/>
    </row>
    <row r="129" spans="1:17" ht="15">
      <c r="A129" s="1988"/>
      <c r="B129" s="1987"/>
      <c r="C129" s="1987"/>
      <c r="D129" s="1987"/>
      <c r="E129" s="1987"/>
      <c r="F129" s="6758" t="s">
        <v>204</v>
      </c>
      <c r="G129" s="6759"/>
      <c r="H129" s="6759"/>
      <c r="I129" s="6759"/>
      <c r="J129" s="6760"/>
      <c r="K129" s="1990"/>
      <c r="L129" s="1990"/>
      <c r="M129" s="1990"/>
      <c r="N129" s="1982"/>
      <c r="O129" s="1982"/>
      <c r="P129" s="1982"/>
      <c r="Q129" s="1985"/>
    </row>
    <row r="130" spans="1:17" ht="31.5" customHeight="1">
      <c r="A130" s="1988"/>
      <c r="B130" s="1987"/>
      <c r="C130" s="1987"/>
      <c r="D130" s="1987"/>
      <c r="E130" s="1987"/>
      <c r="F130" s="6758" t="s">
        <v>203</v>
      </c>
      <c r="G130" s="6759"/>
      <c r="H130" s="6759"/>
      <c r="I130" s="6759"/>
      <c r="J130" s="6760"/>
      <c r="K130" s="1990"/>
      <c r="L130" s="1990"/>
      <c r="M130" s="1990"/>
      <c r="N130" s="1982"/>
      <c r="O130" s="1982"/>
      <c r="P130" s="1982"/>
      <c r="Q130" s="1985"/>
    </row>
    <row r="131" spans="1:17" ht="15">
      <c r="A131" s="1988"/>
      <c r="B131" s="1987"/>
      <c r="C131" s="1987"/>
      <c r="D131" s="1987"/>
      <c r="E131" s="1987"/>
      <c r="F131" s="6778" t="s">
        <v>202</v>
      </c>
      <c r="G131" s="6779"/>
      <c r="H131" s="6779"/>
      <c r="I131" s="6779"/>
      <c r="J131" s="6780"/>
      <c r="K131" s="1995"/>
      <c r="L131" s="1995"/>
      <c r="M131" s="1995"/>
      <c r="N131" s="1982"/>
      <c r="O131" s="1982"/>
      <c r="P131" s="1982"/>
      <c r="Q131" s="1985"/>
    </row>
    <row r="132" spans="1:17" ht="15">
      <c r="A132" s="1988"/>
      <c r="B132" s="1987"/>
      <c r="C132" s="1987"/>
      <c r="D132" s="1987"/>
      <c r="E132" s="1987"/>
      <c r="F132" s="1994" t="s">
        <v>201</v>
      </c>
      <c r="G132" s="1993"/>
      <c r="H132" s="1992"/>
      <c r="I132" s="1980"/>
      <c r="J132" s="1991"/>
      <c r="K132" s="1990"/>
      <c r="L132" s="1990"/>
      <c r="M132" s="1990"/>
      <c r="N132" s="1982"/>
      <c r="O132" s="1982"/>
      <c r="P132" s="1982"/>
      <c r="Q132" s="1985"/>
    </row>
    <row r="133" spans="1:17" ht="33.75" customHeight="1">
      <c r="A133" s="1988"/>
      <c r="B133" s="1987"/>
      <c r="C133" s="1987"/>
      <c r="D133" s="1987"/>
      <c r="E133" s="1987"/>
      <c r="F133" s="6758" t="s">
        <v>694</v>
      </c>
      <c r="G133" s="6759"/>
      <c r="H133" s="6759"/>
      <c r="I133" s="6759"/>
      <c r="J133" s="6760"/>
      <c r="K133" s="1990"/>
      <c r="L133" s="1990"/>
      <c r="M133" s="1990"/>
      <c r="N133" s="1982"/>
      <c r="O133" s="1982"/>
      <c r="P133" s="1982"/>
      <c r="Q133" s="1989"/>
    </row>
    <row r="134" spans="1:17" ht="31.5" customHeight="1">
      <c r="A134" s="1988"/>
      <c r="B134" s="1987"/>
      <c r="C134" s="1987"/>
      <c r="D134" s="1987"/>
      <c r="E134" s="1987"/>
      <c r="F134" s="6758" t="s">
        <v>693</v>
      </c>
      <c r="G134" s="6759"/>
      <c r="H134" s="6759"/>
      <c r="I134" s="6759"/>
      <c r="J134" s="6760"/>
      <c r="K134" s="1986"/>
      <c r="L134" s="1986"/>
      <c r="M134" s="1986"/>
      <c r="N134" s="1982"/>
      <c r="O134" s="1982"/>
      <c r="P134" s="1982"/>
      <c r="Q134" s="1985"/>
    </row>
    <row r="135" spans="1:17" ht="15">
      <c r="A135" s="1988"/>
      <c r="B135" s="1987"/>
      <c r="C135" s="1987"/>
      <c r="D135" s="1987"/>
      <c r="E135" s="1987"/>
      <c r="F135" s="6758" t="s">
        <v>198</v>
      </c>
      <c r="G135" s="6759"/>
      <c r="H135" s="6759"/>
      <c r="I135" s="6759"/>
      <c r="J135" s="6760"/>
      <c r="K135" s="1986"/>
      <c r="L135" s="1986"/>
      <c r="M135" s="1986"/>
      <c r="N135" s="1982"/>
      <c r="O135" s="1982"/>
      <c r="P135" s="1982"/>
      <c r="Q135" s="1985"/>
    </row>
    <row r="136" spans="1:17" ht="15">
      <c r="A136" s="1988"/>
      <c r="B136" s="1987"/>
      <c r="C136" s="1987"/>
      <c r="D136" s="1987"/>
      <c r="E136" s="1987"/>
      <c r="F136" s="6758" t="s">
        <v>197</v>
      </c>
      <c r="G136" s="6759"/>
      <c r="H136" s="6759"/>
      <c r="I136" s="6759"/>
      <c r="J136" s="6760"/>
      <c r="K136" s="1986"/>
      <c r="L136" s="1986"/>
      <c r="M136" s="1986"/>
      <c r="N136" s="1982"/>
      <c r="O136" s="1982"/>
      <c r="P136" s="1982"/>
      <c r="Q136" s="1985"/>
    </row>
    <row r="137" spans="1:17" ht="15.75" thickBot="1">
      <c r="A137" s="1980"/>
      <c r="B137" s="1980"/>
      <c r="C137" s="1980"/>
      <c r="D137" s="1980"/>
      <c r="E137" s="1980"/>
      <c r="F137" s="6761" t="s">
        <v>692</v>
      </c>
      <c r="G137" s="6762"/>
      <c r="H137" s="6762"/>
      <c r="I137" s="6762"/>
      <c r="J137" s="6763"/>
      <c r="K137" s="1984"/>
      <c r="L137" s="1984"/>
      <c r="M137" s="1984"/>
      <c r="N137" s="1982"/>
      <c r="O137" s="1982"/>
      <c r="P137" s="1982"/>
      <c r="Q137" s="1977"/>
    </row>
    <row r="138" spans="1:17" ht="15.75" thickBot="1">
      <c r="A138" s="1980"/>
      <c r="B138" s="1980"/>
      <c r="C138" s="1980"/>
      <c r="D138" s="1980"/>
      <c r="E138" s="1980"/>
      <c r="F138" s="6776" t="s">
        <v>2</v>
      </c>
      <c r="G138" s="6777"/>
      <c r="H138" s="6777"/>
      <c r="I138" s="6777"/>
      <c r="J138" s="6777"/>
      <c r="K138" s="1983">
        <v>0</v>
      </c>
      <c r="L138" s="1983">
        <v>0</v>
      </c>
      <c r="M138" s="1983">
        <v>0</v>
      </c>
      <c r="N138" s="1982"/>
      <c r="O138" s="1982"/>
      <c r="P138" s="1982"/>
      <c r="Q138" s="1977"/>
    </row>
    <row r="139" spans="1:17" ht="15.75" thickBot="1">
      <c r="A139" s="1980"/>
      <c r="B139" s="1980"/>
      <c r="C139" s="1980"/>
      <c r="D139" s="1980"/>
      <c r="E139" s="1980"/>
      <c r="F139" s="6764" t="s">
        <v>691</v>
      </c>
      <c r="G139" s="6765"/>
      <c r="H139" s="6765"/>
      <c r="I139" s="6765"/>
      <c r="J139" s="6766"/>
      <c r="K139" s="1981"/>
      <c r="L139" s="1981"/>
      <c r="M139" s="1981"/>
      <c r="N139" s="1978"/>
      <c r="O139" s="1978"/>
      <c r="P139" s="1978"/>
      <c r="Q139" s="1977"/>
    </row>
    <row r="140" spans="1:17" ht="15.75" thickBot="1">
      <c r="A140" s="1980"/>
      <c r="B140" s="1980"/>
      <c r="C140" s="1980"/>
      <c r="D140" s="1980"/>
      <c r="E140" s="1980"/>
      <c r="F140" s="6754" t="s">
        <v>0</v>
      </c>
      <c r="G140" s="6755"/>
      <c r="H140" s="6755"/>
      <c r="I140" s="6755"/>
      <c r="J140" s="6756"/>
      <c r="K140" s="1979">
        <f>K126+K138</f>
        <v>1719</v>
      </c>
      <c r="L140" s="1979">
        <f>L126+L138</f>
        <v>2829.2</v>
      </c>
      <c r="M140" s="1979">
        <f>M126+M138</f>
        <v>2734.2999999999997</v>
      </c>
      <c r="N140" s="1978"/>
      <c r="O140" s="1978"/>
      <c r="P140" s="1978"/>
      <c r="Q140" s="1977"/>
    </row>
  </sheetData>
  <mergeCells count="217">
    <mergeCell ref="R42:S42"/>
    <mergeCell ref="R43:S43"/>
    <mergeCell ref="R66:S66"/>
    <mergeCell ref="R67:S67"/>
    <mergeCell ref="R53:S53"/>
    <mergeCell ref="R12:R14"/>
    <mergeCell ref="S12:S14"/>
    <mergeCell ref="R40:S40"/>
    <mergeCell ref="R39:S39"/>
    <mergeCell ref="R9:S9"/>
    <mergeCell ref="R52:S52"/>
    <mergeCell ref="R50:S50"/>
    <mergeCell ref="R16:S16"/>
    <mergeCell ref="R19:S20"/>
    <mergeCell ref="R27:S27"/>
    <mergeCell ref="R26:S26"/>
    <mergeCell ref="R1:S2"/>
    <mergeCell ref="R77:S77"/>
    <mergeCell ref="R76:S76"/>
    <mergeCell ref="H70:H75"/>
    <mergeCell ref="C76:I76"/>
    <mergeCell ref="B92:B93"/>
    <mergeCell ref="D109:D110"/>
    <mergeCell ref="I114:I118"/>
    <mergeCell ref="C109:C110"/>
    <mergeCell ref="H114:H118"/>
    <mergeCell ref="G114:G118"/>
    <mergeCell ref="H97:H105"/>
    <mergeCell ref="C96:M96"/>
    <mergeCell ref="F85:F86"/>
    <mergeCell ref="R78:S78"/>
    <mergeCell ref="I70:I75"/>
    <mergeCell ref="G80:G86"/>
    <mergeCell ref="F80:F81"/>
    <mergeCell ref="B87:B91"/>
    <mergeCell ref="C87:C91"/>
    <mergeCell ref="I80:I86"/>
    <mergeCell ref="I87:I93"/>
    <mergeCell ref="H80:H86"/>
    <mergeCell ref="B78:B79"/>
    <mergeCell ref="N121:S121"/>
    <mergeCell ref="Q6:Q7"/>
    <mergeCell ref="K6:K7"/>
    <mergeCell ref="L6:L7"/>
    <mergeCell ref="M6:M7"/>
    <mergeCell ref="R5:R7"/>
    <mergeCell ref="S5:S7"/>
    <mergeCell ref="C18:M18"/>
    <mergeCell ref="B37:M38"/>
    <mergeCell ref="C78:M79"/>
    <mergeCell ref="R94:S94"/>
    <mergeCell ref="B12:B13"/>
    <mergeCell ref="C12:C13"/>
    <mergeCell ref="D5:D7"/>
    <mergeCell ref="B5:B7"/>
    <mergeCell ref="C5:C7"/>
    <mergeCell ref="E5:E7"/>
    <mergeCell ref="H19:H24"/>
    <mergeCell ref="R70:S70"/>
    <mergeCell ref="R79:S79"/>
    <mergeCell ref="C70:C72"/>
    <mergeCell ref="F73:F75"/>
    <mergeCell ref="G70:G75"/>
    <mergeCell ref="E73:E75"/>
    <mergeCell ref="A2:Q2"/>
    <mergeCell ref="F12:F13"/>
    <mergeCell ref="I12:I15"/>
    <mergeCell ref="H12:H15"/>
    <mergeCell ref="G12:G15"/>
    <mergeCell ref="E14:E15"/>
    <mergeCell ref="G59:G63"/>
    <mergeCell ref="H59:H63"/>
    <mergeCell ref="H54:H58"/>
    <mergeCell ref="I19:I24"/>
    <mergeCell ref="I54:I58"/>
    <mergeCell ref="I46:I49"/>
    <mergeCell ref="A42:A43"/>
    <mergeCell ref="O4:Q4"/>
    <mergeCell ref="A5:A7"/>
    <mergeCell ref="I5:I7"/>
    <mergeCell ref="I28:I33"/>
    <mergeCell ref="G28:G33"/>
    <mergeCell ref="A3:Q3"/>
    <mergeCell ref="A14:A15"/>
    <mergeCell ref="C16:I16"/>
    <mergeCell ref="C52:K53"/>
    <mergeCell ref="B52:B53"/>
    <mergeCell ref="B14:B15"/>
    <mergeCell ref="O6:O7"/>
    <mergeCell ref="A12:A13"/>
    <mergeCell ref="F62:F63"/>
    <mergeCell ref="F140:J140"/>
    <mergeCell ref="F124:K124"/>
    <mergeCell ref="F128:J128"/>
    <mergeCell ref="F129:J129"/>
    <mergeCell ref="F130:J130"/>
    <mergeCell ref="F136:J136"/>
    <mergeCell ref="F137:J137"/>
    <mergeCell ref="I106:I110"/>
    <mergeCell ref="F139:J139"/>
    <mergeCell ref="F126:J126"/>
    <mergeCell ref="H106:H110"/>
    <mergeCell ref="F133:J133"/>
    <mergeCell ref="F134:J134"/>
    <mergeCell ref="A121:J121"/>
    <mergeCell ref="F135:J135"/>
    <mergeCell ref="F127:J127"/>
    <mergeCell ref="A117:A118"/>
    <mergeCell ref="F138:J138"/>
    <mergeCell ref="F131:J131"/>
    <mergeCell ref="F109:F110"/>
    <mergeCell ref="C119:I119"/>
    <mergeCell ref="C120:I120"/>
    <mergeCell ref="C111:I111"/>
    <mergeCell ref="F117:F118"/>
    <mergeCell ref="D117:D118"/>
    <mergeCell ref="E117:E118"/>
    <mergeCell ref="C117:C118"/>
    <mergeCell ref="B117:B118"/>
    <mergeCell ref="A109:A110"/>
    <mergeCell ref="F5:F7"/>
    <mergeCell ref="A114:A116"/>
    <mergeCell ref="B114:B116"/>
    <mergeCell ref="C114:C116"/>
    <mergeCell ref="F114:F116"/>
    <mergeCell ref="A97:A102"/>
    <mergeCell ref="B109:B110"/>
    <mergeCell ref="E109:E110"/>
    <mergeCell ref="B97:B102"/>
    <mergeCell ref="F92:F93"/>
    <mergeCell ref="F97:F99"/>
    <mergeCell ref="F103:F105"/>
    <mergeCell ref="A92:A93"/>
    <mergeCell ref="E92:E93"/>
    <mergeCell ref="C97:C102"/>
    <mergeCell ref="A87:A91"/>
    <mergeCell ref="K5:M5"/>
    <mergeCell ref="F46:F47"/>
    <mergeCell ref="N6:N7"/>
    <mergeCell ref="H28:H33"/>
    <mergeCell ref="G42:G43"/>
    <mergeCell ref="C50:I50"/>
    <mergeCell ref="G54:G58"/>
    <mergeCell ref="C40:K41"/>
    <mergeCell ref="G5:G7"/>
    <mergeCell ref="N5:Q5"/>
    <mergeCell ref="P6:P7"/>
    <mergeCell ref="F32:F33"/>
    <mergeCell ref="E32:E33"/>
    <mergeCell ref="H46:H49"/>
    <mergeCell ref="B35:I35"/>
    <mergeCell ref="C34:I34"/>
    <mergeCell ref="C25:I25"/>
    <mergeCell ref="B28:B31"/>
    <mergeCell ref="G19:G24"/>
    <mergeCell ref="F14:F15"/>
    <mergeCell ref="F23:F24"/>
    <mergeCell ref="J5:J7"/>
    <mergeCell ref="H5:H7"/>
    <mergeCell ref="F57:F58"/>
    <mergeCell ref="A106:A108"/>
    <mergeCell ref="B106:B108"/>
    <mergeCell ref="C106:C108"/>
    <mergeCell ref="C94:I94"/>
    <mergeCell ref="G106:G110"/>
    <mergeCell ref="C92:C93"/>
    <mergeCell ref="A80:A84"/>
    <mergeCell ref="B80:B84"/>
    <mergeCell ref="G87:G93"/>
    <mergeCell ref="G97:G105"/>
    <mergeCell ref="H87:H93"/>
    <mergeCell ref="I42:I45"/>
    <mergeCell ref="H42:H45"/>
    <mergeCell ref="A48:A49"/>
    <mergeCell ref="F70:F72"/>
    <mergeCell ref="F54:F56"/>
    <mergeCell ref="C64:C67"/>
    <mergeCell ref="F64:F67"/>
    <mergeCell ref="B59:B61"/>
    <mergeCell ref="C80:C84"/>
    <mergeCell ref="H64:H69"/>
    <mergeCell ref="I64:I69"/>
    <mergeCell ref="G64:G69"/>
    <mergeCell ref="G46:G49"/>
    <mergeCell ref="F48:F49"/>
    <mergeCell ref="A70:A72"/>
    <mergeCell ref="B70:B72"/>
    <mergeCell ref="A46:A47"/>
    <mergeCell ref="B46:B47"/>
    <mergeCell ref="C59:C61"/>
    <mergeCell ref="F59:F61"/>
    <mergeCell ref="B64:B67"/>
    <mergeCell ref="A59:A61"/>
    <mergeCell ref="E70:E72"/>
    <mergeCell ref="F68:F69"/>
    <mergeCell ref="C46:C47"/>
    <mergeCell ref="C48:C49"/>
    <mergeCell ref="A19:A22"/>
    <mergeCell ref="B19:B22"/>
    <mergeCell ref="C19:C22"/>
    <mergeCell ref="F19:F22"/>
    <mergeCell ref="A28:A31"/>
    <mergeCell ref="B48:B49"/>
    <mergeCell ref="E48:E49"/>
    <mergeCell ref="B40:B41"/>
    <mergeCell ref="A32:A33"/>
    <mergeCell ref="A23:A24"/>
    <mergeCell ref="A37:A38"/>
    <mergeCell ref="C28:C31"/>
    <mergeCell ref="E28:E31"/>
    <mergeCell ref="F28:F31"/>
    <mergeCell ref="B32:B33"/>
    <mergeCell ref="E23:E24"/>
    <mergeCell ref="B23:B24"/>
    <mergeCell ref="B42:B43"/>
    <mergeCell ref="C42:C43"/>
    <mergeCell ref="F42:F43"/>
  </mergeCells>
  <pageMargins left="0.70866141732283472" right="0.70866141732283472" top="0.74803149606299213" bottom="0.74803149606299213" header="0.31496062992125984" footer="0.31496062992125984"/>
  <pageSetup paperSize="9" scale="56" firstPageNumber="25" fitToHeight="0" orientation="landscape" useFirstPageNumber="1" r:id="rId1"/>
  <headerFooter>
    <oddHeader>&amp;C&amp;P</oddHead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110"/>
  <sheetViews>
    <sheetView workbookViewId="0">
      <selection activeCell="U7" sqref="U7"/>
    </sheetView>
  </sheetViews>
  <sheetFormatPr defaultRowHeight="12.75"/>
  <cols>
    <col min="1" max="1" width="3.5703125" style="407" customWidth="1"/>
    <col min="2" max="2" width="3.28515625" style="407" customWidth="1"/>
    <col min="3" max="4" width="3.7109375" style="407" customWidth="1"/>
    <col min="5" max="5" width="3.28515625" style="407" customWidth="1"/>
    <col min="6" max="6" width="38.5703125" style="407" customWidth="1"/>
    <col min="7" max="7" width="5.7109375" style="407" customWidth="1"/>
    <col min="8" max="8" width="6.140625" style="2402" customWidth="1"/>
    <col min="9" max="9" width="4.42578125" style="407" customWidth="1"/>
    <col min="10" max="10" width="7.28515625" style="407" customWidth="1"/>
    <col min="11" max="13" width="10" style="407" customWidth="1"/>
    <col min="14" max="14" width="41.28515625" style="407" customWidth="1"/>
    <col min="15" max="16" width="9.140625" style="407" customWidth="1"/>
    <col min="17" max="17" width="8.28515625" style="407" customWidth="1"/>
    <col min="18" max="18" width="27.85546875" style="2401" customWidth="1"/>
    <col min="19" max="19" width="27.42578125" style="2401" customWidth="1"/>
    <col min="20" max="16384" width="9.140625" style="407"/>
  </cols>
  <sheetData>
    <row r="1" spans="1:22" ht="67.5" customHeight="1">
      <c r="R1" s="5827" t="s">
        <v>1909</v>
      </c>
      <c r="S1" s="5827"/>
      <c r="U1" s="404"/>
      <c r="V1" s="404"/>
    </row>
    <row r="2" spans="1:22" ht="25.5" customHeight="1">
      <c r="A2" s="6885" t="s">
        <v>884</v>
      </c>
      <c r="B2" s="6885"/>
      <c r="C2" s="6885"/>
      <c r="D2" s="6885"/>
      <c r="E2" s="6885"/>
      <c r="F2" s="6885"/>
      <c r="G2" s="6885"/>
      <c r="H2" s="6885"/>
      <c r="I2" s="6885"/>
      <c r="J2" s="6885"/>
      <c r="K2" s="6885"/>
      <c r="L2" s="6885"/>
      <c r="M2" s="6885"/>
      <c r="N2" s="6885"/>
      <c r="O2" s="6885"/>
      <c r="P2" s="6885"/>
      <c r="Q2" s="6885"/>
      <c r="R2" s="5827"/>
      <c r="S2" s="5827"/>
      <c r="T2" s="404"/>
      <c r="U2" s="404"/>
      <c r="V2" s="404"/>
    </row>
    <row r="3" spans="1:22" ht="20.25" customHeight="1">
      <c r="A3" s="6103" t="s">
        <v>883</v>
      </c>
      <c r="B3" s="6103"/>
      <c r="C3" s="6103"/>
      <c r="D3" s="6103"/>
      <c r="E3" s="6103"/>
      <c r="F3" s="6103"/>
      <c r="G3" s="6103"/>
      <c r="H3" s="6103"/>
      <c r="I3" s="6103"/>
      <c r="J3" s="6103"/>
      <c r="K3" s="6103"/>
      <c r="L3" s="6103"/>
      <c r="M3" s="6103"/>
      <c r="N3" s="6103"/>
      <c r="O3" s="6103"/>
      <c r="P3" s="6103"/>
      <c r="Q3" s="6103"/>
      <c r="S3" s="404"/>
      <c r="T3" s="404"/>
      <c r="U3" s="404"/>
      <c r="V3" s="404"/>
    </row>
    <row r="4" spans="1:22" ht="12.75" customHeight="1" thickBot="1">
      <c r="A4" s="1296"/>
      <c r="B4" s="1296"/>
      <c r="C4" s="1296"/>
      <c r="D4" s="1296"/>
      <c r="E4" s="1296"/>
      <c r="F4" s="1296"/>
      <c r="G4" s="1296"/>
      <c r="H4" s="2586"/>
      <c r="I4" s="1296"/>
      <c r="J4" s="1296"/>
      <c r="K4" s="1296"/>
      <c r="L4" s="1296"/>
      <c r="M4" s="1296"/>
      <c r="N4" s="1295"/>
      <c r="O4" s="6884" t="s">
        <v>822</v>
      </c>
      <c r="P4" s="6884"/>
      <c r="Q4" s="6884"/>
    </row>
    <row r="5" spans="1:22" ht="21.75" customHeight="1" thickBot="1">
      <c r="A5" s="6363" t="s">
        <v>192</v>
      </c>
      <c r="B5" s="6366" t="s">
        <v>191</v>
      </c>
      <c r="C5" s="6369" t="s">
        <v>187</v>
      </c>
      <c r="D5" s="6349" t="s">
        <v>189</v>
      </c>
      <c r="E5" s="6372" t="s">
        <v>190</v>
      </c>
      <c r="F5" s="6093" t="s">
        <v>188</v>
      </c>
      <c r="G5" s="6951" t="s">
        <v>187</v>
      </c>
      <c r="H5" s="6096" t="s">
        <v>186</v>
      </c>
      <c r="I5" s="6113" t="s">
        <v>185</v>
      </c>
      <c r="J5" s="6096" t="s">
        <v>184</v>
      </c>
      <c r="K5" s="6862" t="s">
        <v>183</v>
      </c>
      <c r="L5" s="6863"/>
      <c r="M5" s="6864"/>
      <c r="N5" s="6583" t="s">
        <v>182</v>
      </c>
      <c r="O5" s="6584"/>
      <c r="P5" s="6584"/>
      <c r="Q5" s="6585"/>
      <c r="R5" s="6895" t="s">
        <v>181</v>
      </c>
      <c r="S5" s="6895" t="s">
        <v>180</v>
      </c>
    </row>
    <row r="6" spans="1:22" ht="12.75" customHeight="1">
      <c r="A6" s="6364"/>
      <c r="B6" s="6367"/>
      <c r="C6" s="6370"/>
      <c r="D6" s="6350"/>
      <c r="E6" s="6373"/>
      <c r="F6" s="6094"/>
      <c r="G6" s="6952"/>
      <c r="H6" s="6097"/>
      <c r="I6" s="6114"/>
      <c r="J6" s="6097"/>
      <c r="K6" s="6357" t="s">
        <v>179</v>
      </c>
      <c r="L6" s="6357" t="s">
        <v>178</v>
      </c>
      <c r="M6" s="5610" t="s">
        <v>17</v>
      </c>
      <c r="N6" s="6903" t="s">
        <v>177</v>
      </c>
      <c r="O6" s="6905" t="s">
        <v>176</v>
      </c>
      <c r="P6" s="6907" t="s">
        <v>175</v>
      </c>
      <c r="Q6" s="6898" t="s">
        <v>174</v>
      </c>
      <c r="R6" s="6896"/>
      <c r="S6" s="6896"/>
    </row>
    <row r="7" spans="1:22" ht="156.6" customHeight="1" thickBot="1">
      <c r="A7" s="6365"/>
      <c r="B7" s="6368"/>
      <c r="C7" s="6371"/>
      <c r="D7" s="6351"/>
      <c r="E7" s="6374"/>
      <c r="F7" s="6095"/>
      <c r="G7" s="6953"/>
      <c r="H7" s="6098"/>
      <c r="I7" s="6115"/>
      <c r="J7" s="6098"/>
      <c r="K7" s="6358"/>
      <c r="L7" s="6358"/>
      <c r="M7" s="5611"/>
      <c r="N7" s="6904"/>
      <c r="O7" s="6906"/>
      <c r="P7" s="6908"/>
      <c r="Q7" s="6899"/>
      <c r="R7" s="6897"/>
      <c r="S7" s="6897"/>
    </row>
    <row r="8" spans="1:22" ht="24" customHeight="1" thickBot="1">
      <c r="A8" s="1174" t="s">
        <v>27</v>
      </c>
      <c r="B8" s="2585"/>
      <c r="C8" s="1020" t="s">
        <v>882</v>
      </c>
      <c r="D8" s="1020"/>
      <c r="E8" s="1720"/>
      <c r="F8" s="1721"/>
      <c r="G8" s="1721"/>
      <c r="H8" s="2584"/>
      <c r="I8" s="1720"/>
      <c r="J8" s="1720"/>
      <c r="K8" s="1719"/>
      <c r="L8" s="1719"/>
      <c r="M8" s="1719"/>
      <c r="N8" s="709"/>
      <c r="O8" s="709"/>
      <c r="P8" s="709"/>
      <c r="Q8" s="1719"/>
      <c r="R8" s="2583"/>
      <c r="S8" s="2582"/>
    </row>
    <row r="9" spans="1:22" ht="49.5" customHeight="1" thickBot="1">
      <c r="A9" s="1714"/>
      <c r="B9" s="1713"/>
      <c r="C9" s="1711"/>
      <c r="D9" s="1711"/>
      <c r="E9" s="1711"/>
      <c r="F9" s="1712"/>
      <c r="G9" s="1712"/>
      <c r="H9" s="2581"/>
      <c r="I9" s="1711"/>
      <c r="J9" s="1711"/>
      <c r="K9" s="1710"/>
      <c r="L9" s="1710"/>
      <c r="M9" s="1710"/>
      <c r="N9" s="1004" t="s">
        <v>172</v>
      </c>
      <c r="O9" s="2580" t="s">
        <v>171</v>
      </c>
      <c r="P9" s="1594" t="s">
        <v>170</v>
      </c>
      <c r="Q9" s="1594" t="s">
        <v>170</v>
      </c>
      <c r="R9" s="6900" t="s">
        <v>169</v>
      </c>
      <c r="S9" s="6901"/>
    </row>
    <row r="10" spans="1:22" ht="25.9" customHeight="1" thickBot="1">
      <c r="A10" s="1615" t="s">
        <v>27</v>
      </c>
      <c r="B10" s="1189" t="s">
        <v>27</v>
      </c>
      <c r="C10" s="1260" t="s">
        <v>881</v>
      </c>
      <c r="D10" s="834"/>
      <c r="E10" s="834"/>
      <c r="F10" s="834"/>
      <c r="G10" s="1058"/>
      <c r="H10" s="2579"/>
      <c r="I10" s="1058"/>
      <c r="J10" s="1058"/>
      <c r="K10" s="1058"/>
      <c r="L10" s="1058"/>
      <c r="M10" s="1058"/>
      <c r="N10" s="1058"/>
      <c r="O10" s="1058"/>
      <c r="P10" s="1058"/>
      <c r="Q10" s="1058"/>
      <c r="R10" s="2426"/>
      <c r="S10" s="2425"/>
    </row>
    <row r="11" spans="1:22" ht="61.5" customHeight="1">
      <c r="A11" s="6271" t="s">
        <v>27</v>
      </c>
      <c r="B11" s="6067" t="s">
        <v>27</v>
      </c>
      <c r="C11" s="1362" t="s">
        <v>27</v>
      </c>
      <c r="D11" s="1036"/>
      <c r="E11" s="1035"/>
      <c r="F11" s="6909" t="s">
        <v>877</v>
      </c>
      <c r="G11" s="6871" t="s">
        <v>161</v>
      </c>
      <c r="H11" s="6187" t="s">
        <v>34</v>
      </c>
      <c r="I11" s="5910" t="s">
        <v>614</v>
      </c>
      <c r="J11" s="1504" t="s">
        <v>825</v>
      </c>
      <c r="K11" s="1503">
        <f>K14</f>
        <v>5</v>
      </c>
      <c r="L11" s="1503">
        <f>L14</f>
        <v>5</v>
      </c>
      <c r="M11" s="1503">
        <f>M14</f>
        <v>2</v>
      </c>
      <c r="N11" s="2578" t="s">
        <v>876</v>
      </c>
      <c r="O11" s="1523" t="s">
        <v>101</v>
      </c>
      <c r="P11" s="2462">
        <v>5</v>
      </c>
      <c r="Q11" s="887">
        <v>0</v>
      </c>
      <c r="R11" s="2452"/>
      <c r="S11" s="2451" t="s">
        <v>880</v>
      </c>
    </row>
    <row r="12" spans="1:22" ht="39" customHeight="1">
      <c r="A12" s="6272"/>
      <c r="B12" s="6068"/>
      <c r="C12" s="876"/>
      <c r="D12" s="875"/>
      <c r="E12" s="1027"/>
      <c r="F12" s="6940"/>
      <c r="G12" s="6872"/>
      <c r="H12" s="6188"/>
      <c r="I12" s="5911"/>
      <c r="J12" s="1496"/>
      <c r="K12" s="1495"/>
      <c r="L12" s="1491"/>
      <c r="M12" s="1491"/>
      <c r="N12" s="2574" t="s">
        <v>873</v>
      </c>
      <c r="O12" s="1687" t="s">
        <v>101</v>
      </c>
      <c r="P12" s="1565">
        <v>15</v>
      </c>
      <c r="Q12" s="1563">
        <v>13</v>
      </c>
      <c r="R12" s="2477" t="s">
        <v>879</v>
      </c>
      <c r="S12" s="2451" t="s">
        <v>878</v>
      </c>
    </row>
    <row r="13" spans="1:22" ht="13.9" customHeight="1" thickBot="1">
      <c r="A13" s="6273"/>
      <c r="B13" s="6069"/>
      <c r="C13" s="1407"/>
      <c r="D13" s="864"/>
      <c r="E13" s="1024"/>
      <c r="F13" s="6941"/>
      <c r="G13" s="6872"/>
      <c r="H13" s="6188"/>
      <c r="I13" s="5911"/>
      <c r="J13" s="1684" t="s">
        <v>23</v>
      </c>
      <c r="K13" s="1485">
        <f>SUM(K11:K11)</f>
        <v>5</v>
      </c>
      <c r="L13" s="1485">
        <f>SUM(L11:L11)</f>
        <v>5</v>
      </c>
      <c r="M13" s="1485">
        <f>SUM(M11:M11)</f>
        <v>2</v>
      </c>
      <c r="N13" s="1680"/>
      <c r="O13" s="2555"/>
      <c r="P13" s="1539"/>
      <c r="Q13" s="1532"/>
      <c r="R13" s="2452"/>
      <c r="S13" s="2451"/>
    </row>
    <row r="14" spans="1:22" ht="22.5" customHeight="1">
      <c r="A14" s="6271" t="s">
        <v>27</v>
      </c>
      <c r="B14" s="6067" t="s">
        <v>27</v>
      </c>
      <c r="C14" s="1362" t="s">
        <v>27</v>
      </c>
      <c r="D14" s="6299" t="s">
        <v>27</v>
      </c>
      <c r="E14" s="2562"/>
      <c r="F14" s="6865" t="s">
        <v>877</v>
      </c>
      <c r="G14" s="6872"/>
      <c r="H14" s="6188"/>
      <c r="I14" s="5911"/>
      <c r="J14" s="883" t="s">
        <v>825</v>
      </c>
      <c r="K14" s="882">
        <v>5</v>
      </c>
      <c r="L14" s="882">
        <v>5</v>
      </c>
      <c r="M14" s="882">
        <v>2</v>
      </c>
      <c r="N14" s="1680"/>
      <c r="O14" s="2555"/>
      <c r="P14" s="1539"/>
      <c r="Q14" s="1532"/>
      <c r="R14" s="2452"/>
      <c r="S14" s="2451"/>
    </row>
    <row r="15" spans="1:22" ht="21" customHeight="1" thickBot="1">
      <c r="A15" s="6273"/>
      <c r="B15" s="6069"/>
      <c r="C15" s="1182"/>
      <c r="D15" s="6301"/>
      <c r="E15" s="2562"/>
      <c r="F15" s="6867"/>
      <c r="G15" s="6873"/>
      <c r="H15" s="6189"/>
      <c r="I15" s="5912"/>
      <c r="J15" s="2466" t="s">
        <v>23</v>
      </c>
      <c r="K15" s="1551">
        <f>SUM(K14)</f>
        <v>5</v>
      </c>
      <c r="L15" s="1551">
        <f>SUM(L14)</f>
        <v>5</v>
      </c>
      <c r="M15" s="1551">
        <f>SUM(M14)</f>
        <v>2</v>
      </c>
      <c r="N15" s="2577"/>
      <c r="O15" s="2551"/>
      <c r="P15" s="2453"/>
      <c r="Q15" s="2576"/>
      <c r="R15" s="2452"/>
      <c r="S15" s="2451"/>
    </row>
    <row r="16" spans="1:22" ht="36" customHeight="1">
      <c r="A16" s="6240" t="s">
        <v>27</v>
      </c>
      <c r="B16" s="6242" t="s">
        <v>27</v>
      </c>
      <c r="C16" s="6290" t="s">
        <v>29</v>
      </c>
      <c r="D16" s="1036"/>
      <c r="E16" s="1035"/>
      <c r="F16" s="6909" t="s">
        <v>868</v>
      </c>
      <c r="G16" s="6871" t="s">
        <v>139</v>
      </c>
      <c r="H16" s="6187" t="s">
        <v>34</v>
      </c>
      <c r="I16" s="5910" t="s">
        <v>614</v>
      </c>
      <c r="J16" s="1504" t="s">
        <v>825</v>
      </c>
      <c r="K16" s="1503">
        <f t="shared" ref="K16:M17" si="0">K19</f>
        <v>4</v>
      </c>
      <c r="L16" s="1503">
        <f t="shared" si="0"/>
        <v>4</v>
      </c>
      <c r="M16" s="1503">
        <f t="shared" si="0"/>
        <v>1.6</v>
      </c>
      <c r="N16" s="2575" t="s">
        <v>876</v>
      </c>
      <c r="O16" s="1523" t="s">
        <v>101</v>
      </c>
      <c r="P16" s="2462">
        <v>10</v>
      </c>
      <c r="Q16" s="887">
        <v>15</v>
      </c>
      <c r="R16" s="2477" t="s">
        <v>875</v>
      </c>
      <c r="S16" s="2538" t="s">
        <v>874</v>
      </c>
    </row>
    <row r="17" spans="1:19" ht="38.25">
      <c r="A17" s="6267"/>
      <c r="B17" s="6068"/>
      <c r="C17" s="6947"/>
      <c r="D17" s="875"/>
      <c r="E17" s="1027"/>
      <c r="F17" s="6940"/>
      <c r="G17" s="6872"/>
      <c r="H17" s="6188"/>
      <c r="I17" s="5911"/>
      <c r="J17" s="2447" t="s">
        <v>134</v>
      </c>
      <c r="K17" s="1491">
        <f t="shared" si="0"/>
        <v>0</v>
      </c>
      <c r="L17" s="1491">
        <f t="shared" si="0"/>
        <v>0</v>
      </c>
      <c r="M17" s="1491">
        <f t="shared" si="0"/>
        <v>0</v>
      </c>
      <c r="N17" s="2574" t="s">
        <v>873</v>
      </c>
      <c r="O17" s="1687" t="s">
        <v>101</v>
      </c>
      <c r="P17" s="1565">
        <v>3</v>
      </c>
      <c r="Q17" s="1563">
        <v>2</v>
      </c>
      <c r="R17" s="2477" t="s">
        <v>872</v>
      </c>
      <c r="S17" s="2573" t="s">
        <v>871</v>
      </c>
    </row>
    <row r="18" spans="1:19" ht="24.75" customHeight="1" thickBot="1">
      <c r="A18" s="6241"/>
      <c r="B18" s="6243"/>
      <c r="C18" s="6292"/>
      <c r="D18" s="864"/>
      <c r="E18" s="1024"/>
      <c r="F18" s="6910"/>
      <c r="G18" s="6872"/>
      <c r="H18" s="6188"/>
      <c r="I18" s="5911"/>
      <c r="J18" s="1684" t="s">
        <v>23</v>
      </c>
      <c r="K18" s="1569">
        <f>SUM(K16:K17)</f>
        <v>4</v>
      </c>
      <c r="L18" s="1569">
        <f>SUM(L16:L17)</f>
        <v>4</v>
      </c>
      <c r="M18" s="1485">
        <f>SUM(M16:M17)</f>
        <v>1.6</v>
      </c>
      <c r="N18" s="2572" t="s">
        <v>870</v>
      </c>
      <c r="O18" s="2571" t="s">
        <v>101</v>
      </c>
      <c r="P18" s="2570">
        <v>1</v>
      </c>
      <c r="Q18" s="2569">
        <v>0</v>
      </c>
      <c r="R18" s="2477"/>
      <c r="S18" s="2568" t="s">
        <v>869</v>
      </c>
    </row>
    <row r="19" spans="1:19" ht="23.25" customHeight="1">
      <c r="A19" s="6271" t="s">
        <v>27</v>
      </c>
      <c r="B19" s="6067" t="s">
        <v>27</v>
      </c>
      <c r="C19" s="1362" t="s">
        <v>29</v>
      </c>
      <c r="D19" s="6299" t="s">
        <v>27</v>
      </c>
      <c r="E19" s="2562"/>
      <c r="F19" s="6865" t="s">
        <v>868</v>
      </c>
      <c r="G19" s="6872"/>
      <c r="H19" s="6188"/>
      <c r="I19" s="5911"/>
      <c r="J19" s="892" t="s">
        <v>825</v>
      </c>
      <c r="K19" s="891">
        <v>4</v>
      </c>
      <c r="L19" s="891">
        <v>4</v>
      </c>
      <c r="M19" s="882">
        <v>1.6</v>
      </c>
      <c r="N19" s="2565"/>
      <c r="O19" s="1516"/>
      <c r="P19" s="2567"/>
      <c r="Q19" s="2566"/>
      <c r="R19" s="2452"/>
      <c r="S19" s="2451"/>
    </row>
    <row r="20" spans="1:19" ht="20.25" customHeight="1">
      <c r="A20" s="6272"/>
      <c r="B20" s="6068"/>
      <c r="C20" s="1182"/>
      <c r="D20" s="6300"/>
      <c r="E20" s="2562"/>
      <c r="F20" s="6866"/>
      <c r="G20" s="6872"/>
      <c r="H20" s="6188"/>
      <c r="I20" s="5911"/>
      <c r="J20" s="883" t="s">
        <v>134</v>
      </c>
      <c r="K20" s="2484">
        <v>0</v>
      </c>
      <c r="L20" s="2484">
        <v>0</v>
      </c>
      <c r="M20" s="2484">
        <v>0</v>
      </c>
      <c r="N20" s="2565"/>
      <c r="O20" s="1516"/>
      <c r="P20" s="2564"/>
      <c r="Q20" s="2563"/>
      <c r="R20" s="2452"/>
      <c r="S20" s="2451"/>
    </row>
    <row r="21" spans="1:19" ht="15" customHeight="1" thickBot="1">
      <c r="A21" s="6273"/>
      <c r="B21" s="6069"/>
      <c r="C21" s="1182"/>
      <c r="D21" s="6301"/>
      <c r="E21" s="2562"/>
      <c r="F21" s="6902"/>
      <c r="G21" s="6873"/>
      <c r="H21" s="6189"/>
      <c r="I21" s="5912"/>
      <c r="J21" s="2466" t="s">
        <v>23</v>
      </c>
      <c r="K21" s="1441">
        <f>SUM(K19:K20)</f>
        <v>4</v>
      </c>
      <c r="L21" s="1441">
        <f>SUM(L19:L20)</f>
        <v>4</v>
      </c>
      <c r="M21" s="1441">
        <f>SUM(M19:M20)</f>
        <v>1.6</v>
      </c>
      <c r="N21" s="490"/>
      <c r="O21" s="1506"/>
      <c r="P21" s="2561"/>
      <c r="Q21" s="2560"/>
      <c r="R21" s="2452"/>
      <c r="S21" s="2451"/>
    </row>
    <row r="22" spans="1:19" ht="23.25" customHeight="1">
      <c r="A22" s="6240" t="s">
        <v>27</v>
      </c>
      <c r="B22" s="6242" t="s">
        <v>27</v>
      </c>
      <c r="C22" s="6290" t="s">
        <v>94</v>
      </c>
      <c r="D22" s="1036"/>
      <c r="E22" s="1035"/>
      <c r="F22" s="6909" t="s">
        <v>865</v>
      </c>
      <c r="G22" s="6871" t="s">
        <v>130</v>
      </c>
      <c r="H22" s="6880" t="s">
        <v>34</v>
      </c>
      <c r="I22" s="5910" t="s">
        <v>614</v>
      </c>
      <c r="J22" s="1504" t="s">
        <v>825</v>
      </c>
      <c r="K22" s="1503">
        <f t="shared" ref="K22:M23" si="1">K25</f>
        <v>0</v>
      </c>
      <c r="L22" s="1503">
        <f t="shared" si="1"/>
        <v>0</v>
      </c>
      <c r="M22" s="1503">
        <f t="shared" si="1"/>
        <v>0</v>
      </c>
      <c r="N22" s="6889" t="s">
        <v>867</v>
      </c>
      <c r="O22" s="1523" t="s">
        <v>101</v>
      </c>
      <c r="P22" s="1034">
        <v>1</v>
      </c>
      <c r="Q22" s="908">
        <v>0</v>
      </c>
      <c r="R22" s="6960" t="s">
        <v>866</v>
      </c>
      <c r="S22" s="6961"/>
    </row>
    <row r="23" spans="1:19" ht="18" customHeight="1">
      <c r="A23" s="6267"/>
      <c r="B23" s="6068"/>
      <c r="C23" s="6947"/>
      <c r="D23" s="875"/>
      <c r="E23" s="1027"/>
      <c r="F23" s="6940"/>
      <c r="G23" s="6872"/>
      <c r="H23" s="6881"/>
      <c r="I23" s="5911"/>
      <c r="J23" s="2447" t="s">
        <v>134</v>
      </c>
      <c r="K23" s="1491">
        <f t="shared" si="1"/>
        <v>10.9</v>
      </c>
      <c r="L23" s="1491">
        <f t="shared" si="1"/>
        <v>10.9</v>
      </c>
      <c r="M23" s="1491">
        <f t="shared" si="1"/>
        <v>0</v>
      </c>
      <c r="N23" s="6890"/>
      <c r="O23" s="2559"/>
      <c r="P23" s="993"/>
      <c r="Q23" s="907"/>
      <c r="R23" s="5572"/>
      <c r="S23" s="5573"/>
    </row>
    <row r="24" spans="1:19" ht="21.6" customHeight="1" thickBot="1">
      <c r="A24" s="6241"/>
      <c r="B24" s="6243"/>
      <c r="C24" s="6292"/>
      <c r="D24" s="864"/>
      <c r="E24" s="1024"/>
      <c r="F24" s="6910"/>
      <c r="G24" s="6872"/>
      <c r="H24" s="6881"/>
      <c r="I24" s="5911"/>
      <c r="J24" s="1486" t="s">
        <v>23</v>
      </c>
      <c r="K24" s="1485">
        <f>SUM(K22:K23)</f>
        <v>10.9</v>
      </c>
      <c r="L24" s="1485">
        <f>SUM(L22:L23)</f>
        <v>10.9</v>
      </c>
      <c r="M24" s="1485">
        <f>SUM(M22:M23)</f>
        <v>0</v>
      </c>
      <c r="N24" s="2558"/>
      <c r="O24" s="2555"/>
      <c r="P24" s="2555"/>
      <c r="Q24" s="2557"/>
      <c r="R24" s="6962"/>
      <c r="S24" s="6963"/>
    </row>
    <row r="25" spans="1:19" ht="21.6" customHeight="1">
      <c r="A25" s="6271" t="s">
        <v>27</v>
      </c>
      <c r="B25" s="6067" t="s">
        <v>27</v>
      </c>
      <c r="C25" s="1362" t="s">
        <v>94</v>
      </c>
      <c r="D25" s="6299" t="s">
        <v>27</v>
      </c>
      <c r="E25" s="6313"/>
      <c r="F25" s="6865" t="s">
        <v>865</v>
      </c>
      <c r="G25" s="6872"/>
      <c r="H25" s="6881"/>
      <c r="I25" s="5911"/>
      <c r="J25" s="892" t="s">
        <v>825</v>
      </c>
      <c r="K25" s="891">
        <v>0</v>
      </c>
      <c r="L25" s="891">
        <v>0</v>
      </c>
      <c r="M25" s="891">
        <v>0</v>
      </c>
      <c r="N25" s="2556"/>
      <c r="O25" s="2555"/>
      <c r="P25" s="2554"/>
      <c r="Q25" s="2553"/>
      <c r="R25" s="2452"/>
      <c r="S25" s="2451"/>
    </row>
    <row r="26" spans="1:19" ht="21.6" customHeight="1">
      <c r="A26" s="6272"/>
      <c r="B26" s="6068"/>
      <c r="C26" s="876"/>
      <c r="D26" s="6300"/>
      <c r="E26" s="6314"/>
      <c r="F26" s="6866"/>
      <c r="G26" s="6872"/>
      <c r="H26" s="6881"/>
      <c r="I26" s="5911"/>
      <c r="J26" s="883" t="s">
        <v>134</v>
      </c>
      <c r="K26" s="2484">
        <v>10.9</v>
      </c>
      <c r="L26" s="2484">
        <v>10.9</v>
      </c>
      <c r="M26" s="2484">
        <v>0</v>
      </c>
      <c r="N26" s="2552"/>
      <c r="O26" s="2551"/>
      <c r="P26" s="2551"/>
      <c r="Q26" s="2550"/>
      <c r="R26" s="2452"/>
      <c r="S26" s="2451"/>
    </row>
    <row r="27" spans="1:19" ht="21.6" customHeight="1" thickBot="1">
      <c r="A27" s="6273"/>
      <c r="B27" s="6069"/>
      <c r="C27" s="1355"/>
      <c r="D27" s="6301"/>
      <c r="E27" s="6315"/>
      <c r="F27" s="6902"/>
      <c r="G27" s="6873"/>
      <c r="H27" s="6882"/>
      <c r="I27" s="5912"/>
      <c r="J27" s="2466" t="s">
        <v>23</v>
      </c>
      <c r="K27" s="1441">
        <f>SUM(K25:K26)</f>
        <v>10.9</v>
      </c>
      <c r="L27" s="1441">
        <f>SUM(L25:L26)</f>
        <v>10.9</v>
      </c>
      <c r="M27" s="1441">
        <f>SUM(M25:M26)</f>
        <v>0</v>
      </c>
      <c r="N27" s="2549"/>
      <c r="O27" s="2548"/>
      <c r="P27" s="2548"/>
      <c r="Q27" s="2547"/>
      <c r="R27" s="2452"/>
      <c r="S27" s="2451"/>
    </row>
    <row r="28" spans="1:19" ht="19.5" customHeight="1" thickBot="1">
      <c r="A28" s="866" t="s">
        <v>27</v>
      </c>
      <c r="B28" s="855" t="s">
        <v>27</v>
      </c>
      <c r="C28" s="6966" t="s">
        <v>28</v>
      </c>
      <c r="D28" s="5975"/>
      <c r="E28" s="5975"/>
      <c r="F28" s="5975"/>
      <c r="G28" s="5975"/>
      <c r="H28" s="5975"/>
      <c r="I28" s="5975"/>
      <c r="J28" s="1191" t="s">
        <v>23</v>
      </c>
      <c r="K28" s="2546">
        <f>K13+K18+K24</f>
        <v>19.899999999999999</v>
      </c>
      <c r="L28" s="2546">
        <f>L13+L18+L24</f>
        <v>19.899999999999999</v>
      </c>
      <c r="M28" s="2546">
        <f>M13+M18+M24</f>
        <v>3.6</v>
      </c>
      <c r="N28" s="2545"/>
      <c r="O28" s="2545"/>
      <c r="P28" s="2545"/>
      <c r="Q28" s="2545"/>
      <c r="R28" s="2452"/>
      <c r="S28" s="2451"/>
    </row>
    <row r="29" spans="1:19" ht="42" customHeight="1" thickBot="1">
      <c r="A29" s="1190" t="s">
        <v>27</v>
      </c>
      <c r="B29" s="855" t="s">
        <v>29</v>
      </c>
      <c r="C29" s="2544" t="s">
        <v>864</v>
      </c>
      <c r="D29" s="977"/>
      <c r="E29" s="977"/>
      <c r="F29" s="977"/>
      <c r="G29" s="977"/>
      <c r="H29" s="2543"/>
      <c r="I29" s="977"/>
      <c r="J29" s="2542"/>
      <c r="K29" s="2542"/>
      <c r="L29" s="2542"/>
      <c r="M29" s="2542"/>
      <c r="N29" s="2541" t="s">
        <v>863</v>
      </c>
      <c r="O29" s="2540" t="s">
        <v>52</v>
      </c>
      <c r="P29" s="2539">
        <v>10</v>
      </c>
      <c r="Q29" s="2539">
        <v>8</v>
      </c>
      <c r="R29" s="2477" t="s">
        <v>862</v>
      </c>
      <c r="S29" s="2538" t="s">
        <v>861</v>
      </c>
    </row>
    <row r="30" spans="1:19" ht="30.75" customHeight="1">
      <c r="A30" s="6911" t="s">
        <v>27</v>
      </c>
      <c r="B30" s="6921" t="s">
        <v>29</v>
      </c>
      <c r="C30" s="6924" t="s">
        <v>27</v>
      </c>
      <c r="D30" s="2450"/>
      <c r="E30" s="6931"/>
      <c r="F30" s="6909" t="s">
        <v>857</v>
      </c>
      <c r="G30" s="6871" t="s">
        <v>632</v>
      </c>
      <c r="H30" s="6874" t="s">
        <v>34</v>
      </c>
      <c r="I30" s="6877" t="s">
        <v>614</v>
      </c>
      <c r="J30" s="2515" t="s">
        <v>825</v>
      </c>
      <c r="K30" s="910">
        <f t="shared" ref="K30:M31" si="2">K33</f>
        <v>115</v>
      </c>
      <c r="L30" s="910">
        <f t="shared" si="2"/>
        <v>115</v>
      </c>
      <c r="M30" s="910">
        <f t="shared" si="2"/>
        <v>0</v>
      </c>
      <c r="N30" s="1290" t="s">
        <v>860</v>
      </c>
      <c r="O30" s="888" t="s">
        <v>101</v>
      </c>
      <c r="P30" s="2462">
        <v>15</v>
      </c>
      <c r="Q30" s="2462">
        <v>4</v>
      </c>
      <c r="R30" s="2477" t="s">
        <v>859</v>
      </c>
      <c r="S30" s="2538" t="s">
        <v>858</v>
      </c>
    </row>
    <row r="31" spans="1:19" ht="19.5" customHeight="1">
      <c r="A31" s="6912"/>
      <c r="B31" s="6922"/>
      <c r="C31" s="6925"/>
      <c r="D31" s="2448"/>
      <c r="E31" s="6932"/>
      <c r="F31" s="6940"/>
      <c r="G31" s="6872"/>
      <c r="H31" s="6875"/>
      <c r="I31" s="6878"/>
      <c r="J31" s="2537" t="s">
        <v>134</v>
      </c>
      <c r="K31" s="2536">
        <f t="shared" si="2"/>
        <v>200</v>
      </c>
      <c r="L31" s="2536">
        <f t="shared" si="2"/>
        <v>200</v>
      </c>
      <c r="M31" s="2536">
        <f t="shared" si="2"/>
        <v>9.3000000000000007</v>
      </c>
      <c r="N31" s="1271"/>
      <c r="O31" s="2535"/>
      <c r="P31" s="2534"/>
      <c r="Q31" s="2534"/>
      <c r="R31" s="2452"/>
      <c r="S31" s="2451"/>
    </row>
    <row r="32" spans="1:19" ht="28.5" customHeight="1" thickBot="1">
      <c r="A32" s="6913"/>
      <c r="B32" s="6923"/>
      <c r="C32" s="6926"/>
      <c r="D32" s="2443"/>
      <c r="E32" s="6932"/>
      <c r="F32" s="6941"/>
      <c r="G32" s="6872"/>
      <c r="H32" s="6875"/>
      <c r="I32" s="6878"/>
      <c r="J32" s="2533" t="s">
        <v>23</v>
      </c>
      <c r="K32" s="2497">
        <f>SUM(K30:K31)</f>
        <v>315</v>
      </c>
      <c r="L32" s="2497">
        <f>SUM(L30:L31)</f>
        <v>315</v>
      </c>
      <c r="M32" s="2497">
        <f>SUM(M30:M31)</f>
        <v>9.3000000000000007</v>
      </c>
      <c r="N32" s="2532"/>
      <c r="O32" s="2531"/>
      <c r="P32" s="2530"/>
      <c r="Q32" s="2530"/>
      <c r="R32" s="2452"/>
      <c r="S32" s="2451"/>
    </row>
    <row r="33" spans="1:19" ht="18" customHeight="1">
      <c r="A33" s="6911" t="s">
        <v>27</v>
      </c>
      <c r="B33" s="6921" t="s">
        <v>29</v>
      </c>
      <c r="C33" s="6924" t="s">
        <v>27</v>
      </c>
      <c r="D33" s="6886" t="s">
        <v>27</v>
      </c>
      <c r="E33" s="6932"/>
      <c r="F33" s="6865" t="s">
        <v>857</v>
      </c>
      <c r="G33" s="6872"/>
      <c r="H33" s="6875"/>
      <c r="I33" s="6878"/>
      <c r="J33" s="2510" t="s">
        <v>825</v>
      </c>
      <c r="K33" s="891">
        <v>115</v>
      </c>
      <c r="L33" s="891">
        <v>115</v>
      </c>
      <c r="M33" s="890">
        <v>0</v>
      </c>
      <c r="N33" s="2529"/>
      <c r="O33" s="2528"/>
      <c r="P33" s="2527"/>
      <c r="Q33" s="2527"/>
      <c r="R33" s="2452"/>
      <c r="S33" s="2451"/>
    </row>
    <row r="34" spans="1:19" ht="14.25" customHeight="1">
      <c r="A34" s="6912"/>
      <c r="B34" s="6922"/>
      <c r="C34" s="6925"/>
      <c r="D34" s="6887"/>
      <c r="E34" s="6932"/>
      <c r="F34" s="6866"/>
      <c r="G34" s="6872"/>
      <c r="H34" s="6875"/>
      <c r="I34" s="6878"/>
      <c r="J34" s="2508" t="s">
        <v>134</v>
      </c>
      <c r="K34" s="2484">
        <v>200</v>
      </c>
      <c r="L34" s="2484">
        <v>200</v>
      </c>
      <c r="M34" s="2526">
        <v>9.3000000000000007</v>
      </c>
      <c r="N34" s="1271"/>
      <c r="O34" s="2525"/>
      <c r="P34" s="1406"/>
      <c r="Q34" s="1406"/>
      <c r="R34" s="2452"/>
      <c r="S34" s="2451"/>
    </row>
    <row r="35" spans="1:19" ht="23.25" customHeight="1" thickBot="1">
      <c r="A35" s="6913"/>
      <c r="B35" s="6923"/>
      <c r="C35" s="6926"/>
      <c r="D35" s="6888"/>
      <c r="E35" s="6933"/>
      <c r="F35" s="6867"/>
      <c r="G35" s="6873"/>
      <c r="H35" s="6876"/>
      <c r="I35" s="6879"/>
      <c r="J35" s="2524" t="s">
        <v>23</v>
      </c>
      <c r="K35" s="2465">
        <f>SUM(K33:K34)</f>
        <v>315</v>
      </c>
      <c r="L35" s="2465">
        <f>SUM(L33:L34)</f>
        <v>315</v>
      </c>
      <c r="M35" s="2465">
        <f>SUM(M33:M34)</f>
        <v>9.3000000000000007</v>
      </c>
      <c r="N35" s="2523"/>
      <c r="O35" s="2522"/>
      <c r="P35" s="2521"/>
      <c r="Q35" s="2521"/>
      <c r="R35" s="2452"/>
      <c r="S35" s="2451"/>
    </row>
    <row r="36" spans="1:19" ht="18.75" customHeight="1">
      <c r="A36" s="6240" t="s">
        <v>27</v>
      </c>
      <c r="B36" s="6242" t="s">
        <v>29</v>
      </c>
      <c r="C36" s="6290" t="s">
        <v>29</v>
      </c>
      <c r="D36" s="1036"/>
      <c r="E36" s="6948"/>
      <c r="F36" s="6909" t="s">
        <v>855</v>
      </c>
      <c r="G36" s="6871" t="s">
        <v>617</v>
      </c>
      <c r="H36" s="6187" t="s">
        <v>34</v>
      </c>
      <c r="I36" s="5910" t="s">
        <v>614</v>
      </c>
      <c r="J36" s="1496" t="s">
        <v>825</v>
      </c>
      <c r="K36" s="2499">
        <f>K38</f>
        <v>30</v>
      </c>
      <c r="L36" s="2499">
        <f>L38</f>
        <v>30</v>
      </c>
      <c r="M36" s="2499">
        <f>M38</f>
        <v>23.2</v>
      </c>
      <c r="N36" s="6859" t="s">
        <v>856</v>
      </c>
      <c r="O36" s="888"/>
      <c r="P36" s="2462" t="s">
        <v>387</v>
      </c>
      <c r="Q36" s="2462" t="s">
        <v>387</v>
      </c>
      <c r="R36" s="2452" t="s">
        <v>844</v>
      </c>
      <c r="S36" s="2451"/>
    </row>
    <row r="37" spans="1:19" ht="27" customHeight="1" thickBot="1">
      <c r="A37" s="6241"/>
      <c r="B37" s="6243"/>
      <c r="C37" s="6292"/>
      <c r="D37" s="864"/>
      <c r="E37" s="6949"/>
      <c r="F37" s="6910"/>
      <c r="G37" s="6872"/>
      <c r="H37" s="6188"/>
      <c r="I37" s="5911"/>
      <c r="J37" s="2488" t="s">
        <v>23</v>
      </c>
      <c r="K37" s="2497">
        <f>SUM(K36:K36)</f>
        <v>30</v>
      </c>
      <c r="L37" s="2497">
        <f>SUM(L36:L36)</f>
        <v>30</v>
      </c>
      <c r="M37" s="2497">
        <f>SUM(M36:M36)</f>
        <v>23.2</v>
      </c>
      <c r="N37" s="6860"/>
      <c r="O37" s="2496"/>
      <c r="P37" s="1640"/>
      <c r="Q37" s="1640"/>
      <c r="R37" s="2452"/>
      <c r="S37" s="2451"/>
    </row>
    <row r="38" spans="1:19" ht="27" customHeight="1">
      <c r="A38" s="6240" t="s">
        <v>27</v>
      </c>
      <c r="B38" s="6242" t="s">
        <v>29</v>
      </c>
      <c r="C38" s="6290" t="s">
        <v>29</v>
      </c>
      <c r="D38" s="2460" t="s">
        <v>27</v>
      </c>
      <c r="E38" s="6949"/>
      <c r="F38" s="6865" t="s">
        <v>855</v>
      </c>
      <c r="G38" s="6872"/>
      <c r="H38" s="6188"/>
      <c r="I38" s="5911"/>
      <c r="J38" s="892" t="s">
        <v>825</v>
      </c>
      <c r="K38" s="891">
        <v>30</v>
      </c>
      <c r="L38" s="891">
        <v>30</v>
      </c>
      <c r="M38" s="890">
        <v>23.2</v>
      </c>
      <c r="N38" s="889"/>
      <c r="O38" s="2495"/>
      <c r="P38" s="2494"/>
      <c r="Q38" s="2494"/>
      <c r="R38" s="2452"/>
      <c r="S38" s="2451"/>
    </row>
    <row r="39" spans="1:19" ht="27" customHeight="1" thickBot="1">
      <c r="A39" s="6241"/>
      <c r="B39" s="6243"/>
      <c r="C39" s="6292"/>
      <c r="D39" s="2469"/>
      <c r="E39" s="6950"/>
      <c r="F39" s="6902"/>
      <c r="G39" s="6873"/>
      <c r="H39" s="6189"/>
      <c r="I39" s="5912"/>
      <c r="J39" s="2436" t="s">
        <v>23</v>
      </c>
      <c r="K39" s="2465">
        <f>SUM(K38)</f>
        <v>30</v>
      </c>
      <c r="L39" s="2465">
        <f>SUM(L38)</f>
        <v>30</v>
      </c>
      <c r="M39" s="2465">
        <f>SUM(M38)</f>
        <v>23.2</v>
      </c>
      <c r="N39" s="1050"/>
      <c r="O39" s="2455"/>
      <c r="P39" s="2453"/>
      <c r="Q39" s="2453"/>
      <c r="R39" s="2452"/>
      <c r="S39" s="2451"/>
    </row>
    <row r="40" spans="1:19" ht="30" customHeight="1">
      <c r="A40" s="6240" t="s">
        <v>27</v>
      </c>
      <c r="B40" s="6242" t="s">
        <v>29</v>
      </c>
      <c r="C40" s="6290" t="s">
        <v>94</v>
      </c>
      <c r="D40" s="2520"/>
      <c r="E40" s="2519"/>
      <c r="F40" s="6944" t="s">
        <v>851</v>
      </c>
      <c r="G40" s="6871" t="s">
        <v>854</v>
      </c>
      <c r="H40" s="6187" t="s">
        <v>34</v>
      </c>
      <c r="I40" s="5910" t="s">
        <v>614</v>
      </c>
      <c r="J40" s="1504" t="s">
        <v>825</v>
      </c>
      <c r="K40" s="910">
        <f t="shared" ref="K40:M41" si="3">K43</f>
        <v>30</v>
      </c>
      <c r="L40" s="910">
        <f t="shared" si="3"/>
        <v>30</v>
      </c>
      <c r="M40" s="910">
        <f t="shared" si="3"/>
        <v>0</v>
      </c>
      <c r="N40" s="6859" t="s">
        <v>853</v>
      </c>
      <c r="O40" s="888" t="s">
        <v>101</v>
      </c>
      <c r="P40" s="2462">
        <v>6</v>
      </c>
      <c r="Q40" s="2462">
        <v>8</v>
      </c>
      <c r="R40" s="6893" t="s">
        <v>852</v>
      </c>
      <c r="S40" s="6894"/>
    </row>
    <row r="41" spans="1:19">
      <c r="A41" s="6267"/>
      <c r="B41" s="6068"/>
      <c r="C41" s="6947"/>
      <c r="D41" s="875"/>
      <c r="E41" s="6949"/>
      <c r="F41" s="6945"/>
      <c r="G41" s="6872"/>
      <c r="H41" s="6188"/>
      <c r="I41" s="5911"/>
      <c r="J41" s="1496" t="s">
        <v>134</v>
      </c>
      <c r="K41" s="2499">
        <f t="shared" si="3"/>
        <v>46.1</v>
      </c>
      <c r="L41" s="2499">
        <f t="shared" si="3"/>
        <v>46</v>
      </c>
      <c r="M41" s="2499">
        <f t="shared" si="3"/>
        <v>44.6</v>
      </c>
      <c r="N41" s="6883"/>
      <c r="O41" s="2446"/>
      <c r="P41" s="2498"/>
      <c r="Q41" s="2498"/>
      <c r="R41" s="2452"/>
      <c r="S41" s="2451"/>
    </row>
    <row r="42" spans="1:19" ht="25.9" customHeight="1" thickBot="1">
      <c r="A42" s="6241"/>
      <c r="B42" s="6243"/>
      <c r="C42" s="6292"/>
      <c r="D42" s="864"/>
      <c r="E42" s="6949"/>
      <c r="F42" s="6946"/>
      <c r="G42" s="6872"/>
      <c r="H42" s="6188"/>
      <c r="I42" s="5911"/>
      <c r="J42" s="2488" t="s">
        <v>23</v>
      </c>
      <c r="K42" s="2497">
        <f>SUM(K40:K41)</f>
        <v>76.099999999999994</v>
      </c>
      <c r="L42" s="2497">
        <f>SUM(L40:L41)</f>
        <v>76</v>
      </c>
      <c r="M42" s="2497">
        <f>SUM(M40:M41)</f>
        <v>44.6</v>
      </c>
      <c r="N42" s="6860"/>
      <c r="O42" s="2496"/>
      <c r="P42" s="2518"/>
      <c r="Q42" s="2518"/>
      <c r="R42" s="2452"/>
      <c r="S42" s="2451"/>
    </row>
    <row r="43" spans="1:19" ht="19.5" customHeight="1">
      <c r="A43" s="6240" t="s">
        <v>27</v>
      </c>
      <c r="B43" s="6242" t="s">
        <v>29</v>
      </c>
      <c r="C43" s="6290" t="s">
        <v>94</v>
      </c>
      <c r="D43" s="2460" t="s">
        <v>27</v>
      </c>
      <c r="E43" s="6949"/>
      <c r="F43" s="6955" t="s">
        <v>851</v>
      </c>
      <c r="G43" s="6872"/>
      <c r="H43" s="6188"/>
      <c r="I43" s="5911"/>
      <c r="J43" s="892" t="s">
        <v>825</v>
      </c>
      <c r="K43" s="2473">
        <v>30</v>
      </c>
      <c r="L43" s="2473">
        <v>30</v>
      </c>
      <c r="M43" s="2472">
        <v>0</v>
      </c>
      <c r="N43" s="889"/>
      <c r="O43" s="2495"/>
      <c r="P43" s="2517"/>
      <c r="Q43" s="2517"/>
      <c r="R43" s="2452"/>
      <c r="S43" s="2451"/>
    </row>
    <row r="44" spans="1:19" ht="15" customHeight="1">
      <c r="A44" s="6267"/>
      <c r="B44" s="6068"/>
      <c r="C44" s="6947"/>
      <c r="D44" s="1402"/>
      <c r="E44" s="6949"/>
      <c r="F44" s="6956"/>
      <c r="G44" s="6872"/>
      <c r="H44" s="6188"/>
      <c r="I44" s="5911"/>
      <c r="J44" s="2438" t="s">
        <v>134</v>
      </c>
      <c r="K44" s="2468">
        <v>46.1</v>
      </c>
      <c r="L44" s="2468">
        <v>46</v>
      </c>
      <c r="M44" s="2467">
        <v>44.6</v>
      </c>
      <c r="N44" s="1557"/>
      <c r="O44" s="2461"/>
      <c r="P44" s="1442"/>
      <c r="Q44" s="1442"/>
      <c r="R44" s="2452"/>
      <c r="S44" s="2451"/>
    </row>
    <row r="45" spans="1:19" ht="21" customHeight="1" thickBot="1">
      <c r="A45" s="6241"/>
      <c r="B45" s="6243"/>
      <c r="C45" s="6292"/>
      <c r="D45" s="1402"/>
      <c r="E45" s="6950"/>
      <c r="F45" s="6957"/>
      <c r="G45" s="6873"/>
      <c r="H45" s="6189"/>
      <c r="I45" s="5912"/>
      <c r="J45" s="2436" t="s">
        <v>23</v>
      </c>
      <c r="K45" s="2465">
        <f>SUM(K43:K44)</f>
        <v>76.099999999999994</v>
      </c>
      <c r="L45" s="2465">
        <f>SUM(L43:L44)</f>
        <v>76</v>
      </c>
      <c r="M45" s="2465">
        <f>SUM(M43:M44)</f>
        <v>44.6</v>
      </c>
      <c r="N45" s="1050"/>
      <c r="O45" s="2455"/>
      <c r="P45" s="2516"/>
      <c r="Q45" s="2516"/>
      <c r="R45" s="2452"/>
      <c r="S45" s="2451"/>
    </row>
    <row r="46" spans="1:19" ht="56.25" customHeight="1">
      <c r="A46" s="6911" t="s">
        <v>27</v>
      </c>
      <c r="B46" s="6921" t="s">
        <v>29</v>
      </c>
      <c r="C46" s="6924" t="s">
        <v>92</v>
      </c>
      <c r="D46" s="2450"/>
      <c r="E46" s="6931"/>
      <c r="F46" s="6927" t="s">
        <v>847</v>
      </c>
      <c r="G46" s="6871" t="s">
        <v>850</v>
      </c>
      <c r="H46" s="6187" t="s">
        <v>34</v>
      </c>
      <c r="I46" s="5910" t="s">
        <v>614</v>
      </c>
      <c r="J46" s="2515" t="s">
        <v>825</v>
      </c>
      <c r="K46" s="910">
        <f t="shared" ref="K46:M47" si="4">K49</f>
        <v>65</v>
      </c>
      <c r="L46" s="910">
        <f t="shared" si="4"/>
        <v>65</v>
      </c>
      <c r="M46" s="910">
        <f t="shared" si="4"/>
        <v>38.299999999999997</v>
      </c>
      <c r="N46" s="889" t="s">
        <v>849</v>
      </c>
      <c r="O46" s="888" t="s">
        <v>101</v>
      </c>
      <c r="P46" s="2462">
        <v>4</v>
      </c>
      <c r="Q46" s="2462">
        <v>4</v>
      </c>
      <c r="R46" s="6891" t="s">
        <v>848</v>
      </c>
      <c r="S46" s="6892"/>
    </row>
    <row r="47" spans="1:19">
      <c r="A47" s="6912"/>
      <c r="B47" s="6922"/>
      <c r="C47" s="6925"/>
      <c r="D47" s="2448"/>
      <c r="E47" s="6932"/>
      <c r="F47" s="6928"/>
      <c r="G47" s="6872"/>
      <c r="H47" s="6188"/>
      <c r="I47" s="5911"/>
      <c r="J47" s="2514" t="s">
        <v>134</v>
      </c>
      <c r="K47" s="2513">
        <f t="shared" si="4"/>
        <v>48.4</v>
      </c>
      <c r="L47" s="2513">
        <f t="shared" si="4"/>
        <v>36.4</v>
      </c>
      <c r="M47" s="2513">
        <f t="shared" si="4"/>
        <v>31.6</v>
      </c>
      <c r="N47" s="1050"/>
      <c r="O47" s="2446"/>
      <c r="P47" s="2512"/>
      <c r="Q47" s="2512"/>
      <c r="R47" s="2452"/>
      <c r="S47" s="2451"/>
    </row>
    <row r="48" spans="1:19" ht="16.149999999999999" customHeight="1" thickBot="1">
      <c r="A48" s="6913"/>
      <c r="B48" s="6923"/>
      <c r="C48" s="6926"/>
      <c r="D48" s="2443"/>
      <c r="E48" s="6932"/>
      <c r="F48" s="6929"/>
      <c r="G48" s="6872"/>
      <c r="H48" s="6188"/>
      <c r="I48" s="5911"/>
      <c r="J48" s="1486" t="s">
        <v>23</v>
      </c>
      <c r="K48" s="2476">
        <f>SUM(K46:K47)</f>
        <v>113.4</v>
      </c>
      <c r="L48" s="2476">
        <f>SUM(L46:L47)</f>
        <v>101.4</v>
      </c>
      <c r="M48" s="2476">
        <f>SUM(M46:M47)</f>
        <v>69.900000000000006</v>
      </c>
      <c r="N48" s="2511"/>
      <c r="O48" s="2496"/>
      <c r="P48" s="1640"/>
      <c r="Q48" s="1640"/>
      <c r="R48" s="2452"/>
      <c r="S48" s="2451"/>
    </row>
    <row r="49" spans="1:19" ht="16.149999999999999" customHeight="1">
      <c r="A49" s="6911" t="s">
        <v>27</v>
      </c>
      <c r="B49" s="6921" t="s">
        <v>29</v>
      </c>
      <c r="C49" s="6924" t="s">
        <v>92</v>
      </c>
      <c r="D49" s="2460" t="s">
        <v>27</v>
      </c>
      <c r="E49" s="6932"/>
      <c r="F49" s="6918" t="s">
        <v>847</v>
      </c>
      <c r="G49" s="6872"/>
      <c r="H49" s="6188"/>
      <c r="I49" s="5911"/>
      <c r="J49" s="2510" t="s">
        <v>825</v>
      </c>
      <c r="K49" s="2473">
        <v>65</v>
      </c>
      <c r="L49" s="2473">
        <v>65</v>
      </c>
      <c r="M49" s="2472">
        <v>38.299999999999997</v>
      </c>
      <c r="N49" s="1097"/>
      <c r="O49" s="2495"/>
      <c r="P49" s="2509"/>
      <c r="Q49" s="2494"/>
      <c r="R49" s="2452"/>
      <c r="S49" s="2451"/>
    </row>
    <row r="50" spans="1:19" ht="16.149999999999999" customHeight="1">
      <c r="A50" s="6912"/>
      <c r="B50" s="6922"/>
      <c r="C50" s="6925"/>
      <c r="D50" s="2457"/>
      <c r="E50" s="6932"/>
      <c r="F50" s="6919"/>
      <c r="G50" s="6872"/>
      <c r="H50" s="6188"/>
      <c r="I50" s="5911"/>
      <c r="J50" s="2508" t="s">
        <v>134</v>
      </c>
      <c r="K50" s="2507">
        <v>48.4</v>
      </c>
      <c r="L50" s="2507">
        <v>36.4</v>
      </c>
      <c r="M50" s="2506">
        <v>31.6</v>
      </c>
      <c r="N50" s="2505"/>
      <c r="O50" s="2461"/>
      <c r="P50" s="1540"/>
      <c r="Q50" s="1539"/>
      <c r="R50" s="2452"/>
      <c r="S50" s="2451"/>
    </row>
    <row r="51" spans="1:19" ht="38.25" customHeight="1" thickBot="1">
      <c r="A51" s="6913"/>
      <c r="B51" s="6923"/>
      <c r="C51" s="6926"/>
      <c r="D51" s="2443"/>
      <c r="E51" s="6933"/>
      <c r="F51" s="6920"/>
      <c r="G51" s="6873"/>
      <c r="H51" s="6189"/>
      <c r="I51" s="5912"/>
      <c r="J51" s="2504" t="s">
        <v>23</v>
      </c>
      <c r="K51" s="2465">
        <f>SUM(K49:K50)</f>
        <v>113.4</v>
      </c>
      <c r="L51" s="2465">
        <f>SUM(L49:L50)</f>
        <v>101.4</v>
      </c>
      <c r="M51" s="2465">
        <f>SUM(M49:M50)</f>
        <v>69.900000000000006</v>
      </c>
      <c r="N51" s="2503"/>
      <c r="O51" s="2491"/>
      <c r="P51" s="2502"/>
      <c r="Q51" s="1528"/>
      <c r="R51" s="2452"/>
      <c r="S51" s="2451"/>
    </row>
    <row r="52" spans="1:19" ht="12.75" customHeight="1">
      <c r="A52" s="6911" t="s">
        <v>27</v>
      </c>
      <c r="B52" s="6921" t="s">
        <v>29</v>
      </c>
      <c r="C52" s="6924" t="s">
        <v>87</v>
      </c>
      <c r="D52" s="2450"/>
      <c r="E52" s="2501"/>
      <c r="F52" s="6927" t="s">
        <v>843</v>
      </c>
      <c r="G52" s="6871" t="s">
        <v>846</v>
      </c>
      <c r="H52" s="6187" t="s">
        <v>34</v>
      </c>
      <c r="I52" s="5910" t="s">
        <v>614</v>
      </c>
      <c r="J52" s="1504" t="s">
        <v>825</v>
      </c>
      <c r="K52" s="910">
        <f t="shared" ref="K52:M53" si="5">K55</f>
        <v>11</v>
      </c>
      <c r="L52" s="910">
        <f t="shared" si="5"/>
        <v>11</v>
      </c>
      <c r="M52" s="910">
        <f t="shared" si="5"/>
        <v>5.98</v>
      </c>
      <c r="N52" s="6859" t="s">
        <v>845</v>
      </c>
      <c r="O52" s="888"/>
      <c r="P52" s="2462" t="s">
        <v>387</v>
      </c>
      <c r="Q52" s="2462" t="s">
        <v>387</v>
      </c>
      <c r="R52" s="2452" t="s">
        <v>844</v>
      </c>
      <c r="S52" s="2451"/>
    </row>
    <row r="53" spans="1:19" ht="12.75" customHeight="1">
      <c r="A53" s="6912"/>
      <c r="B53" s="6922"/>
      <c r="C53" s="6925"/>
      <c r="D53" s="2448"/>
      <c r="E53" s="2500"/>
      <c r="F53" s="6928"/>
      <c r="G53" s="6872"/>
      <c r="H53" s="6188"/>
      <c r="I53" s="5911"/>
      <c r="J53" s="1496" t="s">
        <v>134</v>
      </c>
      <c r="K53" s="2499">
        <f t="shared" si="5"/>
        <v>0</v>
      </c>
      <c r="L53" s="2499">
        <f t="shared" si="5"/>
        <v>12</v>
      </c>
      <c r="M53" s="2499">
        <f t="shared" si="5"/>
        <v>7.2</v>
      </c>
      <c r="N53" s="6883"/>
      <c r="O53" s="2446"/>
      <c r="P53" s="2498"/>
      <c r="Q53" s="2498"/>
      <c r="R53" s="2452"/>
      <c r="S53" s="2451"/>
    </row>
    <row r="54" spans="1:19" ht="31.5" customHeight="1" thickBot="1">
      <c r="A54" s="6913"/>
      <c r="B54" s="6923"/>
      <c r="C54" s="6926"/>
      <c r="D54" s="2443"/>
      <c r="E54" s="6934"/>
      <c r="F54" s="6929"/>
      <c r="G54" s="6872"/>
      <c r="H54" s="6188"/>
      <c r="I54" s="5911"/>
      <c r="J54" s="2488" t="s">
        <v>23</v>
      </c>
      <c r="K54" s="2497">
        <f>SUM(K52:K53)</f>
        <v>11</v>
      </c>
      <c r="L54" s="2497">
        <f>SUM(L52:L53)</f>
        <v>23</v>
      </c>
      <c r="M54" s="2497">
        <f>SUM(M52:M53)</f>
        <v>13.18</v>
      </c>
      <c r="N54" s="6860"/>
      <c r="O54" s="2496"/>
      <c r="P54" s="1640"/>
      <c r="Q54" s="1640"/>
      <c r="R54" s="2452"/>
      <c r="S54" s="2451"/>
    </row>
    <row r="55" spans="1:19" ht="25.5" customHeight="1">
      <c r="A55" s="6911" t="s">
        <v>27</v>
      </c>
      <c r="B55" s="6921" t="s">
        <v>29</v>
      </c>
      <c r="C55" s="6924" t="s">
        <v>87</v>
      </c>
      <c r="D55" s="2460" t="s">
        <v>27</v>
      </c>
      <c r="E55" s="6934"/>
      <c r="F55" s="6868" t="s">
        <v>843</v>
      </c>
      <c r="G55" s="6872"/>
      <c r="H55" s="6188"/>
      <c r="I55" s="5911"/>
      <c r="J55" s="892" t="s">
        <v>825</v>
      </c>
      <c r="K55" s="891">
        <v>11</v>
      </c>
      <c r="L55" s="891">
        <v>11</v>
      </c>
      <c r="M55" s="890">
        <v>5.98</v>
      </c>
      <c r="N55" s="889"/>
      <c r="O55" s="2495"/>
      <c r="P55" s="2494"/>
      <c r="Q55" s="2494"/>
      <c r="R55" s="2452"/>
      <c r="S55" s="2451"/>
    </row>
    <row r="56" spans="1:19" ht="25.5" customHeight="1">
      <c r="A56" s="6912"/>
      <c r="B56" s="6922"/>
      <c r="C56" s="6925"/>
      <c r="D56" s="2469"/>
      <c r="E56" s="6934"/>
      <c r="F56" s="6869"/>
      <c r="G56" s="6872"/>
      <c r="H56" s="6188"/>
      <c r="I56" s="5911"/>
      <c r="J56" s="883" t="s">
        <v>134</v>
      </c>
      <c r="K56" s="2484">
        <v>0</v>
      </c>
      <c r="L56" s="2484">
        <v>12</v>
      </c>
      <c r="M56" s="2484">
        <v>7.2</v>
      </c>
      <c r="N56" s="1050"/>
      <c r="O56" s="2455"/>
      <c r="P56" s="2453"/>
      <c r="Q56" s="2453"/>
      <c r="R56" s="2452"/>
      <c r="S56" s="2451"/>
    </row>
    <row r="57" spans="1:19" ht="24.75" customHeight="1" thickBot="1">
      <c r="A57" s="6913"/>
      <c r="B57" s="6923"/>
      <c r="C57" s="6926"/>
      <c r="D57" s="2443"/>
      <c r="E57" s="6935"/>
      <c r="F57" s="6870"/>
      <c r="G57" s="6873"/>
      <c r="H57" s="6189"/>
      <c r="I57" s="5912"/>
      <c r="J57" s="2493" t="s">
        <v>23</v>
      </c>
      <c r="K57" s="1551">
        <f>SUM(K55:K56)</f>
        <v>11</v>
      </c>
      <c r="L57" s="1551">
        <f>SUM(L55:L56)</f>
        <v>23</v>
      </c>
      <c r="M57" s="1551">
        <f>SUM(M55:M56)</f>
        <v>13.18</v>
      </c>
      <c r="N57" s="2492"/>
      <c r="O57" s="2491"/>
      <c r="P57" s="1528"/>
      <c r="Q57" s="1528"/>
      <c r="R57" s="2452"/>
      <c r="S57" s="2451"/>
    </row>
    <row r="58" spans="1:19" ht="53.25" customHeight="1">
      <c r="A58" s="6911" t="s">
        <v>27</v>
      </c>
      <c r="B58" s="6921" t="s">
        <v>29</v>
      </c>
      <c r="C58" s="6924" t="s">
        <v>82</v>
      </c>
      <c r="D58" s="2450"/>
      <c r="E58" s="6931"/>
      <c r="F58" s="6909" t="s">
        <v>839</v>
      </c>
      <c r="G58" s="6871" t="s">
        <v>842</v>
      </c>
      <c r="H58" s="6187" t="s">
        <v>34</v>
      </c>
      <c r="I58" s="5910" t="s">
        <v>614</v>
      </c>
      <c r="J58" s="1504" t="s">
        <v>825</v>
      </c>
      <c r="K58" s="1503">
        <f t="shared" ref="K58:M59" si="6">K61</f>
        <v>0</v>
      </c>
      <c r="L58" s="1503">
        <f t="shared" si="6"/>
        <v>0</v>
      </c>
      <c r="M58" s="1503">
        <f t="shared" si="6"/>
        <v>0</v>
      </c>
      <c r="N58" s="6859" t="s">
        <v>839</v>
      </c>
      <c r="O58" s="1523" t="s">
        <v>101</v>
      </c>
      <c r="P58" s="2490">
        <v>1</v>
      </c>
      <c r="Q58" s="2490">
        <v>2</v>
      </c>
      <c r="R58" s="2452" t="s">
        <v>841</v>
      </c>
      <c r="S58" s="2451" t="s">
        <v>840</v>
      </c>
    </row>
    <row r="59" spans="1:19" ht="24.6" customHeight="1">
      <c r="A59" s="6912"/>
      <c r="B59" s="6922"/>
      <c r="C59" s="6925"/>
      <c r="D59" s="2448"/>
      <c r="E59" s="6932"/>
      <c r="F59" s="6940"/>
      <c r="G59" s="6872"/>
      <c r="H59" s="6188"/>
      <c r="I59" s="5911"/>
      <c r="J59" s="1496" t="s">
        <v>134</v>
      </c>
      <c r="K59" s="1495">
        <f t="shared" si="6"/>
        <v>40</v>
      </c>
      <c r="L59" s="1495">
        <f t="shared" si="6"/>
        <v>40</v>
      </c>
      <c r="M59" s="1495">
        <f t="shared" si="6"/>
        <v>21.4</v>
      </c>
      <c r="N59" s="6883"/>
      <c r="O59" s="1687"/>
      <c r="P59" s="2489"/>
      <c r="Q59" s="2489"/>
      <c r="R59" s="2452"/>
      <c r="S59" s="2451"/>
    </row>
    <row r="60" spans="1:19" ht="19.149999999999999" customHeight="1" thickBot="1">
      <c r="A60" s="6913"/>
      <c r="B60" s="6923"/>
      <c r="C60" s="6926"/>
      <c r="D60" s="2443"/>
      <c r="E60" s="6932"/>
      <c r="F60" s="6941"/>
      <c r="G60" s="6872"/>
      <c r="H60" s="6188"/>
      <c r="I60" s="5911"/>
      <c r="J60" s="2488" t="s">
        <v>23</v>
      </c>
      <c r="K60" s="2487">
        <f>K58+K59</f>
        <v>40</v>
      </c>
      <c r="L60" s="2487">
        <f>L58+L59</f>
        <v>40</v>
      </c>
      <c r="M60" s="2487">
        <f>M58+M59</f>
        <v>21.4</v>
      </c>
      <c r="N60" s="2486"/>
      <c r="O60" s="1516"/>
      <c r="P60" s="2479"/>
      <c r="Q60" s="2479"/>
      <c r="R60" s="2452"/>
      <c r="S60" s="2451"/>
    </row>
    <row r="61" spans="1:19" ht="19.149999999999999" customHeight="1">
      <c r="A61" s="6911" t="s">
        <v>27</v>
      </c>
      <c r="B61" s="6921" t="s">
        <v>29</v>
      </c>
      <c r="C61" s="6924" t="s">
        <v>82</v>
      </c>
      <c r="D61" s="2460" t="s">
        <v>27</v>
      </c>
      <c r="E61" s="6932"/>
      <c r="F61" s="6865" t="s">
        <v>839</v>
      </c>
      <c r="G61" s="6872"/>
      <c r="H61" s="6188"/>
      <c r="I61" s="5911"/>
      <c r="J61" s="1455" t="s">
        <v>825</v>
      </c>
      <c r="K61" s="882">
        <v>0</v>
      </c>
      <c r="L61" s="882">
        <v>0</v>
      </c>
      <c r="M61" s="882">
        <v>0</v>
      </c>
      <c r="N61" s="2486"/>
      <c r="O61" s="2485"/>
      <c r="P61" s="2479"/>
      <c r="Q61" s="2479"/>
      <c r="R61" s="2452"/>
      <c r="S61" s="2451"/>
    </row>
    <row r="62" spans="1:19" ht="19.149999999999999" customHeight="1">
      <c r="A62" s="6912"/>
      <c r="B62" s="6922"/>
      <c r="C62" s="6925"/>
      <c r="D62" s="2457"/>
      <c r="E62" s="6932"/>
      <c r="F62" s="6866"/>
      <c r="G62" s="6872"/>
      <c r="H62" s="6188"/>
      <c r="I62" s="5911"/>
      <c r="J62" s="2438" t="s">
        <v>134</v>
      </c>
      <c r="K62" s="2484">
        <v>40</v>
      </c>
      <c r="L62" s="2484">
        <v>40</v>
      </c>
      <c r="M62" s="2483">
        <v>21.4</v>
      </c>
      <c r="N62" s="2482"/>
      <c r="O62" s="2442"/>
      <c r="P62" s="2479"/>
      <c r="Q62" s="2479"/>
      <c r="R62" s="2452"/>
      <c r="S62" s="2451"/>
    </row>
    <row r="63" spans="1:19" ht="27.75" customHeight="1" thickBot="1">
      <c r="A63" s="6913"/>
      <c r="B63" s="6923"/>
      <c r="C63" s="6926"/>
      <c r="D63" s="2457"/>
      <c r="E63" s="6933"/>
      <c r="F63" s="6867"/>
      <c r="G63" s="6873"/>
      <c r="H63" s="6189"/>
      <c r="I63" s="5912"/>
      <c r="J63" s="2436" t="s">
        <v>23</v>
      </c>
      <c r="K63" s="1551">
        <f>SUM(K61:K62)</f>
        <v>40</v>
      </c>
      <c r="L63" s="1551">
        <f>SUM(L61:L62)</f>
        <v>40</v>
      </c>
      <c r="M63" s="1551">
        <f>SUM(M61:M62)</f>
        <v>21.4</v>
      </c>
      <c r="N63" s="2481"/>
      <c r="O63" s="2480"/>
      <c r="P63" s="2479"/>
      <c r="Q63" s="2479"/>
      <c r="R63" s="2452"/>
      <c r="S63" s="2451"/>
    </row>
    <row r="64" spans="1:19" ht="25.5" customHeight="1">
      <c r="A64" s="6911" t="s">
        <v>27</v>
      </c>
      <c r="B64" s="6921" t="s">
        <v>29</v>
      </c>
      <c r="C64" s="6924" t="s">
        <v>79</v>
      </c>
      <c r="D64" s="2450"/>
      <c r="E64" s="6931"/>
      <c r="F64" s="6909" t="s">
        <v>835</v>
      </c>
      <c r="G64" s="6871" t="s">
        <v>838</v>
      </c>
      <c r="H64" s="6874" t="s">
        <v>34</v>
      </c>
      <c r="I64" s="6877" t="s">
        <v>614</v>
      </c>
      <c r="J64" s="1504" t="s">
        <v>110</v>
      </c>
      <c r="K64" s="910">
        <f t="shared" ref="K64:M65" si="7">K67</f>
        <v>0</v>
      </c>
      <c r="L64" s="910">
        <f t="shared" si="7"/>
        <v>15</v>
      </c>
      <c r="M64" s="910">
        <f t="shared" si="7"/>
        <v>15</v>
      </c>
      <c r="N64" s="6861" t="s">
        <v>837</v>
      </c>
      <c r="O64" s="589" t="s">
        <v>101</v>
      </c>
      <c r="P64" s="2478">
        <v>21</v>
      </c>
      <c r="Q64" s="2478">
        <v>21</v>
      </c>
      <c r="R64" s="2477" t="s">
        <v>836</v>
      </c>
      <c r="S64" s="2474"/>
    </row>
    <row r="65" spans="1:20" ht="19.149999999999999" customHeight="1">
      <c r="A65" s="6912"/>
      <c r="B65" s="6922"/>
      <c r="C65" s="6925"/>
      <c r="D65" s="2448"/>
      <c r="E65" s="6932"/>
      <c r="F65" s="6940"/>
      <c r="G65" s="6872"/>
      <c r="H65" s="6875"/>
      <c r="I65" s="6878"/>
      <c r="J65" s="2447" t="s">
        <v>135</v>
      </c>
      <c r="K65" s="1051">
        <f t="shared" si="7"/>
        <v>0</v>
      </c>
      <c r="L65" s="1051">
        <f t="shared" si="7"/>
        <v>101</v>
      </c>
      <c r="M65" s="1051">
        <f t="shared" si="7"/>
        <v>101</v>
      </c>
      <c r="N65" s="5919"/>
      <c r="O65" s="613"/>
      <c r="P65" s="1453"/>
      <c r="Q65" s="1453"/>
      <c r="R65" s="2452"/>
      <c r="S65" s="2474"/>
    </row>
    <row r="66" spans="1:20" ht="19.149999999999999" customHeight="1" thickBot="1">
      <c r="A66" s="6913"/>
      <c r="B66" s="6923"/>
      <c r="C66" s="6926"/>
      <c r="D66" s="2443"/>
      <c r="E66" s="6932"/>
      <c r="F66" s="6941"/>
      <c r="G66" s="6872"/>
      <c r="H66" s="6875"/>
      <c r="I66" s="6878"/>
      <c r="J66" s="1486" t="s">
        <v>23</v>
      </c>
      <c r="K66" s="2476">
        <f>SUM(K64:K65)</f>
        <v>0</v>
      </c>
      <c r="L66" s="2476">
        <f>SUM(L64:L65)</f>
        <v>116</v>
      </c>
      <c r="M66" s="2476">
        <f>SUM(M64:M65)</f>
        <v>116</v>
      </c>
      <c r="N66" s="6123"/>
      <c r="O66" s="2475"/>
      <c r="P66" s="1451"/>
      <c r="Q66" s="1451"/>
      <c r="R66" s="2452"/>
      <c r="S66" s="2474"/>
    </row>
    <row r="67" spans="1:20" ht="19.149999999999999" customHeight="1">
      <c r="A67" s="6911" t="s">
        <v>27</v>
      </c>
      <c r="B67" s="6921" t="s">
        <v>29</v>
      </c>
      <c r="C67" s="6924" t="s">
        <v>79</v>
      </c>
      <c r="D67" s="2460" t="s">
        <v>27</v>
      </c>
      <c r="E67" s="6932"/>
      <c r="F67" s="6865" t="s">
        <v>835</v>
      </c>
      <c r="G67" s="6872"/>
      <c r="H67" s="6875"/>
      <c r="I67" s="6878"/>
      <c r="J67" s="892" t="s">
        <v>110</v>
      </c>
      <c r="K67" s="2473">
        <v>0</v>
      </c>
      <c r="L67" s="2472">
        <v>15</v>
      </c>
      <c r="M67" s="2472">
        <v>15</v>
      </c>
      <c r="N67" s="6123"/>
      <c r="O67" s="2471"/>
      <c r="P67" s="2470"/>
      <c r="Q67" s="2470"/>
      <c r="R67" s="2452"/>
      <c r="S67" s="2451"/>
      <c r="T67" s="425"/>
    </row>
    <row r="68" spans="1:20" ht="19.149999999999999" customHeight="1">
      <c r="A68" s="6912"/>
      <c r="B68" s="6922"/>
      <c r="C68" s="6925"/>
      <c r="D68" s="2469"/>
      <c r="E68" s="6932"/>
      <c r="F68" s="6866"/>
      <c r="G68" s="6872"/>
      <c r="H68" s="6875"/>
      <c r="I68" s="6878"/>
      <c r="J68" s="883" t="s">
        <v>135</v>
      </c>
      <c r="K68" s="2468">
        <v>0</v>
      </c>
      <c r="L68" s="2467">
        <v>101</v>
      </c>
      <c r="M68" s="2467">
        <v>101</v>
      </c>
      <c r="N68" s="6123"/>
      <c r="O68" s="2464"/>
      <c r="P68" s="2463"/>
      <c r="Q68" s="2463"/>
      <c r="R68" s="2452"/>
      <c r="S68" s="2451"/>
      <c r="T68" s="425"/>
    </row>
    <row r="69" spans="1:20" ht="19.149999999999999" customHeight="1" thickBot="1">
      <c r="A69" s="6913"/>
      <c r="B69" s="6923"/>
      <c r="C69" s="6926"/>
      <c r="D69" s="2457"/>
      <c r="E69" s="6933"/>
      <c r="F69" s="6867"/>
      <c r="G69" s="6873"/>
      <c r="H69" s="6876"/>
      <c r="I69" s="6879"/>
      <c r="J69" s="2466" t="s">
        <v>23</v>
      </c>
      <c r="K69" s="2465">
        <f>SUM(K67:K68)</f>
        <v>0</v>
      </c>
      <c r="L69" s="2465">
        <f>SUM(L67:L68)</f>
        <v>116</v>
      </c>
      <c r="M69" s="2465">
        <f>SUM(M67:M68)</f>
        <v>116</v>
      </c>
      <c r="N69" s="6930"/>
      <c r="O69" s="2464"/>
      <c r="P69" s="2463"/>
      <c r="Q69" s="2463"/>
      <c r="R69" s="2452"/>
      <c r="S69" s="2451"/>
    </row>
    <row r="70" spans="1:20" ht="25.5" customHeight="1">
      <c r="A70" s="6911" t="s">
        <v>27</v>
      </c>
      <c r="B70" s="6921" t="s">
        <v>29</v>
      </c>
      <c r="C70" s="6924" t="s">
        <v>74</v>
      </c>
      <c r="D70" s="2450"/>
      <c r="E70" s="6931"/>
      <c r="F70" s="6942" t="s">
        <v>831</v>
      </c>
      <c r="G70" s="6871" t="s">
        <v>834</v>
      </c>
      <c r="H70" s="6187" t="s">
        <v>34</v>
      </c>
      <c r="I70" s="5910" t="s">
        <v>614</v>
      </c>
      <c r="J70" s="1504" t="s">
        <v>825</v>
      </c>
      <c r="K70" s="1503">
        <f>K72</f>
        <v>0</v>
      </c>
      <c r="L70" s="1503">
        <f>L72</f>
        <v>0</v>
      </c>
      <c r="M70" s="1503">
        <f>M72</f>
        <v>0</v>
      </c>
      <c r="N70" s="6859" t="s">
        <v>833</v>
      </c>
      <c r="O70" s="888" t="s">
        <v>101</v>
      </c>
      <c r="P70" s="2462">
        <v>2</v>
      </c>
      <c r="Q70" s="2462">
        <v>0</v>
      </c>
      <c r="R70" s="6891" t="s">
        <v>832</v>
      </c>
      <c r="S70" s="6892"/>
    </row>
    <row r="71" spans="1:20" ht="26.25" customHeight="1" thickBot="1">
      <c r="A71" s="6913"/>
      <c r="B71" s="6923"/>
      <c r="C71" s="6926"/>
      <c r="D71" s="2443"/>
      <c r="E71" s="6932"/>
      <c r="F71" s="6943"/>
      <c r="G71" s="6872"/>
      <c r="H71" s="6188"/>
      <c r="I71" s="5911"/>
      <c r="J71" s="1486" t="s">
        <v>23</v>
      </c>
      <c r="K71" s="1485">
        <f>SUM(K70:K70)</f>
        <v>0</v>
      </c>
      <c r="L71" s="1485">
        <f>SUM(L70:L70)</f>
        <v>0</v>
      </c>
      <c r="M71" s="1485">
        <f>SUM(M70:M70)</f>
        <v>0</v>
      </c>
      <c r="N71" s="5942"/>
      <c r="O71" s="2461"/>
      <c r="P71" s="1540"/>
      <c r="Q71" s="1539"/>
      <c r="R71" s="2452"/>
      <c r="S71" s="2451"/>
    </row>
    <row r="72" spans="1:20" ht="23.25" customHeight="1">
      <c r="A72" s="6911" t="s">
        <v>27</v>
      </c>
      <c r="B72" s="6921" t="s">
        <v>29</v>
      </c>
      <c r="C72" s="6924" t="s">
        <v>74</v>
      </c>
      <c r="D72" s="2460" t="s">
        <v>27</v>
      </c>
      <c r="E72" s="6932"/>
      <c r="F72" s="6868" t="s">
        <v>831</v>
      </c>
      <c r="G72" s="6872"/>
      <c r="H72" s="6188"/>
      <c r="I72" s="5911"/>
      <c r="J72" s="892" t="s">
        <v>825</v>
      </c>
      <c r="K72" s="891">
        <v>0</v>
      </c>
      <c r="L72" s="891">
        <v>0</v>
      </c>
      <c r="M72" s="891">
        <v>0</v>
      </c>
      <c r="N72" s="1185"/>
      <c r="O72" s="2459"/>
      <c r="P72" s="2458"/>
      <c r="Q72" s="1534"/>
      <c r="R72" s="2452"/>
      <c r="S72" s="2451"/>
    </row>
    <row r="73" spans="1:20" ht="30" customHeight="1" thickBot="1">
      <c r="A73" s="6913"/>
      <c r="B73" s="6923"/>
      <c r="C73" s="6926"/>
      <c r="D73" s="2457"/>
      <c r="E73" s="6933"/>
      <c r="F73" s="6870"/>
      <c r="G73" s="6873"/>
      <c r="H73" s="6189"/>
      <c r="I73" s="5912"/>
      <c r="J73" s="2436" t="s">
        <v>23</v>
      </c>
      <c r="K73" s="1551">
        <f>SUM(K72)</f>
        <v>0</v>
      </c>
      <c r="L73" s="1551">
        <f>SUM(L72)</f>
        <v>0</v>
      </c>
      <c r="M73" s="1551">
        <f>SUM(M72)</f>
        <v>0</v>
      </c>
      <c r="N73" s="2456"/>
      <c r="O73" s="2455"/>
      <c r="P73" s="2454"/>
      <c r="Q73" s="2453"/>
      <c r="R73" s="2452"/>
      <c r="S73" s="2451"/>
    </row>
    <row r="74" spans="1:20" ht="38.25" customHeight="1">
      <c r="A74" s="6911" t="s">
        <v>27</v>
      </c>
      <c r="B74" s="6921" t="s">
        <v>29</v>
      </c>
      <c r="C74" s="6924" t="s">
        <v>71</v>
      </c>
      <c r="D74" s="2450"/>
      <c r="E74" s="6931"/>
      <c r="F74" s="6942" t="s">
        <v>826</v>
      </c>
      <c r="G74" s="6936" t="s">
        <v>830</v>
      </c>
      <c r="H74" s="6187" t="s">
        <v>34</v>
      </c>
      <c r="I74" s="5910" t="s">
        <v>614</v>
      </c>
      <c r="J74" s="1504" t="s">
        <v>825</v>
      </c>
      <c r="K74" s="1503">
        <f t="shared" ref="K74:M75" si="8">K77</f>
        <v>0</v>
      </c>
      <c r="L74" s="1503">
        <f t="shared" si="8"/>
        <v>0</v>
      </c>
      <c r="M74" s="1503">
        <f t="shared" si="8"/>
        <v>0</v>
      </c>
      <c r="N74" s="889" t="s">
        <v>829</v>
      </c>
      <c r="O74" s="888" t="s">
        <v>67</v>
      </c>
      <c r="P74" s="1034">
        <v>20</v>
      </c>
      <c r="Q74" s="2449">
        <v>0</v>
      </c>
      <c r="R74" s="6914" t="s">
        <v>828</v>
      </c>
      <c r="S74" s="6915"/>
    </row>
    <row r="75" spans="1:20" ht="17.25" customHeight="1">
      <c r="A75" s="6912"/>
      <c r="B75" s="6922"/>
      <c r="C75" s="6925"/>
      <c r="D75" s="2448"/>
      <c r="E75" s="6932"/>
      <c r="F75" s="6344"/>
      <c r="G75" s="6937"/>
      <c r="H75" s="6188"/>
      <c r="I75" s="5911"/>
      <c r="J75" s="2447" t="s">
        <v>134</v>
      </c>
      <c r="K75" s="1491">
        <f t="shared" si="8"/>
        <v>356.3</v>
      </c>
      <c r="L75" s="1491">
        <f t="shared" si="8"/>
        <v>356.3</v>
      </c>
      <c r="M75" s="1491">
        <f t="shared" si="8"/>
        <v>0</v>
      </c>
      <c r="N75" s="1050" t="s">
        <v>827</v>
      </c>
      <c r="O75" s="2446" t="s">
        <v>101</v>
      </c>
      <c r="P75" s="2445">
        <v>10</v>
      </c>
      <c r="Q75" s="2444">
        <v>0</v>
      </c>
      <c r="R75" s="6916"/>
      <c r="S75" s="6917"/>
    </row>
    <row r="76" spans="1:20" ht="13.5" thickBot="1">
      <c r="A76" s="6913"/>
      <c r="B76" s="6923"/>
      <c r="C76" s="6926"/>
      <c r="D76" s="2443"/>
      <c r="E76" s="6932"/>
      <c r="F76" s="6943"/>
      <c r="G76" s="6937"/>
      <c r="H76" s="6188"/>
      <c r="I76" s="5911"/>
      <c r="J76" s="1486" t="s">
        <v>23</v>
      </c>
      <c r="K76" s="1485">
        <f>SUM(K74:K75)</f>
        <v>356.3</v>
      </c>
      <c r="L76" s="1485">
        <f>SUM(L74:L75)</f>
        <v>356.3</v>
      </c>
      <c r="M76" s="1485">
        <f>SUM(M74:M75)</f>
        <v>0</v>
      </c>
      <c r="N76" s="1557"/>
      <c r="O76" s="2442"/>
      <c r="P76" s="1678"/>
      <c r="Q76" s="1699"/>
      <c r="R76" s="2426"/>
      <c r="S76" s="2425"/>
    </row>
    <row r="77" spans="1:20">
      <c r="A77" s="6911" t="s">
        <v>27</v>
      </c>
      <c r="B77" s="6921" t="s">
        <v>29</v>
      </c>
      <c r="C77" s="6924" t="s">
        <v>71</v>
      </c>
      <c r="D77" s="6886" t="s">
        <v>27</v>
      </c>
      <c r="E77" s="6932"/>
      <c r="F77" s="6868" t="s">
        <v>826</v>
      </c>
      <c r="G77" s="6937"/>
      <c r="H77" s="6188"/>
      <c r="I77" s="5911"/>
      <c r="J77" s="892" t="s">
        <v>825</v>
      </c>
      <c r="K77" s="891">
        <v>0</v>
      </c>
      <c r="L77" s="891">
        <v>0</v>
      </c>
      <c r="M77" s="891">
        <v>0</v>
      </c>
      <c r="N77" s="2441"/>
      <c r="O77" s="2440"/>
      <c r="P77" s="2440"/>
      <c r="Q77" s="2439"/>
      <c r="R77" s="2426"/>
      <c r="S77" s="2425"/>
    </row>
    <row r="78" spans="1:20">
      <c r="A78" s="6912"/>
      <c r="B78" s="6922"/>
      <c r="C78" s="6925"/>
      <c r="D78" s="6887"/>
      <c r="E78" s="6932"/>
      <c r="F78" s="6869"/>
      <c r="G78" s="6937"/>
      <c r="H78" s="6188"/>
      <c r="I78" s="5911"/>
      <c r="J78" s="2438" t="s">
        <v>134</v>
      </c>
      <c r="K78" s="1558">
        <v>356.3</v>
      </c>
      <c r="L78" s="1558">
        <v>356.3</v>
      </c>
      <c r="M78" s="1558">
        <v>0</v>
      </c>
      <c r="N78" s="2437"/>
      <c r="O78" s="1516"/>
      <c r="P78" s="1516"/>
      <c r="Q78" s="1699"/>
      <c r="R78" s="2426"/>
      <c r="S78" s="2425"/>
    </row>
    <row r="79" spans="1:20" ht="13.5" thickBot="1">
      <c r="A79" s="6913"/>
      <c r="B79" s="6923"/>
      <c r="C79" s="6926"/>
      <c r="D79" s="6939"/>
      <c r="E79" s="6933"/>
      <c r="F79" s="6870"/>
      <c r="G79" s="6938"/>
      <c r="H79" s="6189"/>
      <c r="I79" s="5912"/>
      <c r="J79" s="2436" t="s">
        <v>23</v>
      </c>
      <c r="K79" s="1441">
        <f>SUM(K77:K78)</f>
        <v>356.3</v>
      </c>
      <c r="L79" s="1441">
        <f>SUM(L77:L78)</f>
        <v>356.3</v>
      </c>
      <c r="M79" s="1441">
        <f>SUM(M77:M78)</f>
        <v>0</v>
      </c>
      <c r="N79" s="2435"/>
      <c r="O79" s="1506"/>
      <c r="P79" s="1506"/>
      <c r="Q79" s="1694"/>
      <c r="R79" s="2426"/>
      <c r="S79" s="2425"/>
    </row>
    <row r="80" spans="1:20" ht="22.5" customHeight="1" thickBot="1">
      <c r="A80" s="866" t="s">
        <v>27</v>
      </c>
      <c r="B80" s="1063" t="s">
        <v>29</v>
      </c>
      <c r="C80" s="5975" t="s">
        <v>28</v>
      </c>
      <c r="D80" s="5975"/>
      <c r="E80" s="5975"/>
      <c r="F80" s="5975"/>
      <c r="G80" s="5975"/>
      <c r="H80" s="5975"/>
      <c r="I80" s="5976"/>
      <c r="J80" s="1191" t="s">
        <v>23</v>
      </c>
      <c r="K80" s="1061">
        <f>K32+K37+K42+K48+K54+K60+K71+K76+K66</f>
        <v>941.8</v>
      </c>
      <c r="L80" s="1061">
        <f>L32+L37+L42+L48+L54+L60+L71+L76+L66</f>
        <v>1057.7</v>
      </c>
      <c r="M80" s="1061">
        <f>M32+M37+M42+M48+M54+M60+M71+M76+M66</f>
        <v>297.58000000000004</v>
      </c>
      <c r="N80" s="979"/>
      <c r="O80" s="979"/>
      <c r="P80" s="979"/>
      <c r="Q80" s="979"/>
      <c r="R80" s="2426"/>
      <c r="S80" s="2425"/>
    </row>
    <row r="81" spans="1:20" ht="13.5" thickBot="1">
      <c r="A81" s="1177" t="s">
        <v>27</v>
      </c>
      <c r="B81" s="2434"/>
      <c r="C81" s="6171" t="s">
        <v>26</v>
      </c>
      <c r="D81" s="6171"/>
      <c r="E81" s="6171"/>
      <c r="F81" s="6171"/>
      <c r="G81" s="6171"/>
      <c r="H81" s="6171"/>
      <c r="I81" s="6172"/>
      <c r="J81" s="2433" t="s">
        <v>23</v>
      </c>
      <c r="K81" s="2432">
        <f>K80+K28</f>
        <v>961.69999999999993</v>
      </c>
      <c r="L81" s="2432">
        <f>L80+L28</f>
        <v>1077.6000000000001</v>
      </c>
      <c r="M81" s="2432">
        <f>M80+M28</f>
        <v>301.18000000000006</v>
      </c>
      <c r="N81" s="2431"/>
      <c r="O81" s="2431"/>
      <c r="P81" s="2431"/>
      <c r="Q81" s="2431"/>
      <c r="R81" s="2426"/>
      <c r="S81" s="2425"/>
    </row>
    <row r="82" spans="1:20" ht="13.5" hidden="1" thickBot="1">
      <c r="A82" s="866"/>
      <c r="B82" s="1347"/>
      <c r="C82" s="6958" t="s">
        <v>25</v>
      </c>
      <c r="D82" s="6958"/>
      <c r="E82" s="6958"/>
      <c r="F82" s="6958"/>
      <c r="G82" s="6958"/>
      <c r="H82" s="6958"/>
      <c r="I82" s="6959"/>
      <c r="J82" s="2430" t="s">
        <v>23</v>
      </c>
      <c r="K82" s="2429">
        <f>K83-K75-K59-K47-K41-K31</f>
        <v>270.89999999999986</v>
      </c>
      <c r="L82" s="2428"/>
      <c r="M82" s="2428"/>
      <c r="N82" s="2427"/>
      <c r="O82" s="2427"/>
      <c r="P82" s="2427"/>
      <c r="Q82" s="2427"/>
      <c r="R82" s="2426"/>
      <c r="S82" s="2425"/>
    </row>
    <row r="83" spans="1:20" ht="24" customHeight="1" thickBot="1">
      <c r="A83" s="6335" t="s">
        <v>24</v>
      </c>
      <c r="B83" s="6336"/>
      <c r="C83" s="6336"/>
      <c r="D83" s="6336"/>
      <c r="E83" s="6336"/>
      <c r="F83" s="6336"/>
      <c r="G83" s="6336"/>
      <c r="H83" s="6336"/>
      <c r="I83" s="6336"/>
      <c r="J83" s="6337"/>
      <c r="K83" s="2424">
        <f>K81*1</f>
        <v>961.69999999999993</v>
      </c>
      <c r="L83" s="2424">
        <f>L81*1</f>
        <v>1077.6000000000001</v>
      </c>
      <c r="M83" s="2424">
        <f>M81*1</f>
        <v>301.18000000000006</v>
      </c>
      <c r="N83" s="6964"/>
      <c r="O83" s="6965"/>
      <c r="P83" s="6965"/>
      <c r="Q83" s="6965"/>
      <c r="R83" s="2423"/>
      <c r="S83" s="2422"/>
      <c r="T83" s="412"/>
    </row>
    <row r="84" spans="1:20">
      <c r="A84" s="1336" t="s">
        <v>494</v>
      </c>
      <c r="B84" s="1336"/>
      <c r="C84" s="1336"/>
      <c r="D84" s="1336"/>
      <c r="E84" s="1336"/>
      <c r="F84" s="1336"/>
      <c r="G84" s="1336"/>
      <c r="H84" s="2421"/>
      <c r="I84" s="1336"/>
      <c r="J84" s="1336"/>
      <c r="K84" s="1336"/>
      <c r="L84" s="1336"/>
      <c r="M84" s="1336"/>
      <c r="N84" s="1336"/>
      <c r="O84" s="1335"/>
      <c r="P84" s="1335"/>
      <c r="Q84" s="1333"/>
    </row>
    <row r="85" spans="1:20">
      <c r="A85" s="2419"/>
      <c r="B85" s="2419"/>
      <c r="C85" s="2419"/>
      <c r="D85" s="2419"/>
      <c r="E85" s="2419"/>
      <c r="F85" s="2419"/>
      <c r="G85" s="2419"/>
      <c r="H85" s="2420"/>
      <c r="I85" s="2419"/>
      <c r="J85" s="2419"/>
      <c r="K85" s="2419"/>
      <c r="L85" s="2419"/>
      <c r="M85" s="2419"/>
      <c r="N85" s="2419"/>
      <c r="O85" s="1335"/>
      <c r="P85" s="1335"/>
      <c r="Q85" s="1333"/>
    </row>
    <row r="86" spans="1:20">
      <c r="A86" s="2419"/>
      <c r="B86" s="2419"/>
      <c r="C86" s="2419"/>
      <c r="D86" s="2419"/>
      <c r="E86" s="2419"/>
      <c r="F86" s="2419"/>
      <c r="G86" s="2419"/>
      <c r="H86" s="2420"/>
      <c r="I86" s="2419"/>
      <c r="J86" s="2419"/>
      <c r="K86" s="2419"/>
      <c r="L86" s="2419"/>
      <c r="M86" s="2419"/>
      <c r="N86" s="2419"/>
      <c r="O86" s="1335"/>
      <c r="P86" s="1335"/>
      <c r="Q86" s="1333"/>
    </row>
    <row r="87" spans="1:20">
      <c r="A87" s="2419"/>
      <c r="B87" s="2419"/>
      <c r="C87" s="2419"/>
      <c r="D87" s="2419"/>
      <c r="E87" s="2419"/>
      <c r="F87" s="2419"/>
      <c r="G87" s="2419"/>
      <c r="H87" s="2420"/>
      <c r="I87" s="2419"/>
      <c r="J87" s="2419"/>
      <c r="K87" s="2419"/>
      <c r="L87" s="2419"/>
      <c r="M87" s="2419"/>
      <c r="N87" s="2419"/>
      <c r="O87" s="1335"/>
      <c r="P87" s="1335"/>
      <c r="Q87" s="1333"/>
    </row>
    <row r="88" spans="1:20" ht="13.9" customHeight="1">
      <c r="A88" s="2419"/>
      <c r="B88" s="2419"/>
      <c r="C88" s="2419"/>
      <c r="D88" s="2419"/>
      <c r="E88" s="2419"/>
      <c r="F88" s="2419"/>
      <c r="G88" s="2419"/>
      <c r="H88" s="2420"/>
      <c r="I88" s="2419"/>
      <c r="J88" s="2419"/>
      <c r="K88" s="2419"/>
      <c r="L88" s="2419"/>
      <c r="M88" s="2419"/>
      <c r="N88" s="2419"/>
      <c r="O88" s="1335"/>
      <c r="P88" s="1335"/>
      <c r="Q88" s="1333"/>
    </row>
    <row r="89" spans="1:20">
      <c r="A89" s="2419"/>
      <c r="B89" s="2419"/>
      <c r="C89" s="2419"/>
      <c r="D89" s="2419"/>
      <c r="E89" s="2419"/>
      <c r="F89" s="2419"/>
      <c r="G89" s="2419"/>
      <c r="H89" s="2420"/>
      <c r="I89" s="2419"/>
      <c r="J89" s="2419"/>
      <c r="K89" s="2419"/>
      <c r="L89" s="2419"/>
      <c r="M89" s="2419"/>
      <c r="N89" s="2419"/>
      <c r="O89" s="1335"/>
      <c r="P89" s="1335"/>
      <c r="Q89" s="1333"/>
    </row>
    <row r="90" spans="1:20">
      <c r="A90" s="2419"/>
      <c r="B90" s="2419"/>
      <c r="C90" s="2419"/>
      <c r="D90" s="2419"/>
      <c r="E90" s="2419"/>
      <c r="F90" s="2419"/>
      <c r="G90" s="2419"/>
      <c r="H90" s="2420"/>
      <c r="I90" s="2419"/>
      <c r="J90" s="2419"/>
      <c r="K90" s="2419"/>
      <c r="L90" s="2419"/>
      <c r="M90" s="2419"/>
      <c r="N90" s="2419"/>
      <c r="O90" s="1335"/>
      <c r="P90" s="1335"/>
      <c r="Q90" s="1333"/>
    </row>
    <row r="91" spans="1:20">
      <c r="A91" s="1335"/>
      <c r="B91" s="1335"/>
      <c r="C91" s="1335"/>
      <c r="D91" s="1335"/>
      <c r="E91" s="1335"/>
      <c r="F91" s="1335"/>
      <c r="G91" s="1335"/>
      <c r="H91" s="2418"/>
      <c r="I91" s="1335"/>
      <c r="J91" s="1335"/>
      <c r="K91" s="1335"/>
      <c r="L91" s="1335"/>
      <c r="M91" s="1335"/>
      <c r="N91" s="1335"/>
      <c r="O91" s="1335"/>
      <c r="P91" s="1335"/>
      <c r="Q91" s="1333"/>
    </row>
    <row r="92" spans="1:20">
      <c r="A92" s="1335"/>
      <c r="B92" s="1335"/>
      <c r="C92" s="1335"/>
      <c r="D92" s="1335"/>
      <c r="E92" s="1335"/>
      <c r="F92" s="1335"/>
      <c r="G92" s="1335"/>
      <c r="H92" s="2418"/>
      <c r="I92" s="1335"/>
      <c r="J92" s="1335"/>
      <c r="K92" s="1335"/>
      <c r="L92" s="1335"/>
      <c r="M92" s="1335"/>
      <c r="N92" s="1335"/>
      <c r="O92" s="1335"/>
      <c r="P92" s="1335"/>
      <c r="Q92" s="1333"/>
    </row>
    <row r="93" spans="1:20">
      <c r="A93" s="1305"/>
      <c r="B93" s="1314"/>
      <c r="C93" s="1314"/>
      <c r="D93" s="1314"/>
      <c r="E93" s="1314"/>
      <c r="N93" s="1314"/>
      <c r="O93" s="1314"/>
      <c r="P93" s="1314"/>
      <c r="Q93" s="1310"/>
    </row>
    <row r="94" spans="1:20" ht="36" customHeight="1" thickBot="1">
      <c r="A94" s="1305"/>
      <c r="B94" s="1314"/>
      <c r="C94" s="1314"/>
      <c r="D94" s="1314"/>
      <c r="E94" s="1314"/>
      <c r="F94" s="6304" t="s">
        <v>21</v>
      </c>
      <c r="G94" s="6304"/>
      <c r="H94" s="6304"/>
      <c r="I94" s="6304"/>
      <c r="J94" s="6304"/>
      <c r="K94" s="6304"/>
      <c r="L94" s="2417"/>
      <c r="M94" s="2417"/>
      <c r="N94" s="1331"/>
      <c r="O94" s="1331"/>
      <c r="P94" s="1331"/>
      <c r="Q94" s="1310"/>
    </row>
    <row r="95" spans="1:20" ht="60" customHeight="1" thickBot="1">
      <c r="A95" s="1305"/>
      <c r="B95" s="1314"/>
      <c r="C95" s="1314"/>
      <c r="D95" s="1314"/>
      <c r="E95" s="1314"/>
      <c r="F95" s="1330"/>
      <c r="G95" s="1329"/>
      <c r="H95" s="2416"/>
      <c r="I95" s="1329"/>
      <c r="J95" s="452"/>
      <c r="K95" s="2415" t="s">
        <v>19</v>
      </c>
      <c r="L95" s="2414" t="s">
        <v>18</v>
      </c>
      <c r="M95" s="2413" t="s">
        <v>17</v>
      </c>
      <c r="N95" s="1305"/>
      <c r="O95" s="1305"/>
      <c r="P95" s="1305"/>
      <c r="Q95" s="1310"/>
    </row>
    <row r="96" spans="1:20" ht="13.5" thickBot="1">
      <c r="A96" s="1305"/>
      <c r="B96" s="1314"/>
      <c r="C96" s="1314"/>
      <c r="D96" s="1314"/>
      <c r="E96" s="1314"/>
      <c r="F96" s="6332" t="s">
        <v>16</v>
      </c>
      <c r="G96" s="6333"/>
      <c r="H96" s="6333"/>
      <c r="I96" s="6333"/>
      <c r="J96" s="6334"/>
      <c r="K96" s="2407">
        <f>SUM(K97:K107)</f>
        <v>961.7</v>
      </c>
      <c r="L96" s="2407">
        <f>SUM(L97:L107)</f>
        <v>1077.5999999999999</v>
      </c>
      <c r="M96" s="1325">
        <f>SUM(M97:M107)</f>
        <v>301.18</v>
      </c>
      <c r="N96" s="2412"/>
      <c r="O96" s="1305"/>
      <c r="P96" s="1305"/>
      <c r="Q96" s="1310"/>
    </row>
    <row r="97" spans="1:17">
      <c r="A97" s="1305"/>
      <c r="B97" s="1314"/>
      <c r="C97" s="1314"/>
      <c r="D97" s="1314"/>
      <c r="E97" s="1314"/>
      <c r="F97" s="6316" t="s">
        <v>14</v>
      </c>
      <c r="G97" s="6317"/>
      <c r="H97" s="6317"/>
      <c r="I97" s="6317"/>
      <c r="J97" s="6318"/>
      <c r="K97" s="2406">
        <f>K64</f>
        <v>0</v>
      </c>
      <c r="L97" s="1324">
        <f>L64</f>
        <v>15</v>
      </c>
      <c r="M97" s="1323">
        <f>M64</f>
        <v>15</v>
      </c>
      <c r="N97" s="1305"/>
      <c r="O97" s="1305"/>
      <c r="P97" s="1305"/>
      <c r="Q97" s="1310"/>
    </row>
    <row r="98" spans="1:17">
      <c r="A98" s="1305"/>
      <c r="B98" s="1314"/>
      <c r="C98" s="1314"/>
      <c r="D98" s="1314"/>
      <c r="E98" s="1314"/>
      <c r="F98" s="6316" t="s">
        <v>493</v>
      </c>
      <c r="G98" s="6317"/>
      <c r="H98" s="6317"/>
      <c r="I98" s="6317"/>
      <c r="J98" s="6318"/>
      <c r="K98" s="2411">
        <f>K11+K16+K22+K30+K36+K40+K46+K52+K58+K70+K74</f>
        <v>260</v>
      </c>
      <c r="L98" s="2411">
        <f>L11+L16+L22+L30+L36+L40+L46+L52+L58+L70+L74</f>
        <v>260</v>
      </c>
      <c r="M98" s="2410">
        <f>M11+M16+M22+M30+M36+M40+M46+M52+M58+M70+M74</f>
        <v>71.08</v>
      </c>
      <c r="N98" s="1305"/>
      <c r="O98" s="1305"/>
      <c r="P98" s="1305"/>
      <c r="Q98" s="1310"/>
    </row>
    <row r="99" spans="1:17">
      <c r="A99" s="1305"/>
      <c r="B99" s="1314"/>
      <c r="C99" s="1314"/>
      <c r="D99" s="1314"/>
      <c r="E99" s="1314"/>
      <c r="F99" s="6316" t="s">
        <v>12</v>
      </c>
      <c r="G99" s="6317"/>
      <c r="H99" s="6317"/>
      <c r="I99" s="6317"/>
      <c r="J99" s="6318"/>
      <c r="K99" s="2411">
        <v>0</v>
      </c>
      <c r="L99" s="2411">
        <f>L65</f>
        <v>101</v>
      </c>
      <c r="M99" s="2410">
        <f>M65</f>
        <v>101</v>
      </c>
      <c r="N99" s="1305"/>
      <c r="O99" s="1305"/>
      <c r="P99" s="1305"/>
      <c r="Q99" s="1310"/>
    </row>
    <row r="100" spans="1:17">
      <c r="A100" s="1305"/>
      <c r="B100" s="1314"/>
      <c r="C100" s="1314"/>
      <c r="D100" s="1314"/>
      <c r="E100" s="1314"/>
      <c r="F100" s="6316" t="s">
        <v>11</v>
      </c>
      <c r="G100" s="6317"/>
      <c r="H100" s="6317"/>
      <c r="I100" s="6317"/>
      <c r="J100" s="6318"/>
      <c r="K100" s="1317"/>
      <c r="L100" s="1317"/>
      <c r="M100" s="1312"/>
      <c r="N100" s="1305"/>
      <c r="O100" s="1305"/>
      <c r="P100" s="1305"/>
      <c r="Q100" s="1310"/>
    </row>
    <row r="101" spans="1:17">
      <c r="A101" s="1305"/>
      <c r="B101" s="1314"/>
      <c r="C101" s="1314"/>
      <c r="D101" s="1314"/>
      <c r="E101" s="1314"/>
      <c r="F101" s="5684" t="s">
        <v>10</v>
      </c>
      <c r="G101" s="5685"/>
      <c r="H101" s="5685"/>
      <c r="I101" s="5685"/>
      <c r="J101" s="6319"/>
      <c r="K101" s="1322"/>
      <c r="L101" s="1322"/>
      <c r="M101" s="1321"/>
      <c r="N101" s="1305"/>
      <c r="O101" s="1305"/>
      <c r="P101" s="1305"/>
      <c r="Q101" s="1310"/>
    </row>
    <row r="102" spans="1:17">
      <c r="A102" s="1305"/>
      <c r="B102" s="1314"/>
      <c r="C102" s="1314"/>
      <c r="D102" s="1314"/>
      <c r="E102" s="1314"/>
      <c r="F102" s="1320" t="s">
        <v>9</v>
      </c>
      <c r="G102" s="2409"/>
      <c r="H102" s="2408"/>
      <c r="I102" s="1319"/>
      <c r="J102" s="1318"/>
      <c r="K102" s="1317"/>
      <c r="L102" s="1317"/>
      <c r="M102" s="1312"/>
      <c r="N102" s="1305"/>
      <c r="O102" s="1305"/>
      <c r="P102" s="1305"/>
      <c r="Q102" s="1310"/>
    </row>
    <row r="103" spans="1:17">
      <c r="A103" s="1305"/>
      <c r="B103" s="1314"/>
      <c r="C103" s="1314"/>
      <c r="D103" s="1314"/>
      <c r="E103" s="1314"/>
      <c r="F103" s="6316" t="s">
        <v>8</v>
      </c>
      <c r="G103" s="6317"/>
      <c r="H103" s="6317"/>
      <c r="I103" s="6317"/>
      <c r="J103" s="6318"/>
      <c r="K103" s="1317"/>
      <c r="L103" s="1317"/>
      <c r="M103" s="1312"/>
      <c r="N103" s="1305"/>
      <c r="O103" s="1305"/>
      <c r="P103" s="1305"/>
      <c r="Q103" s="1315"/>
    </row>
    <row r="104" spans="1:17">
      <c r="A104" s="1305"/>
      <c r="B104" s="1314"/>
      <c r="C104" s="1314"/>
      <c r="D104" s="1314"/>
      <c r="E104" s="1314"/>
      <c r="F104" s="6316" t="s">
        <v>492</v>
      </c>
      <c r="G104" s="6317"/>
      <c r="H104" s="6317"/>
      <c r="I104" s="6317"/>
      <c r="J104" s="6318"/>
      <c r="K104" s="1313"/>
      <c r="L104" s="1317"/>
      <c r="M104" s="1312"/>
      <c r="N104" s="1305"/>
      <c r="O104" s="1305"/>
      <c r="P104" s="1305"/>
      <c r="Q104" s="1310"/>
    </row>
    <row r="105" spans="1:17">
      <c r="A105" s="1305"/>
      <c r="B105" s="1314"/>
      <c r="C105" s="1314"/>
      <c r="D105" s="1314"/>
      <c r="E105" s="1314"/>
      <c r="F105" s="6316" t="s">
        <v>6</v>
      </c>
      <c r="G105" s="6317"/>
      <c r="H105" s="6317"/>
      <c r="I105" s="6317"/>
      <c r="J105" s="6318"/>
      <c r="K105" s="1313"/>
      <c r="L105" s="1317"/>
      <c r="M105" s="1312"/>
      <c r="N105" s="1305"/>
      <c r="O105" s="1305"/>
      <c r="P105" s="1305"/>
      <c r="Q105" s="1310"/>
    </row>
    <row r="106" spans="1:17">
      <c r="A106" s="1305"/>
      <c r="B106" s="1314"/>
      <c r="C106" s="1314"/>
      <c r="D106" s="1314"/>
      <c r="E106" s="1314"/>
      <c r="F106" s="6316" t="s">
        <v>5</v>
      </c>
      <c r="G106" s="6317"/>
      <c r="H106" s="6317"/>
      <c r="I106" s="6317"/>
      <c r="J106" s="6318"/>
      <c r="K106" s="1313"/>
      <c r="L106" s="1317"/>
      <c r="M106" s="1312"/>
      <c r="N106" s="1305"/>
      <c r="O106" s="1305"/>
      <c r="P106" s="1305"/>
      <c r="Q106" s="1310"/>
    </row>
    <row r="107" spans="1:17" ht="13.5" thickBot="1">
      <c r="F107" s="6326" t="s">
        <v>491</v>
      </c>
      <c r="G107" s="6327"/>
      <c r="H107" s="6327"/>
      <c r="I107" s="6327"/>
      <c r="J107" s="6328"/>
      <c r="K107" s="1309">
        <f>K17+K23+K31+K41+K47+K59+K75</f>
        <v>701.7</v>
      </c>
      <c r="L107" s="1309">
        <f>L17+L23+L31+L41+L47+L59+L75+L53</f>
        <v>701.59999999999991</v>
      </c>
      <c r="M107" s="1308">
        <f>M17+M23+M31+M41+M47+M59+M75+M53</f>
        <v>114.10000000000001</v>
      </c>
      <c r="N107" s="1305"/>
      <c r="O107" s="1305"/>
      <c r="P107" s="1305"/>
    </row>
    <row r="108" spans="1:17" ht="13.5" thickBot="1">
      <c r="F108" s="6311" t="s">
        <v>2</v>
      </c>
      <c r="G108" s="6312"/>
      <c r="H108" s="6312"/>
      <c r="I108" s="6312"/>
      <c r="J108" s="6312"/>
      <c r="K108" s="2407">
        <v>0</v>
      </c>
      <c r="L108" s="2407">
        <v>0</v>
      </c>
      <c r="M108" s="1325">
        <v>0</v>
      </c>
      <c r="N108" s="1305"/>
      <c r="O108" s="1305"/>
      <c r="P108" s="1305"/>
    </row>
    <row r="109" spans="1:17" ht="13.5" thickBot="1">
      <c r="F109" s="6320" t="s">
        <v>490</v>
      </c>
      <c r="G109" s="6321"/>
      <c r="H109" s="6321"/>
      <c r="I109" s="6321"/>
      <c r="J109" s="6322"/>
      <c r="K109" s="2406"/>
      <c r="L109" s="2405"/>
      <c r="M109" s="2404"/>
    </row>
    <row r="110" spans="1:17" ht="13.5" thickBot="1">
      <c r="F110" s="6954" t="s">
        <v>0</v>
      </c>
      <c r="G110" s="6324"/>
      <c r="H110" s="6324"/>
      <c r="I110" s="6324"/>
      <c r="J110" s="6325"/>
      <c r="K110" s="1301">
        <f>K96+K108</f>
        <v>961.7</v>
      </c>
      <c r="L110" s="1301">
        <f>L96+L108</f>
        <v>1077.5999999999999</v>
      </c>
      <c r="M110" s="2403">
        <f>M96+M108</f>
        <v>301.18</v>
      </c>
    </row>
  </sheetData>
  <mergeCells count="203">
    <mergeCell ref="R1:S2"/>
    <mergeCell ref="R22:S24"/>
    <mergeCell ref="F96:J96"/>
    <mergeCell ref="A14:A15"/>
    <mergeCell ref="N83:Q83"/>
    <mergeCell ref="C80:I80"/>
    <mergeCell ref="C81:I81"/>
    <mergeCell ref="A64:A66"/>
    <mergeCell ref="B61:B63"/>
    <mergeCell ref="C61:C63"/>
    <mergeCell ref="C43:C45"/>
    <mergeCell ref="A49:A51"/>
    <mergeCell ref="B49:B51"/>
    <mergeCell ref="C49:C51"/>
    <mergeCell ref="B40:B42"/>
    <mergeCell ref="C40:C42"/>
    <mergeCell ref="C52:C54"/>
    <mergeCell ref="B19:B21"/>
    <mergeCell ref="A19:A21"/>
    <mergeCell ref="C28:I28"/>
    <mergeCell ref="C30:C32"/>
    <mergeCell ref="A38:A39"/>
    <mergeCell ref="B38:B39"/>
    <mergeCell ref="C38:C39"/>
    <mergeCell ref="A43:A45"/>
    <mergeCell ref="B43:B45"/>
    <mergeCell ref="A61:A63"/>
    <mergeCell ref="N40:N42"/>
    <mergeCell ref="A36:A37"/>
    <mergeCell ref="B36:B37"/>
    <mergeCell ref="G40:G45"/>
    <mergeCell ref="C82:I82"/>
    <mergeCell ref="A83:J83"/>
    <mergeCell ref="A58:A60"/>
    <mergeCell ref="B58:B60"/>
    <mergeCell ref="C58:C60"/>
    <mergeCell ref="F58:F60"/>
    <mergeCell ref="A52:A54"/>
    <mergeCell ref="B52:B54"/>
    <mergeCell ref="A74:A76"/>
    <mergeCell ref="A55:A57"/>
    <mergeCell ref="B55:B57"/>
    <mergeCell ref="C55:C57"/>
    <mergeCell ref="F110:J110"/>
    <mergeCell ref="F103:J103"/>
    <mergeCell ref="F104:J104"/>
    <mergeCell ref="F105:J105"/>
    <mergeCell ref="F106:J106"/>
    <mergeCell ref="F107:J107"/>
    <mergeCell ref="F108:J108"/>
    <mergeCell ref="F94:K94"/>
    <mergeCell ref="F98:J98"/>
    <mergeCell ref="F99:J99"/>
    <mergeCell ref="F100:J100"/>
    <mergeCell ref="F101:J101"/>
    <mergeCell ref="F109:J109"/>
    <mergeCell ref="F97:J97"/>
    <mergeCell ref="H5:H7"/>
    <mergeCell ref="B11:B13"/>
    <mergeCell ref="F11:F13"/>
    <mergeCell ref="D5:D7"/>
    <mergeCell ref="G5:G7"/>
    <mergeCell ref="A16:A18"/>
    <mergeCell ref="A5:A7"/>
    <mergeCell ref="B5:B7"/>
    <mergeCell ref="C5:C7"/>
    <mergeCell ref="E5:E7"/>
    <mergeCell ref="F5:F7"/>
    <mergeCell ref="A11:A13"/>
    <mergeCell ref="B16:B18"/>
    <mergeCell ref="D14:D15"/>
    <mergeCell ref="B14:B15"/>
    <mergeCell ref="I16:I21"/>
    <mergeCell ref="H16:H21"/>
    <mergeCell ref="G16:G21"/>
    <mergeCell ref="E36:E39"/>
    <mergeCell ref="C16:C18"/>
    <mergeCell ref="F16:F18"/>
    <mergeCell ref="C33:C35"/>
    <mergeCell ref="F25:F27"/>
    <mergeCell ref="F30:F32"/>
    <mergeCell ref="E30:E35"/>
    <mergeCell ref="I36:I39"/>
    <mergeCell ref="H36:H39"/>
    <mergeCell ref="I22:I27"/>
    <mergeCell ref="G22:G27"/>
    <mergeCell ref="F38:F39"/>
    <mergeCell ref="G36:G39"/>
    <mergeCell ref="A30:A32"/>
    <mergeCell ref="B30:B32"/>
    <mergeCell ref="B25:B27"/>
    <mergeCell ref="A25:A27"/>
    <mergeCell ref="A33:A35"/>
    <mergeCell ref="B33:B35"/>
    <mergeCell ref="A22:A24"/>
    <mergeCell ref="B22:B24"/>
    <mergeCell ref="C22:C24"/>
    <mergeCell ref="F67:F69"/>
    <mergeCell ref="F74:F76"/>
    <mergeCell ref="F22:F24"/>
    <mergeCell ref="F61:F63"/>
    <mergeCell ref="F40:F42"/>
    <mergeCell ref="E70:E73"/>
    <mergeCell ref="E74:E79"/>
    <mergeCell ref="F72:F73"/>
    <mergeCell ref="F77:F79"/>
    <mergeCell ref="F43:F45"/>
    <mergeCell ref="E41:E45"/>
    <mergeCell ref="H40:H45"/>
    <mergeCell ref="G74:G79"/>
    <mergeCell ref="H74:H79"/>
    <mergeCell ref="A77:A79"/>
    <mergeCell ref="B77:B79"/>
    <mergeCell ref="C77:C79"/>
    <mergeCell ref="B70:B71"/>
    <mergeCell ref="C70:C71"/>
    <mergeCell ref="A70:A71"/>
    <mergeCell ref="C74:C76"/>
    <mergeCell ref="A67:A69"/>
    <mergeCell ref="B67:B69"/>
    <mergeCell ref="C67:C69"/>
    <mergeCell ref="A72:A73"/>
    <mergeCell ref="B72:B73"/>
    <mergeCell ref="C72:C73"/>
    <mergeCell ref="B74:B76"/>
    <mergeCell ref="B46:B48"/>
    <mergeCell ref="C46:C48"/>
    <mergeCell ref="D77:D79"/>
    <mergeCell ref="H64:H69"/>
    <mergeCell ref="G64:G69"/>
    <mergeCell ref="F64:F66"/>
    <mergeCell ref="F70:F71"/>
    <mergeCell ref="C36:C37"/>
    <mergeCell ref="F36:F37"/>
    <mergeCell ref="A46:A48"/>
    <mergeCell ref="R74:S75"/>
    <mergeCell ref="G58:G63"/>
    <mergeCell ref="H58:H63"/>
    <mergeCell ref="I58:I63"/>
    <mergeCell ref="F49:F51"/>
    <mergeCell ref="B64:B66"/>
    <mergeCell ref="C64:C66"/>
    <mergeCell ref="I46:I51"/>
    <mergeCell ref="H46:H51"/>
    <mergeCell ref="G46:G51"/>
    <mergeCell ref="G52:G57"/>
    <mergeCell ref="H52:H57"/>
    <mergeCell ref="I52:I57"/>
    <mergeCell ref="I64:I69"/>
    <mergeCell ref="F46:F48"/>
    <mergeCell ref="I74:I79"/>
    <mergeCell ref="G70:G73"/>
    <mergeCell ref="H70:H73"/>
    <mergeCell ref="I70:I73"/>
    <mergeCell ref="F52:F54"/>
    <mergeCell ref="N52:N54"/>
    <mergeCell ref="D33:D35"/>
    <mergeCell ref="N22:N23"/>
    <mergeCell ref="R70:S70"/>
    <mergeCell ref="R40:S40"/>
    <mergeCell ref="R5:R7"/>
    <mergeCell ref="S5:S7"/>
    <mergeCell ref="Q6:Q7"/>
    <mergeCell ref="R9:S9"/>
    <mergeCell ref="G11:G15"/>
    <mergeCell ref="F14:F15"/>
    <mergeCell ref="F19:F21"/>
    <mergeCell ref="J5:J7"/>
    <mergeCell ref="N6:N7"/>
    <mergeCell ref="O6:O7"/>
    <mergeCell ref="I5:I7"/>
    <mergeCell ref="P6:P7"/>
    <mergeCell ref="N70:N71"/>
    <mergeCell ref="R46:S46"/>
    <mergeCell ref="N66:N69"/>
    <mergeCell ref="I40:I45"/>
    <mergeCell ref="E58:E63"/>
    <mergeCell ref="E54:E57"/>
    <mergeCell ref="E46:E51"/>
    <mergeCell ref="E64:E69"/>
    <mergeCell ref="N36:N37"/>
    <mergeCell ref="A40:A42"/>
    <mergeCell ref="N64:N65"/>
    <mergeCell ref="K6:K7"/>
    <mergeCell ref="L6:L7"/>
    <mergeCell ref="M6:M7"/>
    <mergeCell ref="K5:M5"/>
    <mergeCell ref="D25:D27"/>
    <mergeCell ref="E25:E27"/>
    <mergeCell ref="D19:D21"/>
    <mergeCell ref="I11:I15"/>
    <mergeCell ref="H11:H15"/>
    <mergeCell ref="F33:F35"/>
    <mergeCell ref="F55:F57"/>
    <mergeCell ref="G30:G35"/>
    <mergeCell ref="H30:H35"/>
    <mergeCell ref="I30:I35"/>
    <mergeCell ref="H22:H27"/>
    <mergeCell ref="N58:N59"/>
    <mergeCell ref="O4:Q4"/>
    <mergeCell ref="A2:Q2"/>
    <mergeCell ref="A3:Q3"/>
    <mergeCell ref="N5:Q5"/>
  </mergeCells>
  <pageMargins left="0.70866141732283472" right="0.70866141732283472" top="0.74803149606299213" bottom="0.74803149606299213" header="0.31496062992125984" footer="0.31496062992125984"/>
  <pageSetup paperSize="9" scale="57" firstPageNumber="30" fitToHeight="0" orientation="landscape" useFirstPageNumber="1" r:id="rId1"/>
  <headerFooter>
    <oddHeader>&amp;C&amp;P</oddHead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U93"/>
  <sheetViews>
    <sheetView zoomScale="80" zoomScaleNormal="80" workbookViewId="0">
      <selection activeCell="R1" sqref="R1"/>
    </sheetView>
  </sheetViews>
  <sheetFormatPr defaultRowHeight="12.75"/>
  <cols>
    <col min="1" max="1" width="3.5703125" style="407" customWidth="1"/>
    <col min="2" max="2" width="3.28515625" style="407" customWidth="1"/>
    <col min="3" max="3" width="4.140625" style="407" customWidth="1"/>
    <col min="4" max="4" width="3.7109375" style="407" customWidth="1"/>
    <col min="5" max="5" width="3.42578125" style="407" customWidth="1"/>
    <col min="6" max="6" width="39.140625" style="407" customWidth="1"/>
    <col min="7" max="7" width="5" style="407" customWidth="1"/>
    <col min="8" max="8" width="5" style="2587" customWidth="1"/>
    <col min="9" max="9" width="4.42578125" style="407" customWidth="1"/>
    <col min="10" max="10" width="7.28515625" style="407" customWidth="1"/>
    <col min="11" max="13" width="10" style="407" customWidth="1"/>
    <col min="14" max="14" width="41.28515625" style="407" customWidth="1"/>
    <col min="15" max="15" width="11.85546875" style="407" customWidth="1"/>
    <col min="16" max="16" width="9.140625" style="407" customWidth="1"/>
    <col min="17" max="17" width="10.7109375" style="407" customWidth="1"/>
    <col min="18" max="18" width="48.42578125" style="407" customWidth="1"/>
    <col min="19" max="19" width="41" style="407" customWidth="1"/>
    <col min="20" max="20" width="9.140625" style="407"/>
    <col min="21" max="21" width="71" style="407" customWidth="1"/>
    <col min="22" max="16384" width="9.140625" style="407"/>
  </cols>
  <sheetData>
    <row r="1" spans="1:21" ht="64.5" customHeight="1">
      <c r="R1" s="404" t="s">
        <v>1909</v>
      </c>
      <c r="S1" s="404"/>
      <c r="T1" s="404"/>
      <c r="U1" s="404"/>
    </row>
    <row r="2" spans="1:21" ht="15" customHeight="1">
      <c r="A2" s="7050" t="s">
        <v>937</v>
      </c>
      <c r="B2" s="7050"/>
      <c r="C2" s="7050"/>
      <c r="D2" s="7050"/>
      <c r="E2" s="7050"/>
      <c r="F2" s="7050"/>
      <c r="G2" s="7050"/>
      <c r="H2" s="7050"/>
      <c r="I2" s="7050"/>
      <c r="J2" s="7050"/>
      <c r="K2" s="7050"/>
      <c r="L2" s="7050"/>
      <c r="M2" s="7050"/>
      <c r="N2" s="7050"/>
      <c r="O2" s="7050"/>
      <c r="P2" s="7050"/>
      <c r="Q2" s="7050"/>
      <c r="R2" s="404"/>
      <c r="S2" s="404"/>
    </row>
    <row r="3" spans="1:21" ht="15" customHeight="1">
      <c r="A3" s="6103" t="s">
        <v>936</v>
      </c>
      <c r="B3" s="6103"/>
      <c r="C3" s="6103"/>
      <c r="D3" s="6103"/>
      <c r="E3" s="6103"/>
      <c r="F3" s="6103"/>
      <c r="G3" s="6103"/>
      <c r="H3" s="6103"/>
      <c r="I3" s="6103"/>
      <c r="J3" s="6103"/>
      <c r="K3" s="6103"/>
      <c r="L3" s="6103"/>
      <c r="M3" s="6103"/>
      <c r="N3" s="6103"/>
      <c r="O3" s="6103"/>
      <c r="P3" s="6103"/>
      <c r="Q3" s="6103"/>
    </row>
    <row r="4" spans="1:21" ht="13.5" customHeight="1" thickBot="1">
      <c r="A4" s="1296"/>
      <c r="B4" s="1296"/>
      <c r="C4" s="1296"/>
      <c r="D4" s="1296"/>
      <c r="E4" s="1296"/>
      <c r="F4" s="1296"/>
      <c r="G4" s="1296"/>
      <c r="H4" s="2586"/>
      <c r="I4" s="1296"/>
      <c r="J4" s="1296"/>
      <c r="K4" s="1296"/>
      <c r="L4" s="1296"/>
      <c r="M4" s="1296"/>
      <c r="N4" s="1295"/>
      <c r="O4" s="6884" t="s">
        <v>822</v>
      </c>
      <c r="P4" s="6884"/>
      <c r="Q4" s="6884"/>
    </row>
    <row r="5" spans="1:21" ht="28.9" customHeight="1" thickBot="1">
      <c r="A5" s="6363" t="s">
        <v>192</v>
      </c>
      <c r="B5" s="6366" t="s">
        <v>191</v>
      </c>
      <c r="C5" s="6369" t="s">
        <v>187</v>
      </c>
      <c r="D5" s="6349" t="s">
        <v>189</v>
      </c>
      <c r="E5" s="6372" t="s">
        <v>190</v>
      </c>
      <c r="F5" s="6375" t="s">
        <v>188</v>
      </c>
      <c r="G5" s="5972" t="s">
        <v>187</v>
      </c>
      <c r="H5" s="6096" t="s">
        <v>186</v>
      </c>
      <c r="I5" s="7021" t="s">
        <v>185</v>
      </c>
      <c r="J5" s="6378" t="s">
        <v>184</v>
      </c>
      <c r="K5" s="6354" t="s">
        <v>183</v>
      </c>
      <c r="L5" s="6355"/>
      <c r="M5" s="6356"/>
      <c r="N5" s="6737" t="s">
        <v>182</v>
      </c>
      <c r="O5" s="6738"/>
      <c r="P5" s="6738"/>
      <c r="Q5" s="6738"/>
      <c r="R5" s="6973" t="s">
        <v>181</v>
      </c>
      <c r="S5" s="6976" t="s">
        <v>180</v>
      </c>
    </row>
    <row r="6" spans="1:21" ht="12.75" customHeight="1">
      <c r="A6" s="6364"/>
      <c r="B6" s="6367"/>
      <c r="C6" s="6370"/>
      <c r="D6" s="6350"/>
      <c r="E6" s="6373"/>
      <c r="F6" s="6376"/>
      <c r="G6" s="5973"/>
      <c r="H6" s="6097"/>
      <c r="I6" s="7022"/>
      <c r="J6" s="6379"/>
      <c r="K6" s="6357" t="s">
        <v>179</v>
      </c>
      <c r="L6" s="6357" t="s">
        <v>178</v>
      </c>
      <c r="M6" s="6480" t="s">
        <v>17</v>
      </c>
      <c r="N6" s="7019" t="s">
        <v>177</v>
      </c>
      <c r="O6" s="6979" t="s">
        <v>176</v>
      </c>
      <c r="P6" s="6994" t="s">
        <v>175</v>
      </c>
      <c r="Q6" s="7004" t="s">
        <v>174</v>
      </c>
      <c r="R6" s="6974"/>
      <c r="S6" s="6977"/>
    </row>
    <row r="7" spans="1:21" ht="120" customHeight="1" thickBot="1">
      <c r="A7" s="6365"/>
      <c r="B7" s="6368"/>
      <c r="C7" s="6371"/>
      <c r="D7" s="6351"/>
      <c r="E7" s="6374"/>
      <c r="F7" s="6377"/>
      <c r="G7" s="5974"/>
      <c r="H7" s="6098"/>
      <c r="I7" s="7023"/>
      <c r="J7" s="6380"/>
      <c r="K7" s="6358"/>
      <c r="L7" s="6358"/>
      <c r="M7" s="6481"/>
      <c r="N7" s="7020"/>
      <c r="O7" s="6980"/>
      <c r="P7" s="6995"/>
      <c r="Q7" s="7005"/>
      <c r="R7" s="6975"/>
      <c r="S7" s="6978"/>
    </row>
    <row r="8" spans="1:21" ht="24.75" customHeight="1" thickBot="1">
      <c r="A8" s="1174" t="s">
        <v>27</v>
      </c>
      <c r="B8" s="6985" t="s">
        <v>935</v>
      </c>
      <c r="C8" s="6986"/>
      <c r="D8" s="6986"/>
      <c r="E8" s="6986"/>
      <c r="F8" s="6986"/>
      <c r="G8" s="6986"/>
      <c r="H8" s="6986"/>
      <c r="I8" s="6986"/>
      <c r="J8" s="6986"/>
      <c r="K8" s="6986"/>
      <c r="L8" s="6986"/>
      <c r="M8" s="6986"/>
      <c r="N8" s="6986"/>
      <c r="O8" s="6986"/>
      <c r="P8" s="6986"/>
      <c r="Q8" s="6987"/>
      <c r="R8" s="6983"/>
      <c r="S8" s="6984"/>
    </row>
    <row r="9" spans="1:21" ht="83.25" customHeight="1" thickBot="1">
      <c r="A9" s="2721"/>
      <c r="B9" s="2720"/>
      <c r="C9" s="2719"/>
      <c r="D9" s="2719"/>
      <c r="E9" s="2719"/>
      <c r="F9" s="2719"/>
      <c r="G9" s="2719"/>
      <c r="H9" s="2719"/>
      <c r="I9" s="2719"/>
      <c r="J9" s="2719"/>
      <c r="K9" s="2719"/>
      <c r="L9" s="2719"/>
      <c r="M9" s="2718"/>
      <c r="N9" s="2713" t="s">
        <v>934</v>
      </c>
      <c r="O9" s="2716" t="s">
        <v>101</v>
      </c>
      <c r="P9" s="2668"/>
      <c r="Q9" s="2668"/>
      <c r="R9" s="6983" t="s">
        <v>933</v>
      </c>
      <c r="S9" s="6984"/>
    </row>
    <row r="10" spans="1:21" ht="19.5" customHeight="1">
      <c r="A10" s="6271" t="s">
        <v>27</v>
      </c>
      <c r="B10" s="6296" t="s">
        <v>27</v>
      </c>
      <c r="C10" s="7012" t="s">
        <v>932</v>
      </c>
      <c r="D10" s="7013"/>
      <c r="E10" s="7013"/>
      <c r="F10" s="7013"/>
      <c r="G10" s="7013"/>
      <c r="H10" s="7013"/>
      <c r="I10" s="7013"/>
      <c r="J10" s="7013"/>
      <c r="K10" s="7013"/>
      <c r="L10" s="7013"/>
      <c r="M10" s="7013"/>
      <c r="N10" s="7013"/>
      <c r="O10" s="7013"/>
      <c r="P10" s="7013"/>
      <c r="Q10" s="7014"/>
      <c r="R10" s="6969"/>
      <c r="S10" s="6970"/>
    </row>
    <row r="11" spans="1:21" ht="6" customHeight="1" thickBot="1">
      <c r="A11" s="6273"/>
      <c r="B11" s="6297"/>
      <c r="C11" s="7015"/>
      <c r="D11" s="7016"/>
      <c r="E11" s="7016"/>
      <c r="F11" s="7016"/>
      <c r="G11" s="7016"/>
      <c r="H11" s="7016"/>
      <c r="I11" s="7016"/>
      <c r="J11" s="7016"/>
      <c r="K11" s="7016"/>
      <c r="L11" s="7016"/>
      <c r="M11" s="7016"/>
      <c r="N11" s="7016"/>
      <c r="O11" s="7016"/>
      <c r="P11" s="7016"/>
      <c r="Q11" s="7017"/>
      <c r="R11" s="6971"/>
      <c r="S11" s="6972"/>
    </row>
    <row r="12" spans="1:21" ht="34.5" customHeight="1" thickBot="1">
      <c r="A12" s="1698"/>
      <c r="B12" s="6988"/>
      <c r="C12" s="6989"/>
      <c r="D12" s="6989"/>
      <c r="E12" s="6989"/>
      <c r="F12" s="6989"/>
      <c r="G12" s="6989"/>
      <c r="H12" s="6989"/>
      <c r="I12" s="6989"/>
      <c r="J12" s="6989"/>
      <c r="K12" s="6989"/>
      <c r="L12" s="6989"/>
      <c r="M12" s="6990"/>
      <c r="N12" s="2717" t="s">
        <v>931</v>
      </c>
      <c r="O12" s="2716" t="s">
        <v>929</v>
      </c>
      <c r="P12" s="2668">
        <v>8200</v>
      </c>
      <c r="Q12" s="2711">
        <v>26584</v>
      </c>
      <c r="R12" s="2715"/>
      <c r="S12" s="2714"/>
    </row>
    <row r="13" spans="1:21" ht="34.5" customHeight="1" thickBot="1">
      <c r="A13" s="1698"/>
      <c r="B13" s="6991"/>
      <c r="C13" s="6992"/>
      <c r="D13" s="6992"/>
      <c r="E13" s="6992"/>
      <c r="F13" s="6992"/>
      <c r="G13" s="6992"/>
      <c r="H13" s="6992"/>
      <c r="I13" s="6992"/>
      <c r="J13" s="6992"/>
      <c r="K13" s="6992"/>
      <c r="L13" s="6992"/>
      <c r="M13" s="6993"/>
      <c r="N13" s="2713" t="s">
        <v>930</v>
      </c>
      <c r="O13" s="2712" t="s">
        <v>929</v>
      </c>
      <c r="P13" s="2668">
        <v>3000</v>
      </c>
      <c r="Q13" s="2711">
        <v>3625</v>
      </c>
      <c r="R13" s="2710"/>
      <c r="S13" s="2709"/>
    </row>
    <row r="14" spans="1:21" ht="49.5" customHeight="1" thickBot="1">
      <c r="A14" s="7006" t="s">
        <v>27</v>
      </c>
      <c r="B14" s="7009" t="s">
        <v>27</v>
      </c>
      <c r="C14" s="6291" t="s">
        <v>27</v>
      </c>
      <c r="D14" s="6389" t="s">
        <v>928</v>
      </c>
      <c r="E14" s="7024"/>
      <c r="F14" s="6287"/>
      <c r="G14" s="6872" t="s">
        <v>161</v>
      </c>
      <c r="H14" s="6996" t="s">
        <v>34</v>
      </c>
      <c r="I14" s="6998" t="s">
        <v>299</v>
      </c>
      <c r="J14" s="7002" t="s">
        <v>110</v>
      </c>
      <c r="K14" s="7000">
        <f>K17</f>
        <v>70</v>
      </c>
      <c r="L14" s="7000">
        <f>L17</f>
        <v>70</v>
      </c>
      <c r="M14" s="7000">
        <f>M17</f>
        <v>65.3</v>
      </c>
      <c r="N14" s="1498" t="s">
        <v>927</v>
      </c>
      <c r="O14" s="1579" t="s">
        <v>101</v>
      </c>
      <c r="P14" s="2623">
        <v>3</v>
      </c>
      <c r="Q14" s="2623">
        <v>5</v>
      </c>
      <c r="R14" s="6981" t="s">
        <v>926</v>
      </c>
      <c r="S14" s="6982"/>
    </row>
    <row r="15" spans="1:21" ht="71.25" customHeight="1" thickBot="1">
      <c r="A15" s="7007"/>
      <c r="B15" s="7010"/>
      <c r="C15" s="6291"/>
      <c r="D15" s="6389"/>
      <c r="E15" s="6286"/>
      <c r="F15" s="6287"/>
      <c r="G15" s="6872"/>
      <c r="H15" s="6996"/>
      <c r="I15" s="6998"/>
      <c r="J15" s="7003"/>
      <c r="K15" s="7001"/>
      <c r="L15" s="7001"/>
      <c r="M15" s="7001"/>
      <c r="N15" s="1498" t="s">
        <v>925</v>
      </c>
      <c r="O15" s="2708"/>
      <c r="P15" s="2707" t="s">
        <v>387</v>
      </c>
      <c r="Q15" s="2707" t="s">
        <v>387</v>
      </c>
      <c r="R15" s="6981" t="s">
        <v>924</v>
      </c>
      <c r="S15" s="6982"/>
    </row>
    <row r="16" spans="1:21" ht="22.5" customHeight="1" thickBot="1">
      <c r="A16" s="7008"/>
      <c r="B16" s="7011"/>
      <c r="C16" s="6292"/>
      <c r="D16" s="6390"/>
      <c r="E16" s="6288"/>
      <c r="F16" s="6289"/>
      <c r="G16" s="6872"/>
      <c r="H16" s="6996"/>
      <c r="I16" s="6998"/>
      <c r="J16" s="2641" t="s">
        <v>23</v>
      </c>
      <c r="K16" s="1681">
        <f>SUM(K14)</f>
        <v>70</v>
      </c>
      <c r="L16" s="1681">
        <f>SUM(L14)</f>
        <v>70</v>
      </c>
      <c r="M16" s="1681">
        <f>SUM(M14)</f>
        <v>65.3</v>
      </c>
      <c r="N16" s="1572"/>
      <c r="O16" s="2703"/>
      <c r="P16" s="1610"/>
      <c r="Q16" s="1610"/>
      <c r="R16" s="2706"/>
      <c r="S16" s="2705"/>
    </row>
    <row r="17" spans="1:19" ht="36" customHeight="1">
      <c r="A17" s="2702" t="s">
        <v>27</v>
      </c>
      <c r="B17" s="2701" t="s">
        <v>27</v>
      </c>
      <c r="C17" s="1702" t="s">
        <v>27</v>
      </c>
      <c r="D17" s="2704" t="s">
        <v>27</v>
      </c>
      <c r="E17" s="2685"/>
      <c r="F17" s="6866" t="s">
        <v>923</v>
      </c>
      <c r="G17" s="6872"/>
      <c r="H17" s="6996"/>
      <c r="I17" s="6998"/>
      <c r="J17" s="1455" t="s">
        <v>110</v>
      </c>
      <c r="K17" s="2684">
        <v>70</v>
      </c>
      <c r="L17" s="2684">
        <v>70</v>
      </c>
      <c r="M17" s="2684">
        <v>65.3</v>
      </c>
      <c r="N17" s="1572"/>
      <c r="O17" s="2703"/>
      <c r="P17" s="1610"/>
      <c r="Q17" s="1610"/>
      <c r="R17" s="2616"/>
      <c r="S17" s="2615"/>
    </row>
    <row r="18" spans="1:19" ht="28.5" customHeight="1" thickBot="1">
      <c r="A18" s="2702"/>
      <c r="B18" s="2701"/>
      <c r="C18" s="1403"/>
      <c r="D18" s="1402"/>
      <c r="E18" s="2651"/>
      <c r="F18" s="6867"/>
      <c r="G18" s="6873"/>
      <c r="H18" s="6997"/>
      <c r="I18" s="6999"/>
      <c r="J18" s="2679" t="s">
        <v>23</v>
      </c>
      <c r="K18" s="1399">
        <f>SUM(K17)</f>
        <v>70</v>
      </c>
      <c r="L18" s="1399">
        <f>SUM(L17)</f>
        <v>70</v>
      </c>
      <c r="M18" s="1399">
        <f>SUM(M17)</f>
        <v>65.3</v>
      </c>
      <c r="N18" s="2700"/>
      <c r="O18" s="2699"/>
      <c r="P18" s="1596"/>
      <c r="Q18" s="1596"/>
      <c r="R18" s="2616"/>
      <c r="S18" s="2615"/>
    </row>
    <row r="19" spans="1:19" ht="54" customHeight="1">
      <c r="A19" s="7006" t="s">
        <v>27</v>
      </c>
      <c r="B19" s="7018" t="s">
        <v>27</v>
      </c>
      <c r="C19" s="6290" t="s">
        <v>29</v>
      </c>
      <c r="D19" s="6223" t="s">
        <v>922</v>
      </c>
      <c r="E19" s="6284"/>
      <c r="F19" s="6285"/>
      <c r="G19" s="6936" t="s">
        <v>139</v>
      </c>
      <c r="H19" s="7025" t="s">
        <v>34</v>
      </c>
      <c r="I19" s="7026" t="s">
        <v>299</v>
      </c>
      <c r="J19" s="1504" t="s">
        <v>110</v>
      </c>
      <c r="K19" s="1503">
        <f>K26</f>
        <v>61</v>
      </c>
      <c r="L19" s="1503">
        <f>L26</f>
        <v>61</v>
      </c>
      <c r="M19" s="1503">
        <f>M26</f>
        <v>50.1</v>
      </c>
      <c r="N19" s="2698" t="s">
        <v>921</v>
      </c>
      <c r="O19" s="1588" t="s">
        <v>101</v>
      </c>
      <c r="P19" s="1601">
        <v>2</v>
      </c>
      <c r="Q19" s="1601">
        <v>4</v>
      </c>
      <c r="R19" s="6967" t="s">
        <v>920</v>
      </c>
      <c r="S19" s="6968"/>
    </row>
    <row r="20" spans="1:19" ht="40.5" customHeight="1">
      <c r="A20" s="7007"/>
      <c r="B20" s="7010"/>
      <c r="C20" s="6291"/>
      <c r="D20" s="6389"/>
      <c r="E20" s="6286"/>
      <c r="F20" s="6287"/>
      <c r="G20" s="6937"/>
      <c r="H20" s="6996"/>
      <c r="I20" s="6998"/>
      <c r="J20" s="2694"/>
      <c r="K20" s="2693"/>
      <c r="L20" s="2693"/>
      <c r="M20" s="2693"/>
      <c r="N20" s="1498" t="s">
        <v>919</v>
      </c>
      <c r="O20" s="1579" t="s">
        <v>101</v>
      </c>
      <c r="P20" s="2623">
        <v>2</v>
      </c>
      <c r="Q20" s="2623">
        <v>2</v>
      </c>
      <c r="R20" s="6967" t="s">
        <v>918</v>
      </c>
      <c r="S20" s="6968"/>
    </row>
    <row r="21" spans="1:19" ht="99" customHeight="1">
      <c r="A21" s="7007"/>
      <c r="B21" s="7010"/>
      <c r="C21" s="6291"/>
      <c r="D21" s="6389"/>
      <c r="E21" s="6286"/>
      <c r="F21" s="6287"/>
      <c r="G21" s="6937"/>
      <c r="H21" s="6996"/>
      <c r="I21" s="6998"/>
      <c r="J21" s="2697"/>
      <c r="K21" s="2696"/>
      <c r="L21" s="2696"/>
      <c r="M21" s="2696"/>
      <c r="N21" s="2695" t="s">
        <v>917</v>
      </c>
      <c r="O21" s="1574" t="s">
        <v>101</v>
      </c>
      <c r="P21" s="1610">
        <v>1</v>
      </c>
      <c r="Q21" s="1608">
        <v>2</v>
      </c>
      <c r="R21" s="6893" t="s">
        <v>916</v>
      </c>
      <c r="S21" s="6894"/>
    </row>
    <row r="22" spans="1:19" ht="37.5" customHeight="1">
      <c r="A22" s="7007"/>
      <c r="B22" s="7010"/>
      <c r="C22" s="6291"/>
      <c r="D22" s="6389"/>
      <c r="E22" s="6286"/>
      <c r="F22" s="6287"/>
      <c r="G22" s="6937"/>
      <c r="H22" s="6996"/>
      <c r="I22" s="6998"/>
      <c r="J22" s="2694"/>
      <c r="K22" s="2693"/>
      <c r="L22" s="2693"/>
      <c r="M22" s="2693"/>
      <c r="N22" s="994" t="s">
        <v>915</v>
      </c>
      <c r="O22" s="1579" t="s">
        <v>101</v>
      </c>
      <c r="P22" s="2623">
        <v>0</v>
      </c>
      <c r="Q22" s="2623">
        <v>0</v>
      </c>
      <c r="R22" s="2616"/>
      <c r="S22" s="2615"/>
    </row>
    <row r="23" spans="1:19" ht="22.5" customHeight="1">
      <c r="A23" s="7007"/>
      <c r="B23" s="7010"/>
      <c r="C23" s="6291"/>
      <c r="D23" s="6389"/>
      <c r="E23" s="6286"/>
      <c r="F23" s="6287"/>
      <c r="G23" s="6937"/>
      <c r="H23" s="6996"/>
      <c r="I23" s="6998"/>
      <c r="J23" s="2694"/>
      <c r="K23" s="2693"/>
      <c r="L23" s="2693"/>
      <c r="M23" s="2693"/>
      <c r="N23" s="1557" t="s">
        <v>914</v>
      </c>
      <c r="O23" s="1574" t="s">
        <v>101</v>
      </c>
      <c r="P23" s="2690">
        <v>0</v>
      </c>
      <c r="Q23" s="2689">
        <v>0</v>
      </c>
      <c r="R23" s="2616"/>
      <c r="S23" s="2615"/>
    </row>
    <row r="24" spans="1:19" ht="87.75" customHeight="1" thickBot="1">
      <c r="A24" s="7007"/>
      <c r="B24" s="7010"/>
      <c r="C24" s="6291"/>
      <c r="D24" s="6389"/>
      <c r="E24" s="6286"/>
      <c r="F24" s="6287"/>
      <c r="G24" s="6937"/>
      <c r="H24" s="6996"/>
      <c r="I24" s="6998"/>
      <c r="J24" s="2692"/>
      <c r="K24" s="2691"/>
      <c r="L24" s="2691"/>
      <c r="M24" s="2691"/>
      <c r="N24" s="1557" t="s">
        <v>913</v>
      </c>
      <c r="O24" s="1574" t="s">
        <v>101</v>
      </c>
      <c r="P24" s="2690">
        <v>1</v>
      </c>
      <c r="Q24" s="2689">
        <v>2</v>
      </c>
      <c r="R24" s="6893" t="s">
        <v>912</v>
      </c>
      <c r="S24" s="6894"/>
    </row>
    <row r="25" spans="1:19" ht="30" customHeight="1" thickBot="1">
      <c r="A25" s="7008"/>
      <c r="B25" s="7011"/>
      <c r="C25" s="6292"/>
      <c r="D25" s="6390"/>
      <c r="E25" s="6288"/>
      <c r="F25" s="6289"/>
      <c r="G25" s="6937"/>
      <c r="H25" s="6996"/>
      <c r="I25" s="6998"/>
      <c r="J25" s="2641" t="s">
        <v>23</v>
      </c>
      <c r="K25" s="1681">
        <f>SUM(K19:K24)</f>
        <v>61</v>
      </c>
      <c r="L25" s="1681">
        <f>SUM(L19:L24)</f>
        <v>61</v>
      </c>
      <c r="M25" s="1681">
        <f>SUM(M19:M24)</f>
        <v>50.1</v>
      </c>
      <c r="N25" s="2688"/>
      <c r="O25" s="2687"/>
      <c r="P25" s="2681"/>
      <c r="Q25" s="2680"/>
      <c r="R25" s="2616"/>
      <c r="S25" s="2615"/>
    </row>
    <row r="26" spans="1:19" ht="19.899999999999999" customHeight="1">
      <c r="A26" s="7048" t="s">
        <v>27</v>
      </c>
      <c r="B26" s="7029" t="s">
        <v>27</v>
      </c>
      <c r="C26" s="6268" t="s">
        <v>29</v>
      </c>
      <c r="D26" s="2686" t="s">
        <v>27</v>
      </c>
      <c r="E26" s="2685"/>
      <c r="F26" s="6866" t="s">
        <v>911</v>
      </c>
      <c r="G26" s="6937"/>
      <c r="H26" s="6996"/>
      <c r="I26" s="6998"/>
      <c r="J26" s="1455" t="s">
        <v>110</v>
      </c>
      <c r="K26" s="2684">
        <v>61</v>
      </c>
      <c r="L26" s="2684">
        <v>61</v>
      </c>
      <c r="M26" s="2684">
        <v>50.1</v>
      </c>
      <c r="N26" s="2683"/>
      <c r="O26" s="2682"/>
      <c r="P26" s="2681"/>
      <c r="Q26" s="2680"/>
      <c r="R26" s="2616"/>
      <c r="S26" s="2615"/>
    </row>
    <row r="27" spans="1:19" ht="75.75" customHeight="1" thickBot="1">
      <c r="A27" s="7049"/>
      <c r="B27" s="7030"/>
      <c r="C27" s="6298"/>
      <c r="D27" s="1570"/>
      <c r="E27" s="2651"/>
      <c r="F27" s="6867"/>
      <c r="G27" s="6938"/>
      <c r="H27" s="6997"/>
      <c r="I27" s="6999"/>
      <c r="J27" s="2679" t="s">
        <v>23</v>
      </c>
      <c r="K27" s="1385">
        <f>SUM(K26)</f>
        <v>61</v>
      </c>
      <c r="L27" s="1385">
        <f>SUM(L26)</f>
        <v>61</v>
      </c>
      <c r="M27" s="1385">
        <f>SUM(M26)</f>
        <v>50.1</v>
      </c>
      <c r="N27" s="2678"/>
      <c r="O27" s="2677"/>
      <c r="P27" s="2676"/>
      <c r="Q27" s="2675"/>
      <c r="R27" s="2616"/>
      <c r="S27" s="2615"/>
    </row>
    <row r="28" spans="1:19" ht="24" customHeight="1" thickBot="1">
      <c r="A28" s="866" t="s">
        <v>27</v>
      </c>
      <c r="B28" s="1063" t="s">
        <v>27</v>
      </c>
      <c r="C28" s="6305" t="s">
        <v>28</v>
      </c>
      <c r="D28" s="6006"/>
      <c r="E28" s="6006"/>
      <c r="F28" s="6006"/>
      <c r="G28" s="6006"/>
      <c r="H28" s="6006"/>
      <c r="I28" s="6006"/>
      <c r="J28" s="1191" t="s">
        <v>23</v>
      </c>
      <c r="K28" s="2546">
        <f>K16+K25</f>
        <v>131</v>
      </c>
      <c r="L28" s="2546">
        <f>L16+L25</f>
        <v>131</v>
      </c>
      <c r="M28" s="2546">
        <f>M16+M25</f>
        <v>115.4</v>
      </c>
      <c r="N28" s="477"/>
      <c r="O28" s="477"/>
      <c r="P28" s="2674"/>
      <c r="Q28" s="2674"/>
      <c r="R28" s="2616"/>
      <c r="S28" s="2615"/>
    </row>
    <row r="29" spans="1:19" ht="20.45" customHeight="1" thickBot="1">
      <c r="A29" s="1177" t="s">
        <v>27</v>
      </c>
      <c r="B29" s="6174" t="s">
        <v>26</v>
      </c>
      <c r="C29" s="6008"/>
      <c r="D29" s="6008"/>
      <c r="E29" s="6008"/>
      <c r="F29" s="6008"/>
      <c r="G29" s="6008"/>
      <c r="H29" s="6008"/>
      <c r="I29" s="6008"/>
      <c r="J29" s="2433" t="s">
        <v>23</v>
      </c>
      <c r="K29" s="2606">
        <f>K28*1</f>
        <v>131</v>
      </c>
      <c r="L29" s="2606">
        <f>L28*1</f>
        <v>131</v>
      </c>
      <c r="M29" s="2606">
        <f>M28*1</f>
        <v>115.4</v>
      </c>
      <c r="N29" s="2431"/>
      <c r="O29" s="2431"/>
      <c r="P29" s="2673"/>
      <c r="Q29" s="2673"/>
      <c r="R29" s="2616"/>
      <c r="S29" s="2615"/>
    </row>
    <row r="30" spans="1:19" ht="28.5" customHeight="1" thickBot="1">
      <c r="A30" s="1057" t="s">
        <v>29</v>
      </c>
      <c r="B30" s="6411" t="s">
        <v>910</v>
      </c>
      <c r="C30" s="6412"/>
      <c r="D30" s="6412"/>
      <c r="E30" s="6412"/>
      <c r="F30" s="6412"/>
      <c r="G30" s="6412"/>
      <c r="H30" s="6412"/>
      <c r="I30" s="6412"/>
      <c r="J30" s="6412"/>
      <c r="K30" s="6412"/>
      <c r="L30" s="6412"/>
      <c r="M30" s="6412"/>
      <c r="N30" s="6412"/>
      <c r="O30" s="6412"/>
      <c r="P30" s="6412"/>
      <c r="Q30" s="6413"/>
      <c r="R30" s="5852"/>
      <c r="S30" s="5862"/>
    </row>
    <row r="31" spans="1:19" ht="81" customHeight="1" thickBot="1">
      <c r="A31" s="1057"/>
      <c r="B31" s="2672"/>
      <c r="C31" s="2671"/>
      <c r="D31" s="2671"/>
      <c r="E31" s="2671"/>
      <c r="F31" s="2671"/>
      <c r="G31" s="2671"/>
      <c r="H31" s="2671"/>
      <c r="I31" s="2671"/>
      <c r="J31" s="2671"/>
      <c r="K31" s="2671"/>
      <c r="L31" s="2671"/>
      <c r="M31" s="2670"/>
      <c r="N31" s="2669" t="s">
        <v>909</v>
      </c>
      <c r="O31" s="2668" t="s">
        <v>52</v>
      </c>
      <c r="P31" s="2668" t="s">
        <v>908</v>
      </c>
      <c r="Q31" s="2668" t="s">
        <v>907</v>
      </c>
      <c r="R31" s="5852" t="s">
        <v>906</v>
      </c>
      <c r="S31" s="5862"/>
    </row>
    <row r="32" spans="1:19" ht="39" customHeight="1" thickBot="1">
      <c r="A32" s="1190" t="s">
        <v>29</v>
      </c>
      <c r="B32" s="1189" t="s">
        <v>27</v>
      </c>
      <c r="C32" s="2667" t="s">
        <v>905</v>
      </c>
      <c r="D32" s="1058"/>
      <c r="E32" s="1058"/>
      <c r="F32" s="1058"/>
      <c r="G32" s="1058"/>
      <c r="H32" s="2666"/>
      <c r="I32" s="1058"/>
      <c r="J32" s="1058"/>
      <c r="K32" s="1058"/>
      <c r="L32" s="1058"/>
      <c r="M32" s="1058"/>
      <c r="N32" s="1058"/>
      <c r="O32" s="1058"/>
      <c r="P32" s="1058"/>
      <c r="Q32" s="1058"/>
      <c r="R32" s="2616"/>
      <c r="S32" s="2615"/>
    </row>
    <row r="33" spans="1:21" ht="81.75" customHeight="1" thickBot="1">
      <c r="A33" s="7048" t="s">
        <v>29</v>
      </c>
      <c r="B33" s="7029" t="s">
        <v>27</v>
      </c>
      <c r="C33" s="6268" t="s">
        <v>27</v>
      </c>
      <c r="D33" s="6223" t="s">
        <v>902</v>
      </c>
      <c r="E33" s="6284"/>
      <c r="F33" s="6285"/>
      <c r="G33" s="6871" t="s">
        <v>445</v>
      </c>
      <c r="H33" s="7038" t="s">
        <v>34</v>
      </c>
      <c r="I33" s="7026" t="s">
        <v>299</v>
      </c>
      <c r="J33" s="2660" t="s">
        <v>110</v>
      </c>
      <c r="K33" s="2659">
        <f>K35</f>
        <v>35</v>
      </c>
      <c r="L33" s="2659">
        <f>L35</f>
        <v>27</v>
      </c>
      <c r="M33" s="2659">
        <f>M35</f>
        <v>26.6</v>
      </c>
      <c r="N33" s="2663" t="s">
        <v>904</v>
      </c>
      <c r="O33" s="2662"/>
      <c r="P33" s="2657" t="s">
        <v>387</v>
      </c>
      <c r="Q33" s="2657" t="s">
        <v>387</v>
      </c>
      <c r="R33" s="7051" t="s">
        <v>903</v>
      </c>
      <c r="S33" s="6662"/>
      <c r="U33" s="2654"/>
    </row>
    <row r="34" spans="1:21" ht="26.25" customHeight="1" thickBot="1">
      <c r="A34" s="7049"/>
      <c r="B34" s="7030"/>
      <c r="C34" s="6298"/>
      <c r="D34" s="6389"/>
      <c r="E34" s="6286"/>
      <c r="F34" s="6287"/>
      <c r="G34" s="6872"/>
      <c r="H34" s="7039"/>
      <c r="I34" s="6998"/>
      <c r="J34" s="2641" t="s">
        <v>23</v>
      </c>
      <c r="K34" s="1681">
        <f>SUM(K33)</f>
        <v>35</v>
      </c>
      <c r="L34" s="1681">
        <f>SUM(L33)</f>
        <v>27</v>
      </c>
      <c r="M34" s="1681">
        <f>SUM(M33)</f>
        <v>26.6</v>
      </c>
      <c r="N34" s="2663"/>
      <c r="O34" s="2662"/>
      <c r="P34" s="2661"/>
      <c r="Q34" s="2661"/>
      <c r="R34" s="5852"/>
      <c r="S34" s="5862"/>
      <c r="U34" s="2654"/>
    </row>
    <row r="35" spans="1:21" ht="31.5" customHeight="1" thickBot="1">
      <c r="A35" s="7048" t="s">
        <v>29</v>
      </c>
      <c r="B35" s="7029" t="s">
        <v>27</v>
      </c>
      <c r="C35" s="6268" t="s">
        <v>27</v>
      </c>
      <c r="D35" s="7027" t="s">
        <v>27</v>
      </c>
      <c r="E35" s="2653"/>
      <c r="F35" s="6865" t="s">
        <v>902</v>
      </c>
      <c r="G35" s="6872"/>
      <c r="H35" s="7039"/>
      <c r="I35" s="6998"/>
      <c r="J35" s="908" t="s">
        <v>110</v>
      </c>
      <c r="K35" s="2664">
        <v>35</v>
      </c>
      <c r="L35" s="2665">
        <v>27</v>
      </c>
      <c r="M35" s="2665">
        <v>26.6</v>
      </c>
      <c r="N35" s="2663"/>
      <c r="O35" s="2662"/>
      <c r="P35" s="2661"/>
      <c r="Q35" s="2661"/>
      <c r="R35" s="5852"/>
      <c r="S35" s="5862"/>
      <c r="U35" s="2654"/>
    </row>
    <row r="36" spans="1:21" ht="68.25" customHeight="1" thickBot="1">
      <c r="A36" s="7049"/>
      <c r="B36" s="7030"/>
      <c r="C36" s="6298"/>
      <c r="D36" s="7028"/>
      <c r="E36" s="2651"/>
      <c r="F36" s="6867"/>
      <c r="G36" s="6873"/>
      <c r="H36" s="7040"/>
      <c r="I36" s="6999"/>
      <c r="J36" s="2637" t="s">
        <v>23</v>
      </c>
      <c r="K36" s="2664">
        <f>SUM(K35)</f>
        <v>35</v>
      </c>
      <c r="L36" s="2664">
        <f>SUM(L35)</f>
        <v>27</v>
      </c>
      <c r="M36" s="2664">
        <f>SUM(M35)</f>
        <v>26.6</v>
      </c>
      <c r="N36" s="2663"/>
      <c r="O36" s="2662"/>
      <c r="P36" s="2661"/>
      <c r="Q36" s="2661"/>
      <c r="R36" s="7052"/>
      <c r="S36" s="6663"/>
      <c r="U36" s="2654"/>
    </row>
    <row r="37" spans="1:21" ht="129.75" customHeight="1" thickBot="1">
      <c r="A37" s="7048" t="s">
        <v>29</v>
      </c>
      <c r="B37" s="7029" t="s">
        <v>27</v>
      </c>
      <c r="C37" s="6268" t="s">
        <v>29</v>
      </c>
      <c r="D37" s="6223" t="s">
        <v>901</v>
      </c>
      <c r="E37" s="6284"/>
      <c r="F37" s="6285"/>
      <c r="G37" s="6871" t="s">
        <v>431</v>
      </c>
      <c r="H37" s="7038" t="s">
        <v>34</v>
      </c>
      <c r="I37" s="7026" t="s">
        <v>299</v>
      </c>
      <c r="J37" s="2660" t="s">
        <v>110</v>
      </c>
      <c r="K37" s="2659">
        <f>K39</f>
        <v>52.5</v>
      </c>
      <c r="L37" s="2659">
        <f>L39</f>
        <v>55.2</v>
      </c>
      <c r="M37" s="2659">
        <f>M39</f>
        <v>55.2</v>
      </c>
      <c r="N37" s="1004" t="s">
        <v>900</v>
      </c>
      <c r="O37" s="2658"/>
      <c r="P37" s="2657" t="s">
        <v>387</v>
      </c>
      <c r="Q37" s="2657" t="s">
        <v>387</v>
      </c>
      <c r="R37" s="6891" t="s">
        <v>899</v>
      </c>
      <c r="S37" s="6892"/>
      <c r="U37" s="2654"/>
    </row>
    <row r="38" spans="1:21" ht="69" customHeight="1" thickBot="1">
      <c r="A38" s="7049"/>
      <c r="B38" s="7030"/>
      <c r="C38" s="6298"/>
      <c r="D38" s="6389"/>
      <c r="E38" s="6286"/>
      <c r="F38" s="6287"/>
      <c r="G38" s="6872"/>
      <c r="H38" s="7039"/>
      <c r="I38" s="6998"/>
      <c r="J38" s="2641" t="s">
        <v>23</v>
      </c>
      <c r="K38" s="2656">
        <f>SUM(K37)</f>
        <v>52.5</v>
      </c>
      <c r="L38" s="2656">
        <f>SUM(L37)</f>
        <v>55.2</v>
      </c>
      <c r="M38" s="2656">
        <f>SUM(M37)</f>
        <v>55.2</v>
      </c>
      <c r="N38" s="2649"/>
      <c r="O38" s="2648"/>
      <c r="P38" s="2647"/>
      <c r="Q38" s="2647"/>
      <c r="R38" s="2655"/>
      <c r="S38" s="2615"/>
      <c r="U38" s="2654"/>
    </row>
    <row r="39" spans="1:21" ht="21" customHeight="1" thickBot="1">
      <c r="A39" s="7048" t="s">
        <v>29</v>
      </c>
      <c r="B39" s="7029" t="s">
        <v>27</v>
      </c>
      <c r="C39" s="6268" t="s">
        <v>29</v>
      </c>
      <c r="D39" s="7027" t="s">
        <v>27</v>
      </c>
      <c r="E39" s="2653"/>
      <c r="F39" s="6865" t="s">
        <v>898</v>
      </c>
      <c r="G39" s="6872"/>
      <c r="H39" s="7039"/>
      <c r="I39" s="6998"/>
      <c r="J39" s="908" t="s">
        <v>110</v>
      </c>
      <c r="K39" s="2650">
        <v>52.5</v>
      </c>
      <c r="L39" s="2652">
        <v>55.2</v>
      </c>
      <c r="M39" s="2650">
        <v>55.2</v>
      </c>
      <c r="N39" s="2649"/>
      <c r="O39" s="2648"/>
      <c r="P39" s="2647"/>
      <c r="Q39" s="2647"/>
      <c r="R39" s="2616"/>
      <c r="S39" s="2615"/>
    </row>
    <row r="40" spans="1:21" ht="17.25" customHeight="1" thickBot="1">
      <c r="A40" s="7049"/>
      <c r="B40" s="7030"/>
      <c r="C40" s="6298"/>
      <c r="D40" s="7028"/>
      <c r="E40" s="2651"/>
      <c r="F40" s="6867"/>
      <c r="G40" s="6873"/>
      <c r="H40" s="7040"/>
      <c r="I40" s="6999"/>
      <c r="J40" s="2637" t="s">
        <v>23</v>
      </c>
      <c r="K40" s="2650">
        <f>SUM(K39)</f>
        <v>52.5</v>
      </c>
      <c r="L40" s="2650">
        <f>SUM(L39)</f>
        <v>55.2</v>
      </c>
      <c r="M40" s="2650">
        <f>SUM(M39)</f>
        <v>55.2</v>
      </c>
      <c r="N40" s="2649"/>
      <c r="O40" s="2648"/>
      <c r="P40" s="2647"/>
      <c r="Q40" s="2647"/>
      <c r="R40" s="2616"/>
      <c r="S40" s="2615"/>
    </row>
    <row r="41" spans="1:21" ht="46.9" customHeight="1" thickBot="1">
      <c r="A41" s="6271" t="s">
        <v>29</v>
      </c>
      <c r="B41" s="6067" t="s">
        <v>27</v>
      </c>
      <c r="C41" s="2638" t="s">
        <v>94</v>
      </c>
      <c r="D41" s="6223" t="s">
        <v>897</v>
      </c>
      <c r="E41" s="6284"/>
      <c r="F41" s="6285"/>
      <c r="G41" s="6871" t="s">
        <v>543</v>
      </c>
      <c r="H41" s="6187" t="s">
        <v>34</v>
      </c>
      <c r="I41" s="5910" t="s">
        <v>299</v>
      </c>
      <c r="J41" s="2646" t="s">
        <v>110</v>
      </c>
      <c r="K41" s="2645">
        <f>K43</f>
        <v>15</v>
      </c>
      <c r="L41" s="2645">
        <f>L43</f>
        <v>15</v>
      </c>
      <c r="M41" s="2645">
        <f>M43</f>
        <v>15</v>
      </c>
      <c r="N41" s="2644" t="s">
        <v>896</v>
      </c>
      <c r="O41" s="1522"/>
      <c r="P41" s="2643" t="s">
        <v>387</v>
      </c>
      <c r="Q41" s="2642" t="s">
        <v>387</v>
      </c>
      <c r="R41" s="6891" t="s">
        <v>895</v>
      </c>
      <c r="S41" s="6892"/>
    </row>
    <row r="42" spans="1:21" ht="24.6" customHeight="1" thickBot="1">
      <c r="A42" s="6273"/>
      <c r="B42" s="6069"/>
      <c r="C42" s="1355"/>
      <c r="D42" s="6390"/>
      <c r="E42" s="6288"/>
      <c r="F42" s="6289"/>
      <c r="G42" s="6872"/>
      <c r="H42" s="6188"/>
      <c r="I42" s="5911"/>
      <c r="J42" s="2641" t="s">
        <v>23</v>
      </c>
      <c r="K42" s="2640">
        <f>SUM(K41)</f>
        <v>15</v>
      </c>
      <c r="L42" s="2640">
        <f>SUM(L41)</f>
        <v>15</v>
      </c>
      <c r="M42" s="2640">
        <f>SUM(M41)</f>
        <v>15</v>
      </c>
      <c r="N42" s="2611"/>
      <c r="O42" s="2639"/>
      <c r="P42" s="2633"/>
      <c r="Q42" s="2632"/>
      <c r="R42" s="2616"/>
      <c r="S42" s="2615"/>
    </row>
    <row r="43" spans="1:21" ht="24.6" customHeight="1" thickBot="1">
      <c r="A43" s="6271" t="s">
        <v>29</v>
      </c>
      <c r="B43" s="6067" t="s">
        <v>27</v>
      </c>
      <c r="C43" s="2638" t="s">
        <v>94</v>
      </c>
      <c r="D43" s="7047" t="s">
        <v>27</v>
      </c>
      <c r="E43" s="2621"/>
      <c r="F43" s="6956" t="s">
        <v>894</v>
      </c>
      <c r="G43" s="6872"/>
      <c r="H43" s="6188"/>
      <c r="I43" s="5911"/>
      <c r="J43" s="1633" t="s">
        <v>110</v>
      </c>
      <c r="K43" s="2636">
        <v>15</v>
      </c>
      <c r="L43" s="2636">
        <v>15</v>
      </c>
      <c r="M43" s="2636">
        <v>15</v>
      </c>
      <c r="N43" s="2611"/>
      <c r="O43" s="2634"/>
      <c r="P43" s="2633"/>
      <c r="Q43" s="2632"/>
      <c r="R43" s="2616"/>
      <c r="S43" s="2615"/>
    </row>
    <row r="44" spans="1:21" ht="24.6" customHeight="1" thickBot="1">
      <c r="A44" s="6273"/>
      <c r="B44" s="6069"/>
      <c r="C44" s="1355"/>
      <c r="D44" s="7028"/>
      <c r="E44" s="2614"/>
      <c r="F44" s="6957"/>
      <c r="G44" s="6873"/>
      <c r="H44" s="6189"/>
      <c r="I44" s="5912"/>
      <c r="J44" s="2637" t="s">
        <v>23</v>
      </c>
      <c r="K44" s="2636">
        <f>SUM(K43)</f>
        <v>15</v>
      </c>
      <c r="L44" s="2636">
        <f>SUM(L43)</f>
        <v>15</v>
      </c>
      <c r="M44" s="2636">
        <f>SUM(M43)</f>
        <v>15</v>
      </c>
      <c r="N44" s="2635"/>
      <c r="O44" s="2634"/>
      <c r="P44" s="2633"/>
      <c r="Q44" s="2632"/>
      <c r="R44" s="2616"/>
      <c r="S44" s="2615"/>
    </row>
    <row r="45" spans="1:21" ht="21" customHeight="1" thickBot="1">
      <c r="A45" s="1178" t="s">
        <v>29</v>
      </c>
      <c r="B45" s="855" t="s">
        <v>29</v>
      </c>
      <c r="C45" s="6305" t="s">
        <v>28</v>
      </c>
      <c r="D45" s="6006"/>
      <c r="E45" s="6006"/>
      <c r="F45" s="6006"/>
      <c r="G45" s="6006"/>
      <c r="H45" s="6006"/>
      <c r="I45" s="6006"/>
      <c r="J45" s="854" t="s">
        <v>23</v>
      </c>
      <c r="K45" s="2631">
        <f>K34+K38+K42</f>
        <v>102.5</v>
      </c>
      <c r="L45" s="2631">
        <f>L34+L38+L42</f>
        <v>97.2</v>
      </c>
      <c r="M45" s="2631">
        <f>M34+M38+M42</f>
        <v>96.800000000000011</v>
      </c>
      <c r="N45" s="477"/>
      <c r="O45" s="477"/>
      <c r="P45" s="477"/>
      <c r="Q45" s="477"/>
      <c r="R45" s="2616"/>
      <c r="S45" s="2615"/>
    </row>
    <row r="46" spans="1:21" ht="28.9" customHeight="1" thickBot="1">
      <c r="A46" s="1190" t="s">
        <v>29</v>
      </c>
      <c r="B46" s="1189" t="s">
        <v>29</v>
      </c>
      <c r="C46" s="6397" t="s">
        <v>893</v>
      </c>
      <c r="D46" s="6398"/>
      <c r="E46" s="6398"/>
      <c r="F46" s="6398"/>
      <c r="G46" s="6398"/>
      <c r="H46" s="6398"/>
      <c r="I46" s="6398"/>
      <c r="J46" s="6398"/>
      <c r="K46" s="6398"/>
      <c r="L46" s="6398"/>
      <c r="M46" s="6398"/>
      <c r="N46" s="6398"/>
      <c r="O46" s="6398"/>
      <c r="P46" s="6398"/>
      <c r="Q46" s="6398"/>
      <c r="R46" s="2616"/>
      <c r="S46" s="2615"/>
    </row>
    <row r="47" spans="1:21" ht="53.25" customHeight="1">
      <c r="A47" s="6240" t="s">
        <v>29</v>
      </c>
      <c r="B47" s="6242" t="s">
        <v>29</v>
      </c>
      <c r="C47" s="6290" t="s">
        <v>27</v>
      </c>
      <c r="D47" s="6223" t="s">
        <v>892</v>
      </c>
      <c r="E47" s="6284"/>
      <c r="F47" s="6285"/>
      <c r="G47" s="6871" t="s">
        <v>762</v>
      </c>
      <c r="H47" s="6880" t="s">
        <v>34</v>
      </c>
      <c r="I47" s="5910" t="s">
        <v>33</v>
      </c>
      <c r="J47" s="2630" t="s">
        <v>110</v>
      </c>
      <c r="K47" s="1503">
        <f>K51</f>
        <v>64</v>
      </c>
      <c r="L47" s="1503">
        <f>L51</f>
        <v>69.3</v>
      </c>
      <c r="M47" s="1503">
        <f>M51</f>
        <v>69.2</v>
      </c>
      <c r="N47" s="2629" t="s">
        <v>891</v>
      </c>
      <c r="O47" s="1523" t="s">
        <v>101</v>
      </c>
      <c r="P47" s="682">
        <v>1</v>
      </c>
      <c r="Q47" s="2478">
        <v>1</v>
      </c>
      <c r="R47" s="6891" t="s">
        <v>890</v>
      </c>
      <c r="S47" s="6892"/>
    </row>
    <row r="48" spans="1:21" ht="150" customHeight="1">
      <c r="A48" s="6267"/>
      <c r="B48" s="6068"/>
      <c r="C48" s="6291"/>
      <c r="D48" s="6389"/>
      <c r="E48" s="6286"/>
      <c r="F48" s="6287"/>
      <c r="G48" s="6872"/>
      <c r="H48" s="7041"/>
      <c r="I48" s="5911"/>
      <c r="J48" s="2627"/>
      <c r="K48" s="1491"/>
      <c r="L48" s="1491"/>
      <c r="M48" s="1491"/>
      <c r="N48" s="2628" t="s">
        <v>889</v>
      </c>
      <c r="O48" s="2625" t="s">
        <v>101</v>
      </c>
      <c r="P48" s="1368">
        <v>1</v>
      </c>
      <c r="Q48" s="1472">
        <v>1</v>
      </c>
      <c r="R48" s="6891" t="s">
        <v>888</v>
      </c>
      <c r="S48" s="6892"/>
    </row>
    <row r="49" spans="1:19" ht="114" customHeight="1">
      <c r="A49" s="6267"/>
      <c r="B49" s="6068"/>
      <c r="C49" s="6291"/>
      <c r="D49" s="6389"/>
      <c r="E49" s="6286"/>
      <c r="F49" s="6287"/>
      <c r="G49" s="6872"/>
      <c r="H49" s="7041"/>
      <c r="I49" s="5911"/>
      <c r="J49" s="2627"/>
      <c r="K49" s="1491"/>
      <c r="L49" s="1491"/>
      <c r="M49" s="1491"/>
      <c r="N49" s="2626" t="s">
        <v>887</v>
      </c>
      <c r="O49" s="2625"/>
      <c r="P49" s="2624" t="s">
        <v>387</v>
      </c>
      <c r="Q49" s="2623" t="s">
        <v>387</v>
      </c>
      <c r="R49" s="6891" t="s">
        <v>886</v>
      </c>
      <c r="S49" s="6892"/>
    </row>
    <row r="50" spans="1:19" ht="22.5" customHeight="1" thickBot="1">
      <c r="A50" s="6241"/>
      <c r="B50" s="6243"/>
      <c r="C50" s="6292"/>
      <c r="D50" s="6390"/>
      <c r="E50" s="6288"/>
      <c r="F50" s="6289"/>
      <c r="G50" s="6872"/>
      <c r="H50" s="7041"/>
      <c r="I50" s="5911"/>
      <c r="J50" s="2622" t="s">
        <v>23</v>
      </c>
      <c r="K50" s="1485">
        <f>SUM(K47:K49)</f>
        <v>64</v>
      </c>
      <c r="L50" s="1485">
        <f>SUM(L47:L49)</f>
        <v>69.3</v>
      </c>
      <c r="M50" s="1485">
        <f>SUM(M47:M49)</f>
        <v>69.2</v>
      </c>
      <c r="N50" s="2618"/>
      <c r="O50" s="2617"/>
      <c r="P50" s="2617"/>
      <c r="Q50" s="1699"/>
      <c r="R50" s="2616"/>
      <c r="S50" s="2615"/>
    </row>
    <row r="51" spans="1:19" ht="61.5" customHeight="1">
      <c r="A51" s="6271" t="s">
        <v>29</v>
      </c>
      <c r="B51" s="6067" t="s">
        <v>29</v>
      </c>
      <c r="C51" s="6268" t="s">
        <v>27</v>
      </c>
      <c r="D51" s="6299" t="s">
        <v>27</v>
      </c>
      <c r="E51" s="2621"/>
      <c r="F51" s="2620" t="s">
        <v>885</v>
      </c>
      <c r="G51" s="6872"/>
      <c r="H51" s="7041"/>
      <c r="I51" s="5911"/>
      <c r="J51" s="908" t="s">
        <v>110</v>
      </c>
      <c r="K51" s="2619">
        <v>64</v>
      </c>
      <c r="L51" s="2619">
        <v>69.3</v>
      </c>
      <c r="M51" s="2619">
        <v>69.2</v>
      </c>
      <c r="N51" s="2618"/>
      <c r="O51" s="2617"/>
      <c r="P51" s="2617"/>
      <c r="Q51" s="1699"/>
      <c r="R51" s="2616"/>
      <c r="S51" s="2615"/>
    </row>
    <row r="52" spans="1:19" ht="13.5" thickBot="1">
      <c r="A52" s="6273"/>
      <c r="B52" s="6069"/>
      <c r="C52" s="6298"/>
      <c r="D52" s="6301"/>
      <c r="E52" s="2614"/>
      <c r="F52" s="2613"/>
      <c r="G52" s="6873"/>
      <c r="H52" s="6882"/>
      <c r="I52" s="5912"/>
      <c r="J52" s="2612" t="s">
        <v>23</v>
      </c>
      <c r="K52" s="1441">
        <f>SUM(K51)</f>
        <v>64</v>
      </c>
      <c r="L52" s="1441">
        <f>SUM(L51)</f>
        <v>69.3</v>
      </c>
      <c r="M52" s="1441">
        <f>SUM(M51)</f>
        <v>69.2</v>
      </c>
      <c r="N52" s="2611"/>
      <c r="O52" s="2610"/>
      <c r="P52" s="2610"/>
      <c r="Q52" s="1694"/>
      <c r="R52" s="2605"/>
      <c r="S52" s="1479"/>
    </row>
    <row r="53" spans="1:19" ht="13.5" customHeight="1" thickBot="1">
      <c r="A53" s="866" t="s">
        <v>29</v>
      </c>
      <c r="B53" s="1063" t="s">
        <v>27</v>
      </c>
      <c r="C53" s="6305" t="s">
        <v>28</v>
      </c>
      <c r="D53" s="6006"/>
      <c r="E53" s="6006"/>
      <c r="F53" s="6006"/>
      <c r="G53" s="6006"/>
      <c r="H53" s="6006"/>
      <c r="I53" s="6006"/>
      <c r="J53" s="1191" t="s">
        <v>23</v>
      </c>
      <c r="K53" s="1061">
        <f>K50</f>
        <v>64</v>
      </c>
      <c r="L53" s="1061">
        <f>L50</f>
        <v>69.3</v>
      </c>
      <c r="M53" s="1061">
        <f>M50</f>
        <v>69.2</v>
      </c>
      <c r="N53" s="979"/>
      <c r="O53" s="2609"/>
      <c r="P53" s="2609"/>
      <c r="Q53" s="979"/>
      <c r="R53" s="2605"/>
      <c r="S53" s="1479"/>
    </row>
    <row r="54" spans="1:19" ht="13.5" customHeight="1" thickBot="1">
      <c r="A54" s="2608" t="s">
        <v>29</v>
      </c>
      <c r="B54" s="7042" t="s">
        <v>26</v>
      </c>
      <c r="C54" s="7043"/>
      <c r="D54" s="7043"/>
      <c r="E54" s="7043"/>
      <c r="F54" s="7043"/>
      <c r="G54" s="7043"/>
      <c r="H54" s="7043"/>
      <c r="I54" s="7043"/>
      <c r="J54" s="2607" t="s">
        <v>23</v>
      </c>
      <c r="K54" s="2606">
        <f>K53+K45</f>
        <v>166.5</v>
      </c>
      <c r="L54" s="2606">
        <f>L53+L45</f>
        <v>166.5</v>
      </c>
      <c r="M54" s="2606">
        <f>M53+M45</f>
        <v>166</v>
      </c>
      <c r="N54" s="2431"/>
      <c r="O54" s="2431"/>
      <c r="P54" s="2431"/>
      <c r="Q54" s="2431"/>
      <c r="R54" s="2605"/>
      <c r="S54" s="1479"/>
    </row>
    <row r="55" spans="1:19" ht="13.5" thickBot="1">
      <c r="A55" s="7044" t="s">
        <v>24</v>
      </c>
      <c r="B55" s="7045"/>
      <c r="C55" s="7045"/>
      <c r="D55" s="7045"/>
      <c r="E55" s="7045"/>
      <c r="F55" s="7045"/>
      <c r="G55" s="7045"/>
      <c r="H55" s="7045"/>
      <c r="I55" s="7045"/>
      <c r="J55" s="7046"/>
      <c r="K55" s="2604">
        <f>K54+K29</f>
        <v>297.5</v>
      </c>
      <c r="L55" s="2604">
        <f>L54+L29</f>
        <v>297.5</v>
      </c>
      <c r="M55" s="2604">
        <f>M54+M29</f>
        <v>281.39999999999998</v>
      </c>
      <c r="N55" s="2603"/>
      <c r="O55" s="2603"/>
      <c r="P55" s="2603"/>
      <c r="Q55" s="2603"/>
      <c r="R55" s="2602"/>
      <c r="S55" s="2601"/>
    </row>
    <row r="56" spans="1:19">
      <c r="A56" s="2599" t="s">
        <v>494</v>
      </c>
      <c r="B56" s="2599"/>
      <c r="C56" s="2599"/>
      <c r="D56" s="2599"/>
      <c r="E56" s="2599"/>
      <c r="F56" s="2599"/>
      <c r="G56" s="2599"/>
      <c r="H56" s="2600"/>
      <c r="I56" s="2599"/>
      <c r="J56" s="2599"/>
      <c r="K56" s="2599"/>
      <c r="L56" s="2599"/>
      <c r="M56" s="2599"/>
      <c r="N56" s="1336"/>
      <c r="O56" s="1335"/>
      <c r="P56" s="1335"/>
      <c r="Q56" s="1333"/>
    </row>
    <row r="57" spans="1:19" ht="24.75" customHeight="1">
      <c r="A57" s="1156"/>
      <c r="B57" s="1156"/>
      <c r="C57" s="1156"/>
      <c r="D57" s="1156"/>
      <c r="E57" s="1156"/>
      <c r="F57" s="1156"/>
      <c r="G57" s="1156"/>
      <c r="H57" s="2598"/>
      <c r="I57" s="1156"/>
      <c r="J57" s="1156"/>
      <c r="K57" s="1156"/>
      <c r="L57" s="1156"/>
      <c r="M57" s="1156"/>
    </row>
    <row r="58" spans="1:19" ht="16.5" thickBot="1">
      <c r="A58" s="1156"/>
      <c r="B58" s="1156"/>
      <c r="C58" s="1156"/>
      <c r="D58" s="1156"/>
      <c r="E58" s="1156"/>
      <c r="F58" s="7031" t="s">
        <v>21</v>
      </c>
      <c r="G58" s="7031"/>
      <c r="H58" s="7031"/>
      <c r="I58" s="7031"/>
      <c r="J58" s="7031"/>
      <c r="K58" s="7031"/>
      <c r="L58" s="2597"/>
      <c r="M58" s="2597"/>
    </row>
    <row r="59" spans="1:19" ht="51" customHeight="1" thickBot="1">
      <c r="A59" s="1156"/>
      <c r="B59" s="1156"/>
      <c r="C59" s="1156"/>
      <c r="D59" s="1156"/>
      <c r="E59" s="1156"/>
      <c r="F59" s="2596"/>
      <c r="G59" s="2594"/>
      <c r="H59" s="2595"/>
      <c r="I59" s="2594"/>
      <c r="J59" s="2593"/>
      <c r="K59" s="2415" t="s">
        <v>19</v>
      </c>
      <c r="L59" s="1327" t="s">
        <v>18</v>
      </c>
      <c r="M59" s="1326" t="s">
        <v>17</v>
      </c>
      <c r="N59" s="409"/>
    </row>
    <row r="60" spans="1:19" ht="13.5" thickBot="1">
      <c r="A60" s="1156"/>
      <c r="B60" s="1156"/>
      <c r="C60" s="1156"/>
      <c r="D60" s="1156"/>
      <c r="E60" s="1156"/>
      <c r="F60" s="7032" t="s">
        <v>16</v>
      </c>
      <c r="G60" s="7033"/>
      <c r="H60" s="7033"/>
      <c r="I60" s="7033"/>
      <c r="J60" s="7034"/>
      <c r="K60" s="2407">
        <f>SUM(K61:K71)</f>
        <v>297.5</v>
      </c>
      <c r="L60" s="2407">
        <f>SUM(L61:L71)</f>
        <v>297.5</v>
      </c>
      <c r="M60" s="1325">
        <f>SUM(M61:M71)</f>
        <v>281.39999999999998</v>
      </c>
    </row>
    <row r="61" spans="1:19">
      <c r="A61" s="1156"/>
      <c r="B61" s="1156"/>
      <c r="C61" s="1156"/>
      <c r="D61" s="1156"/>
      <c r="E61" s="1156"/>
      <c r="F61" s="7035" t="s">
        <v>14</v>
      </c>
      <c r="G61" s="7036"/>
      <c r="H61" s="7036"/>
      <c r="I61" s="7036"/>
      <c r="J61" s="7037"/>
      <c r="K61" s="2592">
        <f>K14+K19+K33+K37+K41+K47</f>
        <v>297.5</v>
      </c>
      <c r="L61" s="2592">
        <f>L14+L19+L33+L37+L41+L47</f>
        <v>297.5</v>
      </c>
      <c r="M61" s="2591">
        <f>M14+M19+M33+M37+M41+M47</f>
        <v>281.39999999999998</v>
      </c>
    </row>
    <row r="62" spans="1:19">
      <c r="A62" s="1156"/>
      <c r="B62" s="1156"/>
      <c r="C62" s="1156"/>
      <c r="D62" s="1156"/>
      <c r="E62" s="1156"/>
      <c r="F62" s="7035" t="s">
        <v>493</v>
      </c>
      <c r="G62" s="7036"/>
      <c r="H62" s="7036"/>
      <c r="I62" s="7036"/>
      <c r="J62" s="7037"/>
      <c r="K62" s="1317"/>
      <c r="L62" s="1312"/>
      <c r="M62" s="1312"/>
    </row>
    <row r="63" spans="1:19">
      <c r="F63" s="6316" t="s">
        <v>12</v>
      </c>
      <c r="G63" s="6317"/>
      <c r="H63" s="6317"/>
      <c r="I63" s="6317"/>
      <c r="J63" s="6318"/>
      <c r="K63" s="1317"/>
      <c r="L63" s="1312"/>
      <c r="M63" s="1312"/>
    </row>
    <row r="64" spans="1:19" ht="26.45" customHeight="1">
      <c r="F64" s="6316" t="s">
        <v>11</v>
      </c>
      <c r="G64" s="6317"/>
      <c r="H64" s="6317"/>
      <c r="I64" s="6317"/>
      <c r="J64" s="6318"/>
      <c r="K64" s="1317"/>
      <c r="L64" s="1312"/>
      <c r="M64" s="1312"/>
    </row>
    <row r="65" spans="6:13">
      <c r="F65" s="5684" t="s">
        <v>10</v>
      </c>
      <c r="G65" s="5685"/>
      <c r="H65" s="5685"/>
      <c r="I65" s="5685"/>
      <c r="J65" s="6319"/>
      <c r="K65" s="1322"/>
      <c r="L65" s="1321"/>
      <c r="M65" s="1321"/>
    </row>
    <row r="66" spans="6:13">
      <c r="F66" s="1320" t="s">
        <v>9</v>
      </c>
      <c r="G66" s="1319"/>
      <c r="H66" s="2590"/>
      <c r="I66" s="1319"/>
      <c r="J66" s="1318"/>
      <c r="K66" s="1317"/>
      <c r="L66" s="1312"/>
      <c r="M66" s="1312"/>
    </row>
    <row r="67" spans="6:13">
      <c r="F67" s="6316" t="s">
        <v>8</v>
      </c>
      <c r="G67" s="6317"/>
      <c r="H67" s="6317"/>
      <c r="I67" s="6317"/>
      <c r="J67" s="6318"/>
      <c r="K67" s="1317"/>
      <c r="L67" s="1312"/>
      <c r="M67" s="1312"/>
    </row>
    <row r="68" spans="6:13">
      <c r="F68" s="6316" t="s">
        <v>492</v>
      </c>
      <c r="G68" s="6317"/>
      <c r="H68" s="6317"/>
      <c r="I68" s="6317"/>
      <c r="J68" s="6318"/>
      <c r="K68" s="1313"/>
      <c r="L68" s="1312"/>
      <c r="M68" s="1312"/>
    </row>
    <row r="69" spans="6:13">
      <c r="F69" s="6316" t="s">
        <v>6</v>
      </c>
      <c r="G69" s="6317"/>
      <c r="H69" s="6317"/>
      <c r="I69" s="6317"/>
      <c r="J69" s="6318"/>
      <c r="K69" s="1313"/>
      <c r="L69" s="1312"/>
      <c r="M69" s="1312"/>
    </row>
    <row r="70" spans="6:13">
      <c r="F70" s="6316" t="s">
        <v>5</v>
      </c>
      <c r="G70" s="6317"/>
      <c r="H70" s="6317"/>
      <c r="I70" s="6317"/>
      <c r="J70" s="6318"/>
      <c r="K70" s="1313"/>
      <c r="L70" s="1312"/>
      <c r="M70" s="1312"/>
    </row>
    <row r="71" spans="6:13" ht="13.5" thickBot="1">
      <c r="F71" s="6326" t="s">
        <v>491</v>
      </c>
      <c r="G71" s="6327"/>
      <c r="H71" s="6327"/>
      <c r="I71" s="6327"/>
      <c r="J71" s="6328"/>
      <c r="K71" s="1313"/>
      <c r="L71" s="2589"/>
      <c r="M71" s="2589"/>
    </row>
    <row r="72" spans="6:13" ht="13.5" thickBot="1">
      <c r="F72" s="6311" t="s">
        <v>2</v>
      </c>
      <c r="G72" s="6312"/>
      <c r="H72" s="6312"/>
      <c r="I72" s="6312"/>
      <c r="J72" s="6312"/>
      <c r="K72" s="1307">
        <v>0</v>
      </c>
      <c r="L72" s="1307">
        <v>0</v>
      </c>
      <c r="M72" s="1306">
        <v>0</v>
      </c>
    </row>
    <row r="73" spans="6:13" ht="13.5" thickBot="1">
      <c r="F73" s="6320" t="s">
        <v>490</v>
      </c>
      <c r="G73" s="6321"/>
      <c r="H73" s="6321"/>
      <c r="I73" s="6321"/>
      <c r="J73" s="6322"/>
      <c r="K73" s="2405"/>
      <c r="L73" s="2404"/>
      <c r="M73" s="2404"/>
    </row>
    <row r="74" spans="6:13" ht="13.5" thickBot="1">
      <c r="F74" s="6323" t="s">
        <v>0</v>
      </c>
      <c r="G74" s="6324"/>
      <c r="H74" s="6324"/>
      <c r="I74" s="6324"/>
      <c r="J74" s="6325"/>
      <c r="K74" s="1301">
        <f>K60+K72</f>
        <v>297.5</v>
      </c>
      <c r="L74" s="1301">
        <f>L60+L72</f>
        <v>297.5</v>
      </c>
      <c r="M74" s="2403">
        <f>M60+M72</f>
        <v>281.39999999999998</v>
      </c>
    </row>
    <row r="83" spans="6:17" ht="12.75" customHeight="1">
      <c r="F83" s="2588"/>
      <c r="G83" s="2588"/>
      <c r="H83" s="2588"/>
      <c r="I83" s="2588"/>
      <c r="J83" s="2588"/>
      <c r="K83" s="2588"/>
      <c r="L83" s="2588"/>
      <c r="M83" s="2588"/>
      <c r="N83" s="2588"/>
      <c r="O83" s="2588"/>
      <c r="P83" s="2588"/>
      <c r="Q83" s="2588"/>
    </row>
    <row r="84" spans="6:17" ht="12.75" customHeight="1">
      <c r="F84" s="2588"/>
      <c r="G84" s="2588"/>
      <c r="H84" s="2588"/>
      <c r="I84" s="2588"/>
      <c r="J84" s="2588"/>
      <c r="K84" s="2588"/>
      <c r="L84" s="2588"/>
      <c r="M84" s="2588"/>
      <c r="N84" s="2588"/>
      <c r="O84" s="2588"/>
      <c r="P84" s="2588"/>
      <c r="Q84" s="2588"/>
    </row>
    <row r="85" spans="6:17" ht="12.75" customHeight="1">
      <c r="F85" s="2588"/>
      <c r="G85" s="2588"/>
      <c r="H85" s="2588"/>
      <c r="I85" s="2588"/>
      <c r="J85" s="2588"/>
      <c r="K85" s="2588"/>
      <c r="L85" s="2588"/>
      <c r="M85" s="2588"/>
      <c r="N85" s="2588"/>
      <c r="O85" s="2588"/>
      <c r="P85" s="2588"/>
      <c r="Q85" s="2588"/>
    </row>
    <row r="86" spans="6:17" ht="12.75" customHeight="1">
      <c r="F86" s="2588"/>
      <c r="G86" s="2588"/>
      <c r="H86" s="2588"/>
      <c r="I86" s="2588"/>
      <c r="J86" s="2588"/>
      <c r="K86" s="2588"/>
      <c r="L86" s="2588"/>
      <c r="M86" s="2588"/>
      <c r="N86" s="2588"/>
      <c r="O86" s="2588"/>
      <c r="P86" s="2588"/>
      <c r="Q86" s="2588"/>
    </row>
    <row r="87" spans="6:17" ht="12.75" customHeight="1">
      <c r="F87" s="2588"/>
      <c r="G87" s="2588"/>
      <c r="H87" s="2588"/>
      <c r="I87" s="2588"/>
      <c r="J87" s="2588"/>
      <c r="K87" s="2588"/>
      <c r="L87" s="2588"/>
      <c r="M87" s="2588"/>
      <c r="N87" s="2588"/>
      <c r="O87" s="2588"/>
      <c r="P87" s="2588"/>
      <c r="Q87" s="2588"/>
    </row>
    <row r="88" spans="6:17" ht="12.75" customHeight="1">
      <c r="F88" s="2588"/>
      <c r="G88" s="2588"/>
      <c r="H88" s="2588"/>
      <c r="I88" s="2588"/>
      <c r="J88" s="2588"/>
      <c r="K88" s="2588"/>
      <c r="L88" s="2588"/>
      <c r="M88" s="2588"/>
      <c r="N88" s="2588"/>
      <c r="O88" s="2588"/>
      <c r="P88" s="2588"/>
      <c r="Q88" s="2588"/>
    </row>
    <row r="89" spans="6:17" ht="12.75" customHeight="1">
      <c r="F89" s="2588"/>
      <c r="G89" s="2588"/>
      <c r="H89" s="2588"/>
      <c r="I89" s="2588"/>
      <c r="J89" s="2588"/>
      <c r="K89" s="2588"/>
      <c r="L89" s="2588"/>
      <c r="M89" s="2588"/>
      <c r="N89" s="2588"/>
      <c r="O89" s="2588"/>
      <c r="P89" s="2588"/>
      <c r="Q89" s="2588"/>
    </row>
    <row r="90" spans="6:17" ht="12.75" customHeight="1">
      <c r="F90" s="2588"/>
      <c r="G90" s="2588"/>
      <c r="H90" s="2588"/>
      <c r="I90" s="2588"/>
      <c r="J90" s="2588"/>
      <c r="K90" s="2588"/>
      <c r="L90" s="2588"/>
      <c r="M90" s="2588"/>
      <c r="N90" s="2588"/>
      <c r="O90" s="2588"/>
      <c r="P90" s="2588"/>
      <c r="Q90" s="2588"/>
    </row>
    <row r="91" spans="6:17" ht="12.75" customHeight="1">
      <c r="F91" s="2588"/>
      <c r="G91" s="2588"/>
      <c r="H91" s="2588"/>
      <c r="I91" s="2588"/>
      <c r="J91" s="2588"/>
      <c r="K91" s="2588"/>
      <c r="L91" s="2588"/>
      <c r="M91" s="2588"/>
      <c r="N91" s="2588"/>
      <c r="O91" s="2588"/>
      <c r="P91" s="2588"/>
      <c r="Q91" s="2588"/>
    </row>
    <row r="92" spans="6:17" ht="12.75" customHeight="1">
      <c r="F92" s="2588"/>
      <c r="G92" s="2588"/>
      <c r="H92" s="2588"/>
      <c r="I92" s="2588"/>
      <c r="J92" s="2588"/>
      <c r="K92" s="2588"/>
      <c r="L92" s="2588"/>
      <c r="M92" s="2588"/>
      <c r="N92" s="2588"/>
      <c r="O92" s="2588"/>
      <c r="P92" s="2588"/>
      <c r="Q92" s="2588"/>
    </row>
    <row r="93" spans="6:17" ht="139.5" customHeight="1">
      <c r="F93" s="2588"/>
      <c r="G93" s="2588"/>
      <c r="H93" s="2588"/>
      <c r="I93" s="2588"/>
      <c r="J93" s="2588"/>
      <c r="K93" s="2588"/>
      <c r="L93" s="2588"/>
      <c r="M93" s="2588"/>
      <c r="N93" s="2588"/>
      <c r="O93" s="2588"/>
      <c r="P93" s="2588"/>
      <c r="Q93" s="2588"/>
    </row>
  </sheetData>
  <mergeCells count="137">
    <mergeCell ref="A2:Q2"/>
    <mergeCell ref="R33:S36"/>
    <mergeCell ref="R14:S14"/>
    <mergeCell ref="R30:S30"/>
    <mergeCell ref="R37:S37"/>
    <mergeCell ref="R48:S48"/>
    <mergeCell ref="R47:S47"/>
    <mergeCell ref="B39:B40"/>
    <mergeCell ref="A39:A40"/>
    <mergeCell ref="G41:G44"/>
    <mergeCell ref="A26:A27"/>
    <mergeCell ref="D47:F50"/>
    <mergeCell ref="D41:F42"/>
    <mergeCell ref="D37:F38"/>
    <mergeCell ref="D33:F34"/>
    <mergeCell ref="A33:A34"/>
    <mergeCell ref="C35:C36"/>
    <mergeCell ref="B35:B36"/>
    <mergeCell ref="R49:S49"/>
    <mergeCell ref="R41:S41"/>
    <mergeCell ref="R31:S31"/>
    <mergeCell ref="A35:A36"/>
    <mergeCell ref="A47:A50"/>
    <mergeCell ref="G47:G52"/>
    <mergeCell ref="B41:B42"/>
    <mergeCell ref="C46:Q46"/>
    <mergeCell ref="A41:A42"/>
    <mergeCell ref="B43:B44"/>
    <mergeCell ref="F43:F44"/>
    <mergeCell ref="D43:D44"/>
    <mergeCell ref="A37:A38"/>
    <mergeCell ref="C39:C40"/>
    <mergeCell ref="C37:C38"/>
    <mergeCell ref="B37:B38"/>
    <mergeCell ref="F74:J74"/>
    <mergeCell ref="F68:J68"/>
    <mergeCell ref="F69:J69"/>
    <mergeCell ref="F70:J70"/>
    <mergeCell ref="F71:J71"/>
    <mergeCell ref="F72:J72"/>
    <mergeCell ref="F73:J73"/>
    <mergeCell ref="F67:J67"/>
    <mergeCell ref="A43:A44"/>
    <mergeCell ref="I41:I44"/>
    <mergeCell ref="C51:C52"/>
    <mergeCell ref="B51:B52"/>
    <mergeCell ref="A51:A52"/>
    <mergeCell ref="H47:H52"/>
    <mergeCell ref="I47:I52"/>
    <mergeCell ref="C53:I53"/>
    <mergeCell ref="B54:I54"/>
    <mergeCell ref="B47:B50"/>
    <mergeCell ref="C47:C50"/>
    <mergeCell ref="D51:D52"/>
    <mergeCell ref="H41:H44"/>
    <mergeCell ref="A55:J55"/>
    <mergeCell ref="F64:J64"/>
    <mergeCell ref="F65:J65"/>
    <mergeCell ref="F58:K58"/>
    <mergeCell ref="F60:J60"/>
    <mergeCell ref="F61:J61"/>
    <mergeCell ref="F62:J62"/>
    <mergeCell ref="F63:J63"/>
    <mergeCell ref="I33:I36"/>
    <mergeCell ref="I37:I40"/>
    <mergeCell ref="H33:H36"/>
    <mergeCell ref="H37:H40"/>
    <mergeCell ref="C45:I45"/>
    <mergeCell ref="G33:G36"/>
    <mergeCell ref="G37:G40"/>
    <mergeCell ref="C33:C34"/>
    <mergeCell ref="B29:I29"/>
    <mergeCell ref="C28:I28"/>
    <mergeCell ref="F35:F36"/>
    <mergeCell ref="F39:F40"/>
    <mergeCell ref="D35:D36"/>
    <mergeCell ref="D39:D40"/>
    <mergeCell ref="F26:F27"/>
    <mergeCell ref="B30:Q30"/>
    <mergeCell ref="B26:B27"/>
    <mergeCell ref="B33:B34"/>
    <mergeCell ref="A19:A25"/>
    <mergeCell ref="B19:B25"/>
    <mergeCell ref="C19:C25"/>
    <mergeCell ref="B10:B11"/>
    <mergeCell ref="N6:N7"/>
    <mergeCell ref="E5:E7"/>
    <mergeCell ref="F5:F7"/>
    <mergeCell ref="H5:H7"/>
    <mergeCell ref="I5:I7"/>
    <mergeCell ref="D14:F16"/>
    <mergeCell ref="F17:F18"/>
    <mergeCell ref="G14:G18"/>
    <mergeCell ref="M14:M15"/>
    <mergeCell ref="H19:H27"/>
    <mergeCell ref="I19:I27"/>
    <mergeCell ref="C26:C27"/>
    <mergeCell ref="G19:G27"/>
    <mergeCell ref="D19:F25"/>
    <mergeCell ref="K6:K7"/>
    <mergeCell ref="A3:Q3"/>
    <mergeCell ref="O4:Q4"/>
    <mergeCell ref="N5:Q5"/>
    <mergeCell ref="A10:A11"/>
    <mergeCell ref="K14:K15"/>
    <mergeCell ref="J14:J15"/>
    <mergeCell ref="Q6:Q7"/>
    <mergeCell ref="B5:B7"/>
    <mergeCell ref="C5:C7"/>
    <mergeCell ref="A5:A7"/>
    <mergeCell ref="A14:A16"/>
    <mergeCell ref="B14:B16"/>
    <mergeCell ref="C10:Q11"/>
    <mergeCell ref="R19:S19"/>
    <mergeCell ref="R20:S20"/>
    <mergeCell ref="R21:S21"/>
    <mergeCell ref="R24:S24"/>
    <mergeCell ref="R10:S11"/>
    <mergeCell ref="L6:L7"/>
    <mergeCell ref="M6:M7"/>
    <mergeCell ref="R5:R7"/>
    <mergeCell ref="S5:S7"/>
    <mergeCell ref="O6:O7"/>
    <mergeCell ref="R15:S15"/>
    <mergeCell ref="R8:S8"/>
    <mergeCell ref="R9:S9"/>
    <mergeCell ref="B8:Q8"/>
    <mergeCell ref="B12:M13"/>
    <mergeCell ref="C14:C16"/>
    <mergeCell ref="P6:P7"/>
    <mergeCell ref="J5:J7"/>
    <mergeCell ref="G5:G7"/>
    <mergeCell ref="D5:D7"/>
    <mergeCell ref="H14:H18"/>
    <mergeCell ref="I14:I18"/>
    <mergeCell ref="L14:L15"/>
    <mergeCell ref="K5:M5"/>
  </mergeCells>
  <pageMargins left="0.70866141732283472" right="0.70866141732283472" top="0.74803149606299213" bottom="0.74803149606299213" header="0.31496062992125984" footer="0.31496062992125984"/>
  <pageSetup paperSize="9" scale="49" firstPageNumber="33" fitToHeight="0" orientation="landscape" useFirstPageNumber="1" r:id="rId1"/>
  <headerFooter>
    <oddHeader>&amp;C&amp;P</oddHead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2:W54"/>
  <sheetViews>
    <sheetView workbookViewId="0">
      <selection activeCell="V6" sqref="V6"/>
    </sheetView>
  </sheetViews>
  <sheetFormatPr defaultRowHeight="12.75"/>
  <cols>
    <col min="1" max="1" width="3.5703125" style="1728" customWidth="1"/>
    <col min="2" max="2" width="4.28515625" style="1728" customWidth="1"/>
    <col min="3" max="4" width="3.7109375" style="1728" customWidth="1"/>
    <col min="5" max="5" width="3.28515625" style="1728" customWidth="1"/>
    <col min="6" max="6" width="39.28515625" style="1728" customWidth="1"/>
    <col min="7" max="7" width="8.28515625" style="1728" customWidth="1"/>
    <col min="8" max="8" width="5.5703125" style="1976" customWidth="1"/>
    <col min="9" max="9" width="4.42578125" style="1728" customWidth="1"/>
    <col min="10" max="10" width="7.28515625" style="1728" customWidth="1"/>
    <col min="11" max="13" width="10" style="1728" customWidth="1"/>
    <col min="14" max="14" width="29.7109375" style="1978" customWidth="1"/>
    <col min="15" max="15" width="9.140625" style="1728" customWidth="1"/>
    <col min="16" max="17" width="10.42578125" style="1728" customWidth="1"/>
    <col min="18" max="18" width="31.85546875" style="1728" customWidth="1"/>
    <col min="19" max="19" width="22.28515625" style="1728" customWidth="1"/>
    <col min="20" max="16384" width="9.140625" style="1728"/>
  </cols>
  <sheetData>
    <row r="2" spans="1:23" ht="66.75" customHeight="1">
      <c r="Q2" s="405"/>
      <c r="R2" s="5827" t="s">
        <v>1909</v>
      </c>
      <c r="S2" s="5827"/>
      <c r="T2" s="403"/>
      <c r="U2" s="2822"/>
      <c r="V2" s="2822"/>
      <c r="W2" s="2822"/>
    </row>
    <row r="3" spans="1:23" ht="15.75" customHeight="1">
      <c r="A3" s="6792" t="s">
        <v>937</v>
      </c>
      <c r="B3" s="6792"/>
      <c r="C3" s="6792"/>
      <c r="D3" s="6792"/>
      <c r="E3" s="6792"/>
      <c r="F3" s="6792"/>
      <c r="G3" s="6792"/>
      <c r="H3" s="6792"/>
      <c r="I3" s="6792"/>
      <c r="J3" s="6792"/>
      <c r="K3" s="6792"/>
      <c r="L3" s="6792"/>
      <c r="M3" s="6792"/>
      <c r="N3" s="6792"/>
      <c r="O3" s="6792"/>
      <c r="P3" s="6792"/>
      <c r="Q3" s="6792"/>
      <c r="R3" s="5827"/>
      <c r="S3" s="5827"/>
      <c r="T3" s="404"/>
      <c r="U3" s="404"/>
      <c r="V3" s="404"/>
      <c r="W3" s="404"/>
    </row>
    <row r="4" spans="1:23" ht="13.9" customHeight="1">
      <c r="A4" s="6564" t="s">
        <v>961</v>
      </c>
      <c r="B4" s="6564"/>
      <c r="C4" s="6564"/>
      <c r="D4" s="6564"/>
      <c r="E4" s="6564"/>
      <c r="F4" s="6564"/>
      <c r="G4" s="6564"/>
      <c r="H4" s="6564"/>
      <c r="I4" s="6564"/>
      <c r="J4" s="6564"/>
      <c r="K4" s="6564"/>
      <c r="L4" s="6564"/>
      <c r="M4" s="6564"/>
      <c r="N4" s="6564"/>
      <c r="O4" s="6564"/>
      <c r="P4" s="6564"/>
      <c r="Q4" s="2821"/>
      <c r="T4" s="404"/>
      <c r="U4" s="404"/>
      <c r="V4" s="404"/>
      <c r="W4" s="404"/>
    </row>
    <row r="5" spans="1:23" ht="12.75" customHeight="1" thickBot="1">
      <c r="A5" s="1972"/>
      <c r="B5" s="1972"/>
      <c r="C5" s="1972"/>
      <c r="D5" s="1972"/>
      <c r="E5" s="1972"/>
      <c r="F5" s="1972"/>
      <c r="G5" s="1972"/>
      <c r="H5" s="2820"/>
      <c r="I5" s="1972"/>
      <c r="J5" s="1972"/>
      <c r="K5" s="1972"/>
      <c r="L5" s="1972"/>
      <c r="M5" s="1972"/>
      <c r="N5" s="1972"/>
      <c r="O5" s="7083" t="s">
        <v>822</v>
      </c>
      <c r="P5" s="7083"/>
      <c r="Q5" s="2819"/>
    </row>
    <row r="6" spans="1:23" ht="18.75" customHeight="1" thickBot="1">
      <c r="A6" s="6786" t="s">
        <v>192</v>
      </c>
      <c r="B6" s="6820" t="s">
        <v>191</v>
      </c>
      <c r="C6" s="6823" t="s">
        <v>187</v>
      </c>
      <c r="D6" s="6817" t="s">
        <v>189</v>
      </c>
      <c r="E6" s="6826" t="s">
        <v>190</v>
      </c>
      <c r="F6" s="7098" t="s">
        <v>188</v>
      </c>
      <c r="G6" s="6734" t="s">
        <v>187</v>
      </c>
      <c r="H6" s="6745" t="s">
        <v>186</v>
      </c>
      <c r="I6" s="6826" t="s">
        <v>185</v>
      </c>
      <c r="J6" s="6745" t="s">
        <v>184</v>
      </c>
      <c r="K6" s="6475" t="s">
        <v>183</v>
      </c>
      <c r="L6" s="6476"/>
      <c r="M6" s="6477"/>
      <c r="N6" s="6737" t="s">
        <v>182</v>
      </c>
      <c r="O6" s="6738"/>
      <c r="P6" s="6738"/>
      <c r="Q6" s="6738"/>
      <c r="R6" s="7088" t="s">
        <v>181</v>
      </c>
      <c r="S6" s="6801" t="s">
        <v>180</v>
      </c>
    </row>
    <row r="7" spans="1:23" ht="12.75" customHeight="1">
      <c r="A7" s="6787"/>
      <c r="B7" s="6821"/>
      <c r="C7" s="6824"/>
      <c r="D7" s="6818"/>
      <c r="E7" s="6827"/>
      <c r="F7" s="7099"/>
      <c r="G7" s="6735"/>
      <c r="H7" s="6746"/>
      <c r="I7" s="6827"/>
      <c r="J7" s="6746"/>
      <c r="K7" s="6478" t="s">
        <v>179</v>
      </c>
      <c r="L7" s="6478" t="s">
        <v>178</v>
      </c>
      <c r="M7" s="6480" t="s">
        <v>17</v>
      </c>
      <c r="N7" s="7095" t="s">
        <v>177</v>
      </c>
      <c r="O7" s="7086" t="s">
        <v>176</v>
      </c>
      <c r="P7" s="7081" t="s">
        <v>175</v>
      </c>
      <c r="Q7" s="7081" t="s">
        <v>174</v>
      </c>
      <c r="R7" s="7089"/>
      <c r="S7" s="6802"/>
    </row>
    <row r="8" spans="1:23" ht="162.6" customHeight="1" thickBot="1">
      <c r="A8" s="6788"/>
      <c r="B8" s="6822"/>
      <c r="C8" s="6825"/>
      <c r="D8" s="6819"/>
      <c r="E8" s="6828"/>
      <c r="F8" s="7100"/>
      <c r="G8" s="6736"/>
      <c r="H8" s="6747"/>
      <c r="I8" s="6828"/>
      <c r="J8" s="6747"/>
      <c r="K8" s="6479"/>
      <c r="L8" s="6479"/>
      <c r="M8" s="6481"/>
      <c r="N8" s="7096"/>
      <c r="O8" s="7087"/>
      <c r="P8" s="7082"/>
      <c r="Q8" s="7082"/>
      <c r="R8" s="7090"/>
      <c r="S8" s="6803"/>
    </row>
    <row r="9" spans="1:23" ht="16.149999999999999" customHeight="1" thickBot="1">
      <c r="A9" s="1971" t="s">
        <v>27</v>
      </c>
      <c r="B9" s="6595" t="s">
        <v>960</v>
      </c>
      <c r="C9" s="6596"/>
      <c r="D9" s="6596"/>
      <c r="E9" s="6596"/>
      <c r="F9" s="6596"/>
      <c r="G9" s="6596"/>
      <c r="H9" s="6596"/>
      <c r="I9" s="6596"/>
      <c r="J9" s="6596"/>
      <c r="K9" s="6596"/>
      <c r="L9" s="6596"/>
      <c r="M9" s="6596"/>
      <c r="N9" s="6596"/>
      <c r="O9" s="6596"/>
      <c r="P9" s="6596"/>
      <c r="Q9" s="7105"/>
      <c r="R9" s="7110"/>
      <c r="S9" s="7111"/>
    </row>
    <row r="10" spans="1:23" ht="59.25" customHeight="1" thickBot="1">
      <c r="A10" s="2394"/>
      <c r="B10" s="6810"/>
      <c r="C10" s="7085"/>
      <c r="D10" s="7085"/>
      <c r="E10" s="7085"/>
      <c r="F10" s="7085"/>
      <c r="G10" s="7085"/>
      <c r="H10" s="7085"/>
      <c r="I10" s="7085"/>
      <c r="J10" s="7085"/>
      <c r="K10" s="7085"/>
      <c r="L10" s="7085"/>
      <c r="M10" s="6812"/>
      <c r="N10" s="2818" t="s">
        <v>172</v>
      </c>
      <c r="O10" s="2308" t="s">
        <v>171</v>
      </c>
      <c r="P10" s="2817" t="s">
        <v>170</v>
      </c>
      <c r="Q10" s="2817" t="s">
        <v>170</v>
      </c>
      <c r="R10" s="7108"/>
      <c r="S10" s="7109"/>
    </row>
    <row r="11" spans="1:23" ht="26.25" customHeight="1" thickBot="1">
      <c r="A11" s="2347" t="s">
        <v>27</v>
      </c>
      <c r="B11" s="2083" t="s">
        <v>27</v>
      </c>
      <c r="C11" s="6522" t="s">
        <v>959</v>
      </c>
      <c r="D11" s="6523"/>
      <c r="E11" s="6523"/>
      <c r="F11" s="6523"/>
      <c r="G11" s="6523"/>
      <c r="H11" s="6523"/>
      <c r="I11" s="6523"/>
      <c r="J11" s="6523"/>
      <c r="K11" s="6523"/>
      <c r="L11" s="6523"/>
      <c r="M11" s="6523"/>
      <c r="N11" s="6523"/>
      <c r="O11" s="6523"/>
      <c r="P11" s="6523"/>
      <c r="Q11" s="7104"/>
      <c r="R11" s="7108"/>
      <c r="S11" s="7109"/>
    </row>
    <row r="12" spans="1:23" ht="39" customHeight="1" thickBot="1">
      <c r="A12" s="2387"/>
      <c r="B12" s="6692"/>
      <c r="C12" s="7078"/>
      <c r="D12" s="7079"/>
      <c r="E12" s="7079"/>
      <c r="F12" s="7079"/>
      <c r="G12" s="7079"/>
      <c r="H12" s="7079"/>
      <c r="I12" s="7079"/>
      <c r="J12" s="7079"/>
      <c r="K12" s="7079"/>
      <c r="L12" s="7079"/>
      <c r="M12" s="7080"/>
      <c r="N12" s="2298" t="s">
        <v>958</v>
      </c>
      <c r="O12" s="2297" t="s">
        <v>52</v>
      </c>
      <c r="P12" s="2816">
        <v>65</v>
      </c>
      <c r="Q12" s="2816">
        <v>62</v>
      </c>
      <c r="R12" s="7112" t="s">
        <v>957</v>
      </c>
      <c r="S12" s="7113"/>
    </row>
    <row r="13" spans="1:23" ht="65.25" customHeight="1" thickBot="1">
      <c r="A13" s="2387"/>
      <c r="B13" s="6693"/>
      <c r="C13" s="6732"/>
      <c r="D13" s="6733"/>
      <c r="E13" s="6733"/>
      <c r="F13" s="6733"/>
      <c r="G13" s="6733"/>
      <c r="H13" s="6733"/>
      <c r="I13" s="6733"/>
      <c r="J13" s="6733"/>
      <c r="K13" s="6733"/>
      <c r="L13" s="6733"/>
      <c r="M13" s="6814"/>
      <c r="N13" s="2314" t="s">
        <v>956</v>
      </c>
      <c r="O13" s="2815" t="s">
        <v>101</v>
      </c>
      <c r="P13" s="2814">
        <v>2</v>
      </c>
      <c r="Q13" s="2814">
        <v>4</v>
      </c>
      <c r="R13" s="6841" t="s">
        <v>955</v>
      </c>
      <c r="S13" s="6842"/>
    </row>
    <row r="14" spans="1:23" ht="46.5" customHeight="1">
      <c r="A14" s="6675" t="s">
        <v>27</v>
      </c>
      <c r="B14" s="6678" t="s">
        <v>27</v>
      </c>
      <c r="C14" s="6722" t="s">
        <v>27</v>
      </c>
      <c r="D14" s="2067"/>
      <c r="E14" s="2066"/>
      <c r="F14" s="6684" t="s">
        <v>950</v>
      </c>
      <c r="G14" s="6708" t="s">
        <v>161</v>
      </c>
      <c r="H14" s="6497" t="s">
        <v>34</v>
      </c>
      <c r="I14" s="6702" t="s">
        <v>214</v>
      </c>
      <c r="J14" s="2065" t="s">
        <v>110</v>
      </c>
      <c r="K14" s="2064">
        <f>K16</f>
        <v>55</v>
      </c>
      <c r="L14" s="2064">
        <f>L16</f>
        <v>5</v>
      </c>
      <c r="M14" s="2064">
        <f>M16</f>
        <v>4</v>
      </c>
      <c r="N14" s="2343" t="s">
        <v>954</v>
      </c>
      <c r="O14" s="2813" t="s">
        <v>101</v>
      </c>
      <c r="P14" s="2812">
        <v>2</v>
      </c>
      <c r="Q14" s="2812">
        <v>1</v>
      </c>
      <c r="R14" s="7114" t="s">
        <v>953</v>
      </c>
      <c r="S14" s="7115"/>
    </row>
    <row r="15" spans="1:23" ht="59.25" customHeight="1" thickBot="1">
      <c r="A15" s="6677"/>
      <c r="B15" s="6680"/>
      <c r="C15" s="7056"/>
      <c r="D15" s="2779"/>
      <c r="E15" s="2778"/>
      <c r="F15" s="7084"/>
      <c r="G15" s="6709"/>
      <c r="H15" s="6495"/>
      <c r="I15" s="6703"/>
      <c r="J15" s="2094" t="s">
        <v>23</v>
      </c>
      <c r="K15" s="2093">
        <f>SUM(K14:K14)</f>
        <v>55</v>
      </c>
      <c r="L15" s="2093">
        <f>SUM(L14:L14)</f>
        <v>5</v>
      </c>
      <c r="M15" s="2093">
        <f>SUM(M14:M14)</f>
        <v>4</v>
      </c>
      <c r="N15" s="2111" t="s">
        <v>952</v>
      </c>
      <c r="O15" s="2811" t="s">
        <v>101</v>
      </c>
      <c r="P15" s="2810">
        <v>1</v>
      </c>
      <c r="Q15" s="2810">
        <v>0</v>
      </c>
      <c r="R15" s="6839" t="s">
        <v>951</v>
      </c>
      <c r="S15" s="6432"/>
    </row>
    <row r="16" spans="1:23" ht="29.25" customHeight="1">
      <c r="A16" s="6675" t="s">
        <v>27</v>
      </c>
      <c r="B16" s="6678" t="s">
        <v>27</v>
      </c>
      <c r="C16" s="6722" t="s">
        <v>27</v>
      </c>
      <c r="D16" s="6748" t="s">
        <v>27</v>
      </c>
      <c r="E16" s="2786"/>
      <c r="F16" s="6719" t="s">
        <v>950</v>
      </c>
      <c r="G16" s="6709"/>
      <c r="H16" s="6495"/>
      <c r="I16" s="6703"/>
      <c r="J16" s="2241" t="s">
        <v>110</v>
      </c>
      <c r="K16" s="2241">
        <v>55</v>
      </c>
      <c r="L16" s="2809">
        <v>5</v>
      </c>
      <c r="M16" s="2808">
        <v>4</v>
      </c>
      <c r="N16" s="2790"/>
      <c r="O16" s="2807"/>
      <c r="P16" s="2797"/>
      <c r="Q16" s="2797"/>
      <c r="R16" s="7091"/>
      <c r="S16" s="7092"/>
      <c r="T16" s="1733"/>
    </row>
    <row r="17" spans="1:21" ht="28.5" customHeight="1" thickBot="1">
      <c r="A17" s="6677"/>
      <c r="B17" s="6680"/>
      <c r="C17" s="7056"/>
      <c r="D17" s="7057"/>
      <c r="E17" s="2786"/>
      <c r="F17" s="7097"/>
      <c r="G17" s="6710"/>
      <c r="H17" s="6496"/>
      <c r="I17" s="6704"/>
      <c r="J17" s="2772" t="s">
        <v>23</v>
      </c>
      <c r="K17" s="2785">
        <f>SUM(K16)</f>
        <v>55</v>
      </c>
      <c r="L17" s="2785">
        <f>SUM(L16)</f>
        <v>5</v>
      </c>
      <c r="M17" s="2785">
        <f>SUM(M16)</f>
        <v>4</v>
      </c>
      <c r="N17" s="2784"/>
      <c r="O17" s="2806"/>
      <c r="P17" s="2794"/>
      <c r="Q17" s="2794"/>
      <c r="R17" s="7093"/>
      <c r="S17" s="7094"/>
      <c r="T17" s="1733"/>
    </row>
    <row r="18" spans="1:21" ht="27.6" customHeight="1">
      <c r="A18" s="6675" t="s">
        <v>27</v>
      </c>
      <c r="B18" s="6678" t="s">
        <v>27</v>
      </c>
      <c r="C18" s="6722" t="s">
        <v>29</v>
      </c>
      <c r="D18" s="2067"/>
      <c r="E18" s="2066"/>
      <c r="F18" s="6684" t="s">
        <v>949</v>
      </c>
      <c r="G18" s="6708" t="s">
        <v>139</v>
      </c>
      <c r="H18" s="6497" t="s">
        <v>34</v>
      </c>
      <c r="I18" s="6702" t="s">
        <v>214</v>
      </c>
      <c r="J18" s="2065" t="s">
        <v>110</v>
      </c>
      <c r="K18" s="2064">
        <f>K21</f>
        <v>135</v>
      </c>
      <c r="L18" s="2064">
        <f>L21</f>
        <v>185</v>
      </c>
      <c r="M18" s="2064">
        <f>M21</f>
        <v>184.7</v>
      </c>
      <c r="N18" s="2120" t="s">
        <v>948</v>
      </c>
      <c r="O18" s="2805" t="s">
        <v>101</v>
      </c>
      <c r="P18" s="2804">
        <v>2</v>
      </c>
      <c r="Q18" s="2804">
        <v>1</v>
      </c>
      <c r="R18" s="7116" t="s">
        <v>947</v>
      </c>
      <c r="S18" s="7117"/>
      <c r="T18" s="1733"/>
    </row>
    <row r="19" spans="1:21" ht="25.5">
      <c r="A19" s="6676"/>
      <c r="B19" s="6679"/>
      <c r="C19" s="6673"/>
      <c r="D19" s="2059"/>
      <c r="E19" s="2803"/>
      <c r="F19" s="6685"/>
      <c r="G19" s="6709"/>
      <c r="H19" s="6495"/>
      <c r="I19" s="6703"/>
      <c r="J19" s="2057"/>
      <c r="K19" s="2057"/>
      <c r="L19" s="2056"/>
      <c r="M19" s="2056"/>
      <c r="N19" s="2343" t="s">
        <v>946</v>
      </c>
      <c r="O19" s="2802" t="s">
        <v>101</v>
      </c>
      <c r="P19" s="2801">
        <v>20</v>
      </c>
      <c r="Q19" s="2801">
        <v>30</v>
      </c>
      <c r="R19" s="6839" t="s">
        <v>945</v>
      </c>
      <c r="S19" s="6432"/>
      <c r="T19" s="1733"/>
    </row>
    <row r="20" spans="1:21" ht="33" customHeight="1" thickBot="1">
      <c r="A20" s="6677"/>
      <c r="B20" s="6680"/>
      <c r="C20" s="7056"/>
      <c r="D20" s="2779"/>
      <c r="E20" s="2778"/>
      <c r="F20" s="6686"/>
      <c r="G20" s="6709"/>
      <c r="H20" s="6495"/>
      <c r="I20" s="6703"/>
      <c r="J20" s="2094" t="s">
        <v>23</v>
      </c>
      <c r="K20" s="2093">
        <f>SUM(K18:K18)</f>
        <v>135</v>
      </c>
      <c r="L20" s="2093">
        <f>SUM(L18:L18)</f>
        <v>185</v>
      </c>
      <c r="M20" s="2093">
        <f>SUM(M18:M18)</f>
        <v>184.7</v>
      </c>
      <c r="N20" s="2111" t="s">
        <v>944</v>
      </c>
      <c r="O20" s="2335" t="s">
        <v>101</v>
      </c>
      <c r="P20" s="2800">
        <v>2</v>
      </c>
      <c r="Q20" s="2800">
        <v>2</v>
      </c>
      <c r="R20" s="6839" t="s">
        <v>943</v>
      </c>
      <c r="S20" s="6432"/>
      <c r="T20" s="1733"/>
    </row>
    <row r="21" spans="1:21" ht="21.75" customHeight="1">
      <c r="A21" s="2387" t="s">
        <v>27</v>
      </c>
      <c r="B21" s="2117" t="s">
        <v>27</v>
      </c>
      <c r="C21" s="2799" t="s">
        <v>29</v>
      </c>
      <c r="D21" s="6748" t="s">
        <v>27</v>
      </c>
      <c r="E21" s="2786"/>
      <c r="F21" s="6719" t="s">
        <v>942</v>
      </c>
      <c r="G21" s="6709"/>
      <c r="H21" s="6495"/>
      <c r="I21" s="6703"/>
      <c r="J21" s="2123" t="s">
        <v>110</v>
      </c>
      <c r="K21" s="2123">
        <v>135</v>
      </c>
      <c r="L21" s="2777">
        <v>185</v>
      </c>
      <c r="M21" s="2777">
        <v>184.7</v>
      </c>
      <c r="N21" s="2790"/>
      <c r="O21" s="2789"/>
      <c r="P21" s="2798"/>
      <c r="Q21" s="2797"/>
      <c r="R21" s="7118"/>
      <c r="S21" s="7119"/>
      <c r="T21" s="1733"/>
      <c r="U21" s="1733"/>
    </row>
    <row r="22" spans="1:21" ht="35.25" customHeight="1" thickBot="1">
      <c r="A22" s="2796"/>
      <c r="B22" s="2108"/>
      <c r="C22" s="2795"/>
      <c r="D22" s="7057"/>
      <c r="E22" s="2778"/>
      <c r="F22" s="6715"/>
      <c r="G22" s="6710"/>
      <c r="H22" s="6496"/>
      <c r="I22" s="6704"/>
      <c r="J22" s="2772" t="s">
        <v>23</v>
      </c>
      <c r="K22" s="2771">
        <f>SUM(K21)</f>
        <v>135</v>
      </c>
      <c r="L22" s="2771">
        <f>SUM(L21)</f>
        <v>185</v>
      </c>
      <c r="M22" s="2771">
        <f>SUM(M21)</f>
        <v>184.7</v>
      </c>
      <c r="N22" s="2784"/>
      <c r="O22" s="2783"/>
      <c r="P22" s="2794"/>
      <c r="Q22" s="2794"/>
      <c r="R22" s="7120"/>
      <c r="S22" s="7121"/>
    </row>
    <row r="23" spans="1:21" ht="17.25" customHeight="1">
      <c r="A23" s="6675" t="s">
        <v>27</v>
      </c>
      <c r="B23" s="6678" t="s">
        <v>27</v>
      </c>
      <c r="C23" s="6722" t="s">
        <v>94</v>
      </c>
      <c r="D23" s="2067"/>
      <c r="E23" s="2066"/>
      <c r="F23" s="6684" t="s">
        <v>941</v>
      </c>
      <c r="G23" s="6708" t="s">
        <v>130</v>
      </c>
      <c r="H23" s="6497" t="s">
        <v>34</v>
      </c>
      <c r="I23" s="6702" t="s">
        <v>214</v>
      </c>
      <c r="J23" s="2065" t="s">
        <v>110</v>
      </c>
      <c r="K23" s="2064">
        <v>0</v>
      </c>
      <c r="L23" s="2064">
        <v>0</v>
      </c>
      <c r="M23" s="2064">
        <v>0</v>
      </c>
      <c r="N23" s="2793" t="s">
        <v>940</v>
      </c>
      <c r="O23" s="2792" t="s">
        <v>101</v>
      </c>
      <c r="P23" s="2791"/>
      <c r="Q23" s="2791"/>
      <c r="R23" s="7122"/>
      <c r="S23" s="7123"/>
    </row>
    <row r="24" spans="1:21" ht="23.25" customHeight="1" thickBot="1">
      <c r="A24" s="6677"/>
      <c r="B24" s="6680"/>
      <c r="C24" s="7056"/>
      <c r="D24" s="2779"/>
      <c r="E24" s="2778"/>
      <c r="F24" s="6686"/>
      <c r="G24" s="6709"/>
      <c r="H24" s="6495"/>
      <c r="I24" s="6703"/>
      <c r="J24" s="2094" t="s">
        <v>23</v>
      </c>
      <c r="K24" s="2093">
        <f>SUM(K23:K23)</f>
        <v>0</v>
      </c>
      <c r="L24" s="2093">
        <f>SUM(L23:L23)</f>
        <v>0</v>
      </c>
      <c r="M24" s="2093">
        <f>SUM(M23:M23)</f>
        <v>0</v>
      </c>
      <c r="N24" s="2790"/>
      <c r="O24" s="2789"/>
      <c r="P24" s="2787"/>
      <c r="Q24" s="2787"/>
      <c r="R24" s="7124"/>
      <c r="S24" s="7125"/>
    </row>
    <row r="25" spans="1:21" ht="23.25" customHeight="1">
      <c r="A25" s="6675" t="s">
        <v>27</v>
      </c>
      <c r="B25" s="6678" t="s">
        <v>27</v>
      </c>
      <c r="C25" s="6722" t="s">
        <v>94</v>
      </c>
      <c r="D25" s="6748" t="s">
        <v>27</v>
      </c>
      <c r="E25" s="2786"/>
      <c r="F25" s="6719" t="s">
        <v>941</v>
      </c>
      <c r="G25" s="6709"/>
      <c r="H25" s="6495"/>
      <c r="I25" s="6703"/>
      <c r="J25" s="2123" t="s">
        <v>110</v>
      </c>
      <c r="K25" s="2777">
        <v>0</v>
      </c>
      <c r="L25" s="2777">
        <v>0</v>
      </c>
      <c r="M25" s="2777">
        <v>0</v>
      </c>
      <c r="N25" s="2790"/>
      <c r="O25" s="2789"/>
      <c r="P25" s="2788"/>
      <c r="Q25" s="2787"/>
      <c r="R25" s="7124"/>
      <c r="S25" s="7125"/>
    </row>
    <row r="26" spans="1:21" ht="23.25" customHeight="1" thickBot="1">
      <c r="A26" s="6677"/>
      <c r="B26" s="6680"/>
      <c r="C26" s="7056"/>
      <c r="D26" s="7057"/>
      <c r="E26" s="2786"/>
      <c r="F26" s="6715"/>
      <c r="G26" s="6710"/>
      <c r="H26" s="6496"/>
      <c r="I26" s="6704"/>
      <c r="J26" s="2772" t="s">
        <v>23</v>
      </c>
      <c r="K26" s="2785">
        <f>SUM(K25)</f>
        <v>0</v>
      </c>
      <c r="L26" s="2785">
        <f>SUM(L25)</f>
        <v>0</v>
      </c>
      <c r="M26" s="2785">
        <f>SUM(M25)</f>
        <v>0</v>
      </c>
      <c r="N26" s="2784"/>
      <c r="O26" s="2783"/>
      <c r="P26" s="2782"/>
      <c r="Q26" s="2782"/>
      <c r="R26" s="7120"/>
      <c r="S26" s="7121"/>
    </row>
    <row r="27" spans="1:21" ht="23.25" customHeight="1">
      <c r="A27" s="6675" t="s">
        <v>27</v>
      </c>
      <c r="B27" s="6678" t="s">
        <v>27</v>
      </c>
      <c r="C27" s="6722" t="s">
        <v>92</v>
      </c>
      <c r="D27" s="2067"/>
      <c r="E27" s="2066"/>
      <c r="F27" s="6684" t="s">
        <v>939</v>
      </c>
      <c r="G27" s="6708" t="s">
        <v>125</v>
      </c>
      <c r="H27" s="6497" t="s">
        <v>34</v>
      </c>
      <c r="I27" s="6702" t="s">
        <v>214</v>
      </c>
      <c r="J27" s="2123" t="s">
        <v>110</v>
      </c>
      <c r="K27" s="2064">
        <v>0</v>
      </c>
      <c r="L27" s="2064">
        <v>0</v>
      </c>
      <c r="M27" s="2064">
        <v>0</v>
      </c>
      <c r="N27" s="2343" t="s">
        <v>940</v>
      </c>
      <c r="O27" s="2781" t="s">
        <v>101</v>
      </c>
      <c r="P27" s="2780"/>
      <c r="Q27" s="2780"/>
      <c r="R27" s="7122"/>
      <c r="S27" s="7123"/>
    </row>
    <row r="28" spans="1:21" ht="28.5" customHeight="1" thickBot="1">
      <c r="A28" s="6677"/>
      <c r="B28" s="6680"/>
      <c r="C28" s="7056"/>
      <c r="D28" s="2779"/>
      <c r="E28" s="2778"/>
      <c r="F28" s="6686"/>
      <c r="G28" s="6709"/>
      <c r="H28" s="6495"/>
      <c r="I28" s="6703"/>
      <c r="J28" s="2772" t="s">
        <v>23</v>
      </c>
      <c r="K28" s="2093">
        <f>SUM(K27:K27)</f>
        <v>0</v>
      </c>
      <c r="L28" s="2093">
        <f>SUM(L27:L27)</f>
        <v>0</v>
      </c>
      <c r="M28" s="2093">
        <f>SUM(M27:M27)</f>
        <v>0</v>
      </c>
      <c r="N28" s="2776"/>
      <c r="O28" s="2775"/>
      <c r="P28" s="2774"/>
      <c r="Q28" s="2773"/>
      <c r="R28" s="7124"/>
      <c r="S28" s="7125"/>
    </row>
    <row r="29" spans="1:21" ht="28.5" customHeight="1">
      <c r="A29" s="6675" t="s">
        <v>27</v>
      </c>
      <c r="B29" s="6678" t="s">
        <v>27</v>
      </c>
      <c r="C29" s="6722" t="s">
        <v>92</v>
      </c>
      <c r="D29" s="6748" t="s">
        <v>27</v>
      </c>
      <c r="E29" s="7072"/>
      <c r="F29" s="6719" t="s">
        <v>939</v>
      </c>
      <c r="G29" s="6709"/>
      <c r="H29" s="6495"/>
      <c r="I29" s="6703"/>
      <c r="J29" s="2123" t="s">
        <v>110</v>
      </c>
      <c r="K29" s="2777">
        <v>0</v>
      </c>
      <c r="L29" s="2777">
        <v>0</v>
      </c>
      <c r="M29" s="2777">
        <v>0</v>
      </c>
      <c r="N29" s="2776"/>
      <c r="O29" s="2775"/>
      <c r="P29" s="2774"/>
      <c r="Q29" s="2773"/>
      <c r="R29" s="7124"/>
      <c r="S29" s="7125"/>
    </row>
    <row r="30" spans="1:21" ht="28.5" customHeight="1" thickBot="1">
      <c r="A30" s="6677"/>
      <c r="B30" s="6680"/>
      <c r="C30" s="7056"/>
      <c r="D30" s="7057"/>
      <c r="E30" s="7073"/>
      <c r="F30" s="6715"/>
      <c r="G30" s="6710"/>
      <c r="H30" s="6496"/>
      <c r="I30" s="6704"/>
      <c r="J30" s="2772" t="s">
        <v>23</v>
      </c>
      <c r="K30" s="2771">
        <f>SUM(K29)</f>
        <v>0</v>
      </c>
      <c r="L30" s="2771">
        <f>SUM(L29)</f>
        <v>0</v>
      </c>
      <c r="M30" s="2771">
        <f>SUM(M29)</f>
        <v>0</v>
      </c>
      <c r="N30" s="2770"/>
      <c r="O30" s="2769"/>
      <c r="P30" s="2768"/>
      <c r="Q30" s="2767"/>
      <c r="R30" s="7129"/>
      <c r="S30" s="7130"/>
    </row>
    <row r="31" spans="1:21" ht="14.45" customHeight="1" thickBot="1">
      <c r="A31" s="2022" t="s">
        <v>27</v>
      </c>
      <c r="B31" s="2028" t="s">
        <v>27</v>
      </c>
      <c r="C31" s="6720" t="s">
        <v>28</v>
      </c>
      <c r="D31" s="6721"/>
      <c r="E31" s="6721"/>
      <c r="F31" s="6721"/>
      <c r="G31" s="6721"/>
      <c r="H31" s="6721"/>
      <c r="I31" s="6721"/>
      <c r="J31" s="2766" t="s">
        <v>23</v>
      </c>
      <c r="K31" s="2026">
        <f>K15+K20+K24+K28</f>
        <v>190</v>
      </c>
      <c r="L31" s="2026">
        <f>L15+L20+L24+L28</f>
        <v>190</v>
      </c>
      <c r="M31" s="2026">
        <f>M15+M20+M24+M28</f>
        <v>188.7</v>
      </c>
      <c r="N31" s="7053"/>
      <c r="O31" s="7054"/>
      <c r="P31" s="7054"/>
      <c r="Q31" s="7055"/>
      <c r="R31" s="7108"/>
      <c r="S31" s="7109"/>
    </row>
    <row r="32" spans="1:21" ht="14.45" customHeight="1" thickBot="1">
      <c r="A32" s="2022" t="s">
        <v>27</v>
      </c>
      <c r="B32" s="6743" t="s">
        <v>26</v>
      </c>
      <c r="C32" s="6744"/>
      <c r="D32" s="6744"/>
      <c r="E32" s="6744"/>
      <c r="F32" s="6744"/>
      <c r="G32" s="6744"/>
      <c r="H32" s="6744"/>
      <c r="I32" s="6744"/>
      <c r="J32" s="2020" t="s">
        <v>23</v>
      </c>
      <c r="K32" s="2019">
        <f t="shared" ref="K32:M33" si="0">K31*1</f>
        <v>190</v>
      </c>
      <c r="L32" s="2019">
        <f t="shared" si="0"/>
        <v>190</v>
      </c>
      <c r="M32" s="2019">
        <f t="shared" si="0"/>
        <v>188.7</v>
      </c>
      <c r="N32" s="7126"/>
      <c r="O32" s="7127"/>
      <c r="P32" s="7127"/>
      <c r="Q32" s="7128"/>
      <c r="R32" s="7108"/>
      <c r="S32" s="7109"/>
    </row>
    <row r="33" spans="1:19" ht="15.75" thickBot="1">
      <c r="A33" s="6773" t="s">
        <v>24</v>
      </c>
      <c r="B33" s="6774"/>
      <c r="C33" s="6774"/>
      <c r="D33" s="6774"/>
      <c r="E33" s="6774"/>
      <c r="F33" s="6774"/>
      <c r="G33" s="6774"/>
      <c r="H33" s="6774"/>
      <c r="I33" s="6774"/>
      <c r="J33" s="6775"/>
      <c r="K33" s="2014">
        <f t="shared" si="0"/>
        <v>190</v>
      </c>
      <c r="L33" s="2014">
        <f t="shared" si="0"/>
        <v>190</v>
      </c>
      <c r="M33" s="2014">
        <f t="shared" si="0"/>
        <v>188.7</v>
      </c>
      <c r="N33" s="7101"/>
      <c r="O33" s="7102"/>
      <c r="P33" s="7102"/>
      <c r="Q33" s="7103"/>
      <c r="R33" s="7106"/>
      <c r="S33" s="7107"/>
    </row>
    <row r="34" spans="1:19" ht="15">
      <c r="A34" s="2012" t="s">
        <v>938</v>
      </c>
      <c r="B34" s="2012"/>
      <c r="C34" s="2012"/>
      <c r="D34" s="2012"/>
      <c r="E34" s="2012"/>
      <c r="F34" s="2012"/>
      <c r="G34" s="2012"/>
      <c r="H34" s="2013"/>
      <c r="I34" s="2012"/>
      <c r="J34" s="2012"/>
      <c r="K34" s="2012"/>
      <c r="L34" s="2012"/>
      <c r="M34" s="2012"/>
      <c r="N34" s="2764"/>
      <c r="O34" s="2764"/>
      <c r="P34" s="2763"/>
      <c r="Q34" s="2763"/>
    </row>
    <row r="35" spans="1:19" ht="15">
      <c r="A35" s="2764"/>
      <c r="B35" s="2764"/>
      <c r="C35" s="2764"/>
      <c r="D35" s="2764"/>
      <c r="E35" s="2764"/>
      <c r="F35" s="2764"/>
      <c r="G35" s="2764"/>
      <c r="H35" s="2765"/>
      <c r="I35" s="2764"/>
      <c r="J35" s="2764"/>
      <c r="K35" s="2764"/>
      <c r="L35" s="2764"/>
      <c r="M35" s="2764"/>
      <c r="N35" s="2764"/>
      <c r="O35" s="2764"/>
      <c r="P35" s="2763"/>
      <c r="Q35" s="2763"/>
    </row>
    <row r="36" spans="1:19">
      <c r="A36" s="2762"/>
      <c r="B36" s="2761"/>
      <c r="C36" s="2761"/>
      <c r="D36" s="2761"/>
      <c r="E36" s="2761"/>
      <c r="N36" s="2760"/>
      <c r="O36" s="2759"/>
      <c r="P36" s="2759"/>
      <c r="Q36" s="2759"/>
    </row>
    <row r="37" spans="1:19">
      <c r="A37" s="2727"/>
      <c r="B37" s="2738"/>
      <c r="C37" s="2738"/>
      <c r="D37" s="2738"/>
      <c r="E37" s="2738"/>
      <c r="N37" s="2734"/>
      <c r="O37" s="2738"/>
      <c r="P37" s="2734"/>
      <c r="Q37" s="2734"/>
    </row>
    <row r="38" spans="1:19" ht="16.149999999999999" customHeight="1" thickBot="1">
      <c r="A38" s="2727"/>
      <c r="B38" s="2738"/>
      <c r="C38" s="2738"/>
      <c r="D38" s="2738"/>
      <c r="E38" s="2738"/>
      <c r="F38" s="7074" t="s">
        <v>21</v>
      </c>
      <c r="G38" s="7074"/>
      <c r="H38" s="7074"/>
      <c r="I38" s="7074"/>
      <c r="J38" s="7074"/>
      <c r="K38" s="7074"/>
      <c r="L38" s="7074"/>
      <c r="M38" s="2758"/>
      <c r="N38" s="2757"/>
      <c r="O38" s="2756"/>
      <c r="P38" s="2734"/>
      <c r="Q38" s="2734"/>
    </row>
    <row r="39" spans="1:19" ht="64.5" thickBot="1">
      <c r="A39" s="2727"/>
      <c r="B39" s="2738"/>
      <c r="C39" s="2738"/>
      <c r="D39" s="2738"/>
      <c r="E39" s="2738"/>
      <c r="F39" s="2755"/>
      <c r="G39" s="2753"/>
      <c r="H39" s="2754"/>
      <c r="I39" s="2753"/>
      <c r="J39" s="2752"/>
      <c r="K39" s="1754" t="s">
        <v>19</v>
      </c>
      <c r="L39" s="1753" t="s">
        <v>18</v>
      </c>
      <c r="M39" s="1752" t="s">
        <v>17</v>
      </c>
      <c r="N39" s="2728"/>
      <c r="O39" s="2727"/>
      <c r="P39" s="2734"/>
      <c r="Q39" s="2734"/>
    </row>
    <row r="40" spans="1:19" ht="13.9" customHeight="1" thickBot="1">
      <c r="A40" s="2727"/>
      <c r="B40" s="2738"/>
      <c r="C40" s="2738"/>
      <c r="D40" s="2738"/>
      <c r="E40" s="2738"/>
      <c r="F40" s="7075" t="s">
        <v>16</v>
      </c>
      <c r="G40" s="7076"/>
      <c r="H40" s="7076"/>
      <c r="I40" s="7076"/>
      <c r="J40" s="7077"/>
      <c r="K40" s="2729">
        <f>SUM(K41:K51)</f>
        <v>190</v>
      </c>
      <c r="L40" s="2729">
        <f>SUM(L41:L51)</f>
        <v>190</v>
      </c>
      <c r="M40" s="2729">
        <f>SUM(M41:M51)</f>
        <v>188.7</v>
      </c>
      <c r="N40" s="2751"/>
      <c r="O40" s="2727"/>
      <c r="P40" s="2734"/>
      <c r="Q40" s="2734"/>
    </row>
    <row r="41" spans="1:19">
      <c r="A41" s="2727"/>
      <c r="B41" s="2738"/>
      <c r="C41" s="2738"/>
      <c r="D41" s="2738"/>
      <c r="E41" s="2738"/>
      <c r="F41" s="7061" t="s">
        <v>14</v>
      </c>
      <c r="G41" s="7062"/>
      <c r="H41" s="7062"/>
      <c r="I41" s="7062"/>
      <c r="J41" s="7063"/>
      <c r="K41" s="2750">
        <f>K14+K18+K23+K27</f>
        <v>190</v>
      </c>
      <c r="L41" s="2750">
        <f>L14+L18+L23+L27</f>
        <v>190</v>
      </c>
      <c r="M41" s="2749">
        <f>M14+M18+M23+M27</f>
        <v>188.7</v>
      </c>
      <c r="N41" s="2728"/>
      <c r="O41" s="2727"/>
      <c r="P41" s="2734"/>
      <c r="Q41" s="2734"/>
    </row>
    <row r="42" spans="1:19">
      <c r="A42" s="2727"/>
      <c r="B42" s="2738"/>
      <c r="C42" s="2738"/>
      <c r="D42" s="2738"/>
      <c r="E42" s="2738"/>
      <c r="F42" s="7061" t="s">
        <v>493</v>
      </c>
      <c r="G42" s="7062"/>
      <c r="H42" s="7062"/>
      <c r="I42" s="7062"/>
      <c r="J42" s="7063"/>
      <c r="K42" s="2741"/>
      <c r="L42" s="2740"/>
      <c r="M42" s="2735"/>
      <c r="N42" s="2728"/>
      <c r="O42" s="2727"/>
      <c r="P42" s="2734"/>
      <c r="Q42" s="2734"/>
    </row>
    <row r="43" spans="1:19">
      <c r="A43" s="2727"/>
      <c r="B43" s="2738"/>
      <c r="C43" s="2738"/>
      <c r="D43" s="2738"/>
      <c r="E43" s="2738"/>
      <c r="F43" s="7061" t="s">
        <v>12</v>
      </c>
      <c r="G43" s="7062"/>
      <c r="H43" s="7062"/>
      <c r="I43" s="7062"/>
      <c r="J43" s="7063"/>
      <c r="K43" s="2741"/>
      <c r="L43" s="2740"/>
      <c r="M43" s="2735"/>
      <c r="N43" s="2728"/>
      <c r="O43" s="2727"/>
      <c r="P43" s="2734"/>
      <c r="Q43" s="2734"/>
    </row>
    <row r="44" spans="1:19" ht="13.15" customHeight="1">
      <c r="A44" s="2727"/>
      <c r="B44" s="2738"/>
      <c r="C44" s="2738"/>
      <c r="D44" s="2738"/>
      <c r="E44" s="2738"/>
      <c r="F44" s="7061" t="s">
        <v>11</v>
      </c>
      <c r="G44" s="7062"/>
      <c r="H44" s="7062"/>
      <c r="I44" s="7062"/>
      <c r="J44" s="7063"/>
      <c r="K44" s="2741"/>
      <c r="L44" s="2740"/>
      <c r="M44" s="2735"/>
      <c r="N44" s="2728"/>
      <c r="O44" s="2727"/>
      <c r="P44" s="2734"/>
      <c r="Q44" s="2734"/>
    </row>
    <row r="45" spans="1:19" ht="13.15" customHeight="1">
      <c r="A45" s="2727"/>
      <c r="B45" s="2738"/>
      <c r="C45" s="2738"/>
      <c r="D45" s="2738"/>
      <c r="E45" s="2738"/>
      <c r="F45" s="5684" t="s">
        <v>10</v>
      </c>
      <c r="G45" s="5685"/>
      <c r="H45" s="5685"/>
      <c r="I45" s="5685"/>
      <c r="J45" s="6319"/>
      <c r="K45" s="2748"/>
      <c r="L45" s="2747"/>
      <c r="M45" s="2746"/>
      <c r="N45" s="2728"/>
      <c r="O45" s="2727"/>
      <c r="P45" s="2734"/>
      <c r="Q45" s="2734"/>
    </row>
    <row r="46" spans="1:19">
      <c r="A46" s="2727"/>
      <c r="B46" s="2738"/>
      <c r="C46" s="2738"/>
      <c r="D46" s="2738"/>
      <c r="E46" s="2738"/>
      <c r="F46" s="2745" t="s">
        <v>9</v>
      </c>
      <c r="G46" s="2743"/>
      <c r="H46" s="2744"/>
      <c r="I46" s="2743"/>
      <c r="J46" s="2742"/>
      <c r="K46" s="2742"/>
      <c r="L46" s="2740"/>
      <c r="M46" s="2735"/>
      <c r="N46" s="2728"/>
      <c r="O46" s="2727"/>
      <c r="P46" s="2734"/>
      <c r="Q46" s="2734"/>
    </row>
    <row r="47" spans="1:19" ht="13.15" customHeight="1">
      <c r="A47" s="2727"/>
      <c r="B47" s="2738"/>
      <c r="C47" s="2738"/>
      <c r="D47" s="2738"/>
      <c r="E47" s="2738"/>
      <c r="F47" s="7061" t="s">
        <v>8</v>
      </c>
      <c r="G47" s="7062"/>
      <c r="H47" s="7062"/>
      <c r="I47" s="7062"/>
      <c r="J47" s="7063"/>
      <c r="K47" s="2741"/>
      <c r="L47" s="2740"/>
      <c r="M47" s="2735"/>
      <c r="N47" s="2728"/>
      <c r="O47" s="2727"/>
      <c r="P47" s="2739"/>
      <c r="Q47" s="2739"/>
    </row>
    <row r="48" spans="1:19" ht="13.15" customHeight="1">
      <c r="A48" s="2727"/>
      <c r="B48" s="2738"/>
      <c r="C48" s="2738"/>
      <c r="D48" s="2738"/>
      <c r="E48" s="2738"/>
      <c r="F48" s="7061" t="s">
        <v>492</v>
      </c>
      <c r="G48" s="7062"/>
      <c r="H48" s="7062"/>
      <c r="I48" s="7062"/>
      <c r="J48" s="7063"/>
      <c r="K48" s="2737"/>
      <c r="L48" s="2736"/>
      <c r="M48" s="2735"/>
      <c r="N48" s="2728"/>
      <c r="O48" s="2727"/>
      <c r="P48" s="2734"/>
      <c r="Q48" s="2734"/>
    </row>
    <row r="49" spans="1:17" ht="13.15" customHeight="1">
      <c r="A49" s="2727"/>
      <c r="B49" s="2738"/>
      <c r="C49" s="2738"/>
      <c r="D49" s="2738"/>
      <c r="E49" s="2738"/>
      <c r="F49" s="7061" t="s">
        <v>6</v>
      </c>
      <c r="G49" s="7062"/>
      <c r="H49" s="7062"/>
      <c r="I49" s="7062"/>
      <c r="J49" s="7063"/>
      <c r="K49" s="2737"/>
      <c r="L49" s="2736"/>
      <c r="M49" s="2735"/>
      <c r="N49" s="2728"/>
      <c r="O49" s="2727"/>
      <c r="P49" s="2734"/>
      <c r="Q49" s="2734"/>
    </row>
    <row r="50" spans="1:17">
      <c r="A50" s="2727"/>
      <c r="B50" s="2738"/>
      <c r="C50" s="2738"/>
      <c r="D50" s="2738"/>
      <c r="E50" s="2738"/>
      <c r="F50" s="7061" t="s">
        <v>5</v>
      </c>
      <c r="G50" s="7062"/>
      <c r="H50" s="7062"/>
      <c r="I50" s="7062"/>
      <c r="J50" s="7063"/>
      <c r="K50" s="2737"/>
      <c r="L50" s="2736"/>
      <c r="M50" s="2735"/>
      <c r="N50" s="2728"/>
      <c r="O50" s="2727"/>
      <c r="P50" s="2734"/>
      <c r="Q50" s="2734"/>
    </row>
    <row r="51" spans="1:17" ht="13.5" thickBot="1">
      <c r="F51" s="7064" t="s">
        <v>491</v>
      </c>
      <c r="G51" s="7065"/>
      <c r="H51" s="7065"/>
      <c r="I51" s="7065"/>
      <c r="J51" s="7066"/>
      <c r="K51" s="2733"/>
      <c r="L51" s="2732"/>
      <c r="M51" s="2731"/>
      <c r="N51" s="2728"/>
      <c r="O51" s="2727"/>
    </row>
    <row r="52" spans="1:17" ht="13.5" thickBot="1">
      <c r="F52" s="7067" t="s">
        <v>2</v>
      </c>
      <c r="G52" s="7068"/>
      <c r="H52" s="7068"/>
      <c r="I52" s="7068"/>
      <c r="J52" s="7068"/>
      <c r="K52" s="2730">
        <v>0</v>
      </c>
      <c r="L52" s="2730">
        <v>0</v>
      </c>
      <c r="M52" s="2729">
        <v>0</v>
      </c>
      <c r="N52" s="2728"/>
      <c r="O52" s="2727"/>
    </row>
    <row r="53" spans="1:17" ht="13.9" customHeight="1" thickBot="1">
      <c r="F53" s="7069" t="s">
        <v>490</v>
      </c>
      <c r="G53" s="7070"/>
      <c r="H53" s="7070"/>
      <c r="I53" s="7070"/>
      <c r="J53" s="7071"/>
      <c r="K53" s="2726"/>
      <c r="L53" s="2725"/>
      <c r="M53" s="2724"/>
    </row>
    <row r="54" spans="1:17" ht="13.5" thickBot="1">
      <c r="F54" s="7058" t="s">
        <v>489</v>
      </c>
      <c r="G54" s="7059"/>
      <c r="H54" s="7059"/>
      <c r="I54" s="7059"/>
      <c r="J54" s="7060"/>
      <c r="K54" s="2723">
        <f>K40+K52</f>
        <v>190</v>
      </c>
      <c r="L54" s="2723">
        <f>L40+L52</f>
        <v>190</v>
      </c>
      <c r="M54" s="2722">
        <f>M40+M52</f>
        <v>188.7</v>
      </c>
    </row>
  </sheetData>
  <mergeCells count="114">
    <mergeCell ref="R13:S13"/>
    <mergeCell ref="I18:I22"/>
    <mergeCell ref="R2:S3"/>
    <mergeCell ref="H6:H8"/>
    <mergeCell ref="I14:I17"/>
    <mergeCell ref="N33:Q33"/>
    <mergeCell ref="C11:Q11"/>
    <mergeCell ref="B9:Q9"/>
    <mergeCell ref="F25:F26"/>
    <mergeCell ref="D25:D26"/>
    <mergeCell ref="R33:S33"/>
    <mergeCell ref="R10:S10"/>
    <mergeCell ref="R11:S11"/>
    <mergeCell ref="R9:S9"/>
    <mergeCell ref="R12:S12"/>
    <mergeCell ref="R14:S14"/>
    <mergeCell ref="R20:S20"/>
    <mergeCell ref="R18:S18"/>
    <mergeCell ref="R19:S19"/>
    <mergeCell ref="R15:S15"/>
    <mergeCell ref="R21:S22"/>
    <mergeCell ref="R23:S26"/>
    <mergeCell ref="N32:Q32"/>
    <mergeCell ref="R27:S30"/>
    <mergeCell ref="R31:S31"/>
    <mergeCell ref="R32:S32"/>
    <mergeCell ref="D21:D22"/>
    <mergeCell ref="A14:A15"/>
    <mergeCell ref="C12:M13"/>
    <mergeCell ref="B12:B13"/>
    <mergeCell ref="P7:P8"/>
    <mergeCell ref="O5:P5"/>
    <mergeCell ref="D6:D8"/>
    <mergeCell ref="G6:G8"/>
    <mergeCell ref="B14:B15"/>
    <mergeCell ref="A16:A17"/>
    <mergeCell ref="B16:B17"/>
    <mergeCell ref="C16:C17"/>
    <mergeCell ref="F14:F15"/>
    <mergeCell ref="H14:H17"/>
    <mergeCell ref="G14:G17"/>
    <mergeCell ref="D16:D17"/>
    <mergeCell ref="C14:C15"/>
    <mergeCell ref="B10:M10"/>
    <mergeCell ref="N6:Q6"/>
    <mergeCell ref="I6:I8"/>
    <mergeCell ref="J6:J8"/>
    <mergeCell ref="O7:O8"/>
    <mergeCell ref="K7:K8"/>
    <mergeCell ref="L7:L8"/>
    <mergeCell ref="M7:M8"/>
    <mergeCell ref="A18:A20"/>
    <mergeCell ref="A27:A28"/>
    <mergeCell ref="F47:J47"/>
    <mergeCell ref="A33:J33"/>
    <mergeCell ref="F38:L38"/>
    <mergeCell ref="F40:J40"/>
    <mergeCell ref="F41:J41"/>
    <mergeCell ref="F42:J42"/>
    <mergeCell ref="F43:J43"/>
    <mergeCell ref="F44:J44"/>
    <mergeCell ref="F45:J45"/>
    <mergeCell ref="G23:G26"/>
    <mergeCell ref="H23:H26"/>
    <mergeCell ref="B18:B20"/>
    <mergeCell ref="A25:A26"/>
    <mergeCell ref="B25:B26"/>
    <mergeCell ref="C25:C26"/>
    <mergeCell ref="A23:A24"/>
    <mergeCell ref="B23:B24"/>
    <mergeCell ref="C23:C24"/>
    <mergeCell ref="G18:G22"/>
    <mergeCell ref="H18:H22"/>
    <mergeCell ref="F18:F20"/>
    <mergeCell ref="F23:F24"/>
    <mergeCell ref="F54:J54"/>
    <mergeCell ref="F48:J48"/>
    <mergeCell ref="F49:J49"/>
    <mergeCell ref="F50:J50"/>
    <mergeCell ref="F51:J51"/>
    <mergeCell ref="F52:J52"/>
    <mergeCell ref="F53:J53"/>
    <mergeCell ref="A29:A30"/>
    <mergeCell ref="B29:B30"/>
    <mergeCell ref="C29:C30"/>
    <mergeCell ref="E29:E30"/>
    <mergeCell ref="I27:I30"/>
    <mergeCell ref="H27:H30"/>
    <mergeCell ref="G27:G30"/>
    <mergeCell ref="F27:F28"/>
    <mergeCell ref="C31:I31"/>
    <mergeCell ref="I23:I26"/>
    <mergeCell ref="N31:Q31"/>
    <mergeCell ref="C18:C20"/>
    <mergeCell ref="B32:I32"/>
    <mergeCell ref="F29:F30"/>
    <mergeCell ref="D29:D30"/>
    <mergeCell ref="F21:F22"/>
    <mergeCell ref="B27:B28"/>
    <mergeCell ref="C27:C28"/>
    <mergeCell ref="A3:Q3"/>
    <mergeCell ref="Q7:Q8"/>
    <mergeCell ref="R6:R8"/>
    <mergeCell ref="R16:S17"/>
    <mergeCell ref="S6:S8"/>
    <mergeCell ref="K6:M6"/>
    <mergeCell ref="N7:N8"/>
    <mergeCell ref="A4:P4"/>
    <mergeCell ref="F16:F17"/>
    <mergeCell ref="A6:A8"/>
    <mergeCell ref="B6:B8"/>
    <mergeCell ref="C6:C8"/>
    <mergeCell ref="E6:E8"/>
    <mergeCell ref="F6:F8"/>
  </mergeCells>
  <pageMargins left="0.70866141732283472" right="0.70866141732283472" top="0.74803149606299213" bottom="0.74803149606299213" header="0.31496062992125984" footer="0.31496062992125984"/>
  <pageSetup paperSize="9" scale="58" firstPageNumber="36" fitToHeight="0" orientation="landscape" useFirstPageNumber="1" r:id="rId1"/>
  <headerFooter>
    <oddHeader>&amp;C&amp;P</oddHead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M999"/>
  <sheetViews>
    <sheetView view="pageBreakPreview" zoomScale="80" zoomScaleNormal="100" zoomScaleSheetLayoutView="80" workbookViewId="0">
      <pane ySplit="1" topLeftCell="A2" activePane="bottomLeft" state="frozen"/>
      <selection pane="bottomLeft" activeCell="Y5" sqref="Y5"/>
    </sheetView>
  </sheetViews>
  <sheetFormatPr defaultColWidth="14.42578125" defaultRowHeight="15" customHeight="1"/>
  <cols>
    <col min="1" max="5" width="2.7109375" style="2823" customWidth="1"/>
    <col min="6" max="6" width="36.140625" style="2823" customWidth="1"/>
    <col min="7" max="9" width="3.28515625" style="2823" customWidth="1"/>
    <col min="10" max="10" width="7.85546875" style="2823" customWidth="1"/>
    <col min="11" max="11" width="10.85546875" style="2823" customWidth="1"/>
    <col min="12" max="13" width="11.140625" style="2823" customWidth="1"/>
    <col min="14" max="14" width="27.5703125" style="2823" customWidth="1"/>
    <col min="15" max="16" width="8.7109375" style="2823" customWidth="1"/>
    <col min="17" max="17" width="14.7109375" style="2823" customWidth="1"/>
    <col min="18" max="18" width="38.140625" style="2823" customWidth="1"/>
    <col min="19" max="19" width="34.42578125" style="2823" customWidth="1"/>
    <col min="20" max="20" width="8.5703125" style="2823" hidden="1" customWidth="1"/>
    <col min="21" max="39" width="9.140625" style="2823" customWidth="1"/>
    <col min="40" max="16384" width="14.42578125" style="2823"/>
  </cols>
  <sheetData>
    <row r="1" spans="1:39" ht="72" customHeight="1">
      <c r="A1" s="2825"/>
      <c r="B1" s="2825"/>
      <c r="C1" s="2825"/>
      <c r="D1" s="2825"/>
      <c r="E1" s="2825"/>
      <c r="F1" s="2828"/>
      <c r="G1" s="2827"/>
      <c r="H1" s="2826"/>
      <c r="I1" s="2825"/>
      <c r="J1" s="2825"/>
      <c r="K1" s="2825"/>
      <c r="L1" s="2825"/>
      <c r="M1" s="3921"/>
      <c r="N1" s="3921"/>
      <c r="O1" s="3921"/>
      <c r="P1" s="3921"/>
      <c r="R1" s="404" t="s">
        <v>1909</v>
      </c>
      <c r="S1" s="404"/>
      <c r="T1" s="3920"/>
      <c r="U1" s="3920"/>
      <c r="V1" s="3920"/>
      <c r="W1" s="3920"/>
      <c r="X1" s="2825"/>
      <c r="Y1" s="2825"/>
      <c r="Z1" s="2825"/>
      <c r="AA1" s="2825"/>
      <c r="AB1" s="2825"/>
      <c r="AC1" s="2825"/>
      <c r="AD1" s="2825"/>
      <c r="AE1" s="2825"/>
      <c r="AF1" s="2825"/>
      <c r="AG1" s="2825"/>
      <c r="AH1" s="2825"/>
      <c r="AI1" s="2825"/>
      <c r="AJ1" s="2825"/>
      <c r="AK1" s="2825"/>
      <c r="AL1" s="2825"/>
      <c r="AM1" s="2825"/>
    </row>
    <row r="2" spans="1:39" ht="33" customHeight="1">
      <c r="A2" s="7399" t="s">
        <v>1356</v>
      </c>
      <c r="B2" s="7400"/>
      <c r="C2" s="7400"/>
      <c r="D2" s="7400"/>
      <c r="E2" s="7400"/>
      <c r="F2" s="7400"/>
      <c r="G2" s="7400"/>
      <c r="H2" s="7400"/>
      <c r="I2" s="7400"/>
      <c r="J2" s="7400"/>
      <c r="K2" s="7400"/>
      <c r="L2" s="7400"/>
      <c r="M2" s="7400"/>
      <c r="N2" s="7400"/>
      <c r="O2" s="7400"/>
      <c r="P2" s="7400"/>
      <c r="Q2" s="7400"/>
      <c r="R2" s="404"/>
      <c r="S2" s="404"/>
      <c r="T2" s="2828"/>
      <c r="U2" s="2828"/>
      <c r="V2" s="2828"/>
      <c r="W2" s="7401"/>
      <c r="X2" s="7207"/>
      <c r="Y2" s="7207"/>
      <c r="Z2" s="7207"/>
      <c r="AA2" s="7207"/>
      <c r="AB2" s="7207"/>
      <c r="AC2" s="7207"/>
      <c r="AD2" s="7207"/>
      <c r="AE2" s="7207"/>
      <c r="AF2" s="7207"/>
      <c r="AG2" s="7207"/>
      <c r="AH2" s="7207"/>
      <c r="AI2" s="7207"/>
      <c r="AJ2" s="7207"/>
      <c r="AK2" s="7207"/>
      <c r="AL2" s="7207"/>
      <c r="AM2" s="7207"/>
    </row>
    <row r="3" spans="1:39" ht="16.5" customHeight="1" thickBot="1">
      <c r="A3" s="2828"/>
      <c r="B3" s="2828"/>
      <c r="C3" s="2828"/>
      <c r="D3" s="2828"/>
      <c r="E3" s="2828"/>
      <c r="F3" s="2828"/>
      <c r="G3" s="2827"/>
      <c r="H3" s="3919"/>
      <c r="I3" s="2828"/>
      <c r="J3" s="2828"/>
      <c r="K3" s="2828"/>
      <c r="L3" s="2828"/>
      <c r="M3" s="2828"/>
      <c r="N3" s="2933"/>
      <c r="O3" s="7402" t="s">
        <v>150</v>
      </c>
      <c r="P3" s="7207"/>
      <c r="Q3" s="7207"/>
      <c r="R3" s="3876"/>
      <c r="S3" s="3876"/>
      <c r="T3" s="2828"/>
      <c r="U3" s="2828"/>
      <c r="V3" s="2828"/>
      <c r="W3" s="2828"/>
      <c r="X3" s="2828"/>
      <c r="Y3" s="2828"/>
      <c r="Z3" s="2828"/>
      <c r="AA3" s="2828"/>
      <c r="AB3" s="2828"/>
      <c r="AC3" s="2828"/>
      <c r="AD3" s="2828"/>
      <c r="AE3" s="2828"/>
      <c r="AF3" s="2828"/>
      <c r="AG3" s="2828"/>
      <c r="AH3" s="2828"/>
      <c r="AI3" s="2828"/>
      <c r="AJ3" s="2828"/>
      <c r="AK3" s="2828"/>
      <c r="AL3" s="2828"/>
      <c r="AM3" s="2828"/>
    </row>
    <row r="4" spans="1:39" ht="30" customHeight="1" thickBot="1">
      <c r="A4" s="7403" t="s">
        <v>192</v>
      </c>
      <c r="B4" s="7381" t="s">
        <v>191</v>
      </c>
      <c r="C4" s="7384" t="s">
        <v>187</v>
      </c>
      <c r="D4" s="7387" t="s">
        <v>189</v>
      </c>
      <c r="E4" s="7389" t="s">
        <v>190</v>
      </c>
      <c r="F4" s="7392" t="s">
        <v>188</v>
      </c>
      <c r="G4" s="7394" t="s">
        <v>187</v>
      </c>
      <c r="H4" s="7368" t="s">
        <v>186</v>
      </c>
      <c r="I4" s="7396" t="s">
        <v>185</v>
      </c>
      <c r="J4" s="7368" t="s">
        <v>184</v>
      </c>
      <c r="K4" s="7370" t="s">
        <v>183</v>
      </c>
      <c r="L4" s="7371"/>
      <c r="M4" s="7372"/>
      <c r="N4" s="6583" t="s">
        <v>182</v>
      </c>
      <c r="O4" s="6584"/>
      <c r="P4" s="6584"/>
      <c r="Q4" s="6585"/>
      <c r="R4" s="7406" t="s">
        <v>181</v>
      </c>
      <c r="S4" s="7404" t="s">
        <v>180</v>
      </c>
      <c r="T4" s="2828"/>
      <c r="U4" s="2828"/>
      <c r="V4" s="2828"/>
      <c r="W4" s="2828"/>
      <c r="X4" s="2828"/>
      <c r="Y4" s="2828"/>
      <c r="Z4" s="2828"/>
      <c r="AA4" s="2828"/>
      <c r="AB4" s="2828"/>
      <c r="AC4" s="2828"/>
      <c r="AD4" s="2828"/>
      <c r="AE4" s="2828"/>
      <c r="AF4" s="2828"/>
      <c r="AG4" s="2828"/>
      <c r="AH4" s="2828"/>
      <c r="AI4" s="2828"/>
      <c r="AJ4" s="2828"/>
      <c r="AK4" s="2828"/>
      <c r="AL4" s="2828"/>
      <c r="AM4" s="2828"/>
    </row>
    <row r="5" spans="1:39" ht="196.5" customHeight="1">
      <c r="A5" s="7135"/>
      <c r="B5" s="7382"/>
      <c r="C5" s="7385"/>
      <c r="D5" s="7388"/>
      <c r="E5" s="7390"/>
      <c r="F5" s="7393"/>
      <c r="G5" s="7395"/>
      <c r="H5" s="7369"/>
      <c r="I5" s="7397"/>
      <c r="J5" s="7369"/>
      <c r="K5" s="7373" t="s">
        <v>179</v>
      </c>
      <c r="L5" s="7373" t="s">
        <v>178</v>
      </c>
      <c r="M5" s="7373" t="s">
        <v>17</v>
      </c>
      <c r="N5" s="7407" t="s">
        <v>177</v>
      </c>
      <c r="O5" s="7408" t="s">
        <v>176</v>
      </c>
      <c r="P5" s="7377" t="s">
        <v>175</v>
      </c>
      <c r="Q5" s="7379" t="s">
        <v>174</v>
      </c>
      <c r="R5" s="7374"/>
      <c r="S5" s="7405"/>
      <c r="T5" s="2828"/>
      <c r="U5" s="2828"/>
      <c r="V5" s="2828"/>
      <c r="W5" s="2828"/>
      <c r="X5" s="2828"/>
      <c r="Y5" s="2828"/>
      <c r="Z5" s="2828"/>
      <c r="AA5" s="2828"/>
      <c r="AB5" s="2828"/>
      <c r="AC5" s="2828"/>
      <c r="AD5" s="2828"/>
      <c r="AE5" s="2828"/>
      <c r="AF5" s="2828"/>
      <c r="AG5" s="2828"/>
      <c r="AH5" s="2828"/>
      <c r="AI5" s="2828"/>
      <c r="AJ5" s="2828"/>
      <c r="AK5" s="2828"/>
      <c r="AL5" s="2828"/>
      <c r="AM5" s="2828"/>
    </row>
    <row r="6" spans="1:39" ht="21" customHeight="1" thickBot="1">
      <c r="A6" s="7136"/>
      <c r="B6" s="7383"/>
      <c r="C6" s="7386"/>
      <c r="D6" s="7388"/>
      <c r="E6" s="7391"/>
      <c r="F6" s="7393"/>
      <c r="G6" s="7395"/>
      <c r="H6" s="7369"/>
      <c r="I6" s="7398"/>
      <c r="J6" s="7369"/>
      <c r="K6" s="7374"/>
      <c r="L6" s="7374"/>
      <c r="M6" s="7374"/>
      <c r="N6" s="7374"/>
      <c r="O6" s="7409"/>
      <c r="P6" s="7378"/>
      <c r="Q6" s="7380"/>
      <c r="R6" s="7374"/>
      <c r="S6" s="7405"/>
      <c r="T6" s="2828"/>
      <c r="U6" s="2828"/>
      <c r="V6" s="2828"/>
      <c r="W6" s="2828"/>
      <c r="X6" s="2828"/>
      <c r="Y6" s="2828"/>
      <c r="Z6" s="2828"/>
      <c r="AA6" s="2828"/>
      <c r="AB6" s="2828"/>
      <c r="AC6" s="2828"/>
      <c r="AD6" s="2828"/>
      <c r="AE6" s="2828"/>
      <c r="AF6" s="2828"/>
      <c r="AG6" s="2828"/>
      <c r="AH6" s="2828"/>
      <c r="AI6" s="2828"/>
      <c r="AJ6" s="2828"/>
      <c r="AK6" s="2828"/>
      <c r="AL6" s="2828"/>
      <c r="AM6" s="2828"/>
    </row>
    <row r="7" spans="1:39" ht="15" customHeight="1" thickBot="1">
      <c r="A7" s="3918" t="s">
        <v>27</v>
      </c>
      <c r="B7" s="7194" t="s">
        <v>365</v>
      </c>
      <c r="C7" s="7195"/>
      <c r="D7" s="7195"/>
      <c r="E7" s="7195"/>
      <c r="F7" s="7195"/>
      <c r="G7" s="7195"/>
      <c r="H7" s="7195"/>
      <c r="I7" s="7195"/>
      <c r="J7" s="7195"/>
      <c r="K7" s="7195"/>
      <c r="L7" s="7195"/>
      <c r="M7" s="7195"/>
      <c r="N7" s="7195"/>
      <c r="O7" s="7195"/>
      <c r="P7" s="7195"/>
      <c r="Q7" s="7195"/>
      <c r="R7" s="3917"/>
      <c r="S7" s="3916"/>
      <c r="T7" s="2828"/>
      <c r="U7" s="2828"/>
      <c r="V7" s="2828"/>
      <c r="W7" s="2828"/>
      <c r="X7" s="2828"/>
      <c r="Y7" s="2828"/>
      <c r="Z7" s="2828"/>
      <c r="AA7" s="2828"/>
      <c r="AB7" s="2828"/>
      <c r="AC7" s="2828"/>
      <c r="AD7" s="2828"/>
      <c r="AE7" s="2828"/>
      <c r="AF7" s="2828"/>
      <c r="AG7" s="2828"/>
      <c r="AH7" s="2828"/>
      <c r="AI7" s="2828"/>
      <c r="AJ7" s="2828"/>
      <c r="AK7" s="2828"/>
      <c r="AL7" s="2828"/>
      <c r="AM7" s="2828"/>
    </row>
    <row r="8" spans="1:39" ht="63.75" customHeight="1" thickBot="1">
      <c r="A8" s="3729"/>
      <c r="B8" s="7411"/>
      <c r="C8" s="7171"/>
      <c r="D8" s="7171"/>
      <c r="E8" s="7171"/>
      <c r="F8" s="7171"/>
      <c r="G8" s="7171"/>
      <c r="H8" s="7171"/>
      <c r="I8" s="7171"/>
      <c r="J8" s="7171"/>
      <c r="K8" s="7171"/>
      <c r="L8" s="7171"/>
      <c r="M8" s="7271"/>
      <c r="N8" s="3915" t="s">
        <v>1355</v>
      </c>
      <c r="O8" s="2927" t="s">
        <v>37</v>
      </c>
      <c r="P8" s="2933">
        <v>8</v>
      </c>
      <c r="Q8" s="3914">
        <v>0</v>
      </c>
      <c r="R8" s="3913" t="s">
        <v>1354</v>
      </c>
      <c r="S8" s="3912"/>
      <c r="T8" s="2828"/>
      <c r="U8" s="2828"/>
      <c r="V8" s="2828"/>
      <c r="W8" s="2828"/>
      <c r="X8" s="2828"/>
      <c r="Y8" s="2828"/>
      <c r="Z8" s="2828"/>
      <c r="AA8" s="2828"/>
      <c r="AB8" s="2828"/>
      <c r="AC8" s="2828"/>
      <c r="AD8" s="2828"/>
      <c r="AE8" s="2828"/>
      <c r="AF8" s="2828"/>
      <c r="AG8" s="2828"/>
      <c r="AH8" s="2828"/>
      <c r="AI8" s="2828"/>
      <c r="AJ8" s="2828"/>
      <c r="AK8" s="2828"/>
      <c r="AL8" s="2828"/>
      <c r="AM8" s="2828"/>
    </row>
    <row r="9" spans="1:39" ht="18" customHeight="1" thickBot="1">
      <c r="A9" s="7225" t="s">
        <v>27</v>
      </c>
      <c r="B9" s="7280" t="s">
        <v>27</v>
      </c>
      <c r="C9" s="7307" t="s">
        <v>1353</v>
      </c>
      <c r="D9" s="7213"/>
      <c r="E9" s="7213"/>
      <c r="F9" s="7213"/>
      <c r="G9" s="7213"/>
      <c r="H9" s="7213"/>
      <c r="I9" s="7213"/>
      <c r="J9" s="7213"/>
      <c r="K9" s="7213"/>
      <c r="L9" s="7213"/>
      <c r="M9" s="7213"/>
      <c r="N9" s="7213"/>
      <c r="O9" s="7213"/>
      <c r="P9" s="7213"/>
      <c r="Q9" s="7213"/>
      <c r="R9" s="3911"/>
      <c r="S9" s="3910"/>
      <c r="T9" s="2828"/>
      <c r="U9" s="2828"/>
      <c r="V9" s="2828"/>
      <c r="W9" s="2828"/>
      <c r="X9" s="2828"/>
      <c r="Y9" s="2828"/>
      <c r="Z9" s="2828"/>
      <c r="AA9" s="2828"/>
      <c r="AB9" s="2828"/>
      <c r="AC9" s="2828"/>
      <c r="AD9" s="2828"/>
      <c r="AE9" s="2828"/>
      <c r="AF9" s="2828"/>
      <c r="AG9" s="2828"/>
      <c r="AH9" s="2828"/>
      <c r="AI9" s="2828"/>
      <c r="AJ9" s="2828"/>
      <c r="AK9" s="2828"/>
      <c r="AL9" s="2828"/>
      <c r="AM9" s="2828"/>
    </row>
    <row r="10" spans="1:39" ht="42" customHeight="1" thickBot="1">
      <c r="A10" s="7136"/>
      <c r="B10" s="7271"/>
      <c r="C10" s="7413"/>
      <c r="D10" s="7213"/>
      <c r="E10" s="7213"/>
      <c r="F10" s="7213"/>
      <c r="G10" s="7213"/>
      <c r="H10" s="7213"/>
      <c r="I10" s="7213"/>
      <c r="J10" s="7213"/>
      <c r="K10" s="7213"/>
      <c r="L10" s="7213"/>
      <c r="M10" s="7215"/>
      <c r="N10" s="3909" t="s">
        <v>1352</v>
      </c>
      <c r="O10" s="3908" t="s">
        <v>37</v>
      </c>
      <c r="P10" s="3907">
        <v>70</v>
      </c>
      <c r="Q10" s="3906">
        <v>72</v>
      </c>
      <c r="R10" s="3905" t="s">
        <v>1351</v>
      </c>
      <c r="S10" s="3904"/>
      <c r="T10" s="2828"/>
      <c r="U10" s="2828"/>
      <c r="V10" s="2828"/>
      <c r="W10" s="2828"/>
      <c r="X10" s="2828"/>
      <c r="Y10" s="2828"/>
      <c r="Z10" s="2828"/>
      <c r="AA10" s="2828"/>
      <c r="AB10" s="2828"/>
      <c r="AC10" s="2828"/>
      <c r="AD10" s="2828"/>
      <c r="AE10" s="2828"/>
      <c r="AF10" s="2828"/>
      <c r="AG10" s="2828"/>
      <c r="AH10" s="2828"/>
      <c r="AI10" s="2828"/>
      <c r="AJ10" s="2828"/>
      <c r="AK10" s="2828"/>
      <c r="AL10" s="2828"/>
      <c r="AM10" s="2828"/>
    </row>
    <row r="11" spans="1:39" ht="48" customHeight="1" thickBot="1">
      <c r="A11" s="7225" t="s">
        <v>27</v>
      </c>
      <c r="B11" s="7412" t="s">
        <v>27</v>
      </c>
      <c r="C11" s="3079" t="s">
        <v>27</v>
      </c>
      <c r="D11" s="7414" t="s">
        <v>1350</v>
      </c>
      <c r="E11" s="7213"/>
      <c r="F11" s="7215"/>
      <c r="G11" s="7281" t="s">
        <v>161</v>
      </c>
      <c r="H11" s="7189" t="s">
        <v>34</v>
      </c>
      <c r="I11" s="2948" t="s">
        <v>614</v>
      </c>
      <c r="J11" s="3094"/>
      <c r="K11" s="3094"/>
      <c r="L11" s="3866"/>
      <c r="M11" s="3866"/>
      <c r="N11" s="3331"/>
      <c r="O11" s="2913"/>
      <c r="P11" s="2913"/>
      <c r="Q11" s="3301"/>
      <c r="R11" s="3379"/>
      <c r="S11" s="3430"/>
      <c r="T11" s="2828"/>
      <c r="U11" s="2828"/>
      <c r="V11" s="2828"/>
      <c r="W11" s="2828"/>
      <c r="X11" s="2828"/>
      <c r="Y11" s="2828"/>
      <c r="Z11" s="2828"/>
      <c r="AA11" s="2828"/>
      <c r="AB11" s="2828"/>
      <c r="AC11" s="2828"/>
      <c r="AD11" s="2828"/>
      <c r="AE11" s="2828"/>
      <c r="AF11" s="2828"/>
      <c r="AG11" s="2828"/>
      <c r="AH11" s="2828"/>
      <c r="AI11" s="2828"/>
      <c r="AJ11" s="2828"/>
      <c r="AK11" s="2828"/>
      <c r="AL11" s="2828"/>
      <c r="AM11" s="2828"/>
    </row>
    <row r="12" spans="1:39" ht="30" customHeight="1">
      <c r="A12" s="7135"/>
      <c r="B12" s="7170"/>
      <c r="C12" s="3026"/>
      <c r="D12" s="3078" t="s">
        <v>27</v>
      </c>
      <c r="E12" s="3037"/>
      <c r="F12" s="7138" t="s">
        <v>1349</v>
      </c>
      <c r="G12" s="7135"/>
      <c r="H12" s="7135"/>
      <c r="I12" s="3141"/>
      <c r="J12" s="3153" t="s">
        <v>110</v>
      </c>
      <c r="K12" s="3153">
        <v>100</v>
      </c>
      <c r="L12" s="3152">
        <v>107.6</v>
      </c>
      <c r="M12" s="3152">
        <v>107.6</v>
      </c>
      <c r="N12" s="3854" t="s">
        <v>1348</v>
      </c>
      <c r="O12" s="2942" t="s">
        <v>231</v>
      </c>
      <c r="P12" s="2941">
        <v>90.3</v>
      </c>
      <c r="Q12" s="2940">
        <v>91</v>
      </c>
      <c r="R12" s="2939" t="s">
        <v>1347</v>
      </c>
      <c r="S12" s="3903" t="s">
        <v>1346</v>
      </c>
      <c r="T12" s="2828"/>
      <c r="U12" s="3825"/>
      <c r="V12" s="2846"/>
      <c r="W12" s="2840"/>
      <c r="X12" s="2828"/>
      <c r="Y12" s="2828"/>
      <c r="Z12" s="2828"/>
      <c r="AA12" s="2828"/>
      <c r="AB12" s="2828"/>
      <c r="AC12" s="2828"/>
      <c r="AD12" s="2828"/>
      <c r="AE12" s="2828"/>
      <c r="AF12" s="2828"/>
      <c r="AG12" s="2828"/>
      <c r="AH12" s="2828"/>
      <c r="AI12" s="2828"/>
      <c r="AJ12" s="2828"/>
      <c r="AK12" s="2828"/>
      <c r="AL12" s="2828"/>
      <c r="AM12" s="2828"/>
    </row>
    <row r="13" spans="1:39" ht="15" customHeight="1">
      <c r="A13" s="7135"/>
      <c r="B13" s="7170"/>
      <c r="C13" s="3026"/>
      <c r="D13" s="3235"/>
      <c r="E13" s="3025"/>
      <c r="F13" s="7135"/>
      <c r="G13" s="7135"/>
      <c r="H13" s="7135"/>
      <c r="I13" s="3141"/>
      <c r="J13" s="3153" t="s">
        <v>135</v>
      </c>
      <c r="K13" s="3153"/>
      <c r="L13" s="3152"/>
      <c r="M13" s="3152"/>
      <c r="N13" s="3589"/>
      <c r="O13" s="3902"/>
      <c r="P13" s="3901"/>
      <c r="Q13" s="3900"/>
      <c r="R13" s="3293"/>
      <c r="S13" s="3486"/>
      <c r="T13" s="2828"/>
      <c r="U13" s="2828"/>
      <c r="V13" s="2828"/>
      <c r="W13" s="2840"/>
      <c r="X13" s="2828"/>
      <c r="Y13" s="2828"/>
      <c r="Z13" s="2828"/>
      <c r="AA13" s="2828"/>
      <c r="AB13" s="2828"/>
      <c r="AC13" s="2828"/>
      <c r="AD13" s="2828"/>
      <c r="AE13" s="2828"/>
      <c r="AF13" s="2828"/>
      <c r="AG13" s="2828"/>
      <c r="AH13" s="2828"/>
      <c r="AI13" s="2828"/>
      <c r="AJ13" s="2828"/>
      <c r="AK13" s="2828"/>
      <c r="AL13" s="2828"/>
      <c r="AM13" s="2828"/>
    </row>
    <row r="14" spans="1:39" ht="16.5" customHeight="1">
      <c r="A14" s="7135"/>
      <c r="B14" s="7170"/>
      <c r="C14" s="3026"/>
      <c r="D14" s="3235"/>
      <c r="E14" s="3025"/>
      <c r="F14" s="7135"/>
      <c r="G14" s="7135"/>
      <c r="H14" s="7135"/>
      <c r="I14" s="3141"/>
      <c r="J14" s="3138" t="s">
        <v>209</v>
      </c>
      <c r="K14" s="3138">
        <v>150</v>
      </c>
      <c r="L14" s="3204">
        <v>166.9</v>
      </c>
      <c r="M14" s="3204">
        <v>166.9</v>
      </c>
      <c r="N14" s="3892"/>
      <c r="O14" s="3031"/>
      <c r="P14" s="3031"/>
      <c r="Q14" s="3296"/>
      <c r="R14" s="3006"/>
      <c r="S14" s="2935"/>
      <c r="T14" s="2828"/>
      <c r="U14" s="2828"/>
      <c r="V14" s="2828"/>
      <c r="W14" s="2840"/>
      <c r="X14" s="2828"/>
      <c r="Y14" s="2828"/>
      <c r="Z14" s="2828"/>
      <c r="AA14" s="2828"/>
      <c r="AB14" s="2828"/>
      <c r="AC14" s="2828"/>
      <c r="AD14" s="2828"/>
      <c r="AE14" s="2828"/>
      <c r="AF14" s="2828"/>
      <c r="AG14" s="2828"/>
      <c r="AH14" s="2828"/>
      <c r="AI14" s="2828"/>
      <c r="AJ14" s="2828"/>
      <c r="AK14" s="2828"/>
      <c r="AL14" s="2828"/>
      <c r="AM14" s="2828"/>
    </row>
    <row r="15" spans="1:39" ht="16.5" customHeight="1" thickBot="1">
      <c r="A15" s="7135"/>
      <c r="B15" s="7170"/>
      <c r="C15" s="3026"/>
      <c r="D15" s="3235"/>
      <c r="E15" s="3025"/>
      <c r="F15" s="7135"/>
      <c r="G15" s="7135"/>
      <c r="H15" s="7135"/>
      <c r="I15" s="3141"/>
      <c r="J15" s="3899" t="s">
        <v>134</v>
      </c>
      <c r="K15" s="3899"/>
      <c r="L15" s="3204">
        <v>27.9</v>
      </c>
      <c r="M15" s="3204">
        <v>27.9</v>
      </c>
      <c r="N15" s="3013"/>
      <c r="O15" s="3012"/>
      <c r="P15" s="3012"/>
      <c r="Q15" s="3011"/>
      <c r="R15" s="3006"/>
      <c r="S15" s="2935"/>
      <c r="T15" s="2828"/>
      <c r="U15" s="2828"/>
      <c r="V15" s="2828"/>
      <c r="W15" s="2840"/>
      <c r="X15" s="2828"/>
      <c r="Y15" s="2828"/>
      <c r="Z15" s="2828"/>
      <c r="AA15" s="2828"/>
      <c r="AB15" s="2828"/>
      <c r="AC15" s="2828"/>
      <c r="AD15" s="2828"/>
      <c r="AE15" s="2828"/>
      <c r="AF15" s="2828"/>
      <c r="AG15" s="2828"/>
      <c r="AH15" s="2828"/>
      <c r="AI15" s="2828"/>
      <c r="AJ15" s="2828"/>
      <c r="AK15" s="2828"/>
      <c r="AL15" s="2828"/>
      <c r="AM15" s="2828"/>
    </row>
    <row r="16" spans="1:39" ht="16.5" customHeight="1" thickBot="1">
      <c r="A16" s="7135"/>
      <c r="B16" s="7170"/>
      <c r="C16" s="3026"/>
      <c r="D16" s="3226"/>
      <c r="E16" s="3035"/>
      <c r="F16" s="7136"/>
      <c r="G16" s="7135"/>
      <c r="H16" s="7135"/>
      <c r="I16" s="3141"/>
      <c r="J16" s="3251" t="s">
        <v>23</v>
      </c>
      <c r="K16" s="3382">
        <f>SUM(K12:K15)</f>
        <v>250</v>
      </c>
      <c r="L16" s="3841">
        <f>SUM(L12:L15)</f>
        <v>302.39999999999998</v>
      </c>
      <c r="M16" s="3841">
        <f>SUM(M12:M15)</f>
        <v>302.39999999999998</v>
      </c>
      <c r="N16" s="2876"/>
      <c r="O16" s="3542"/>
      <c r="P16" s="3542"/>
      <c r="Q16" s="2875"/>
      <c r="R16" s="3173"/>
      <c r="S16" s="3172"/>
      <c r="T16" s="2828"/>
      <c r="U16" s="2828"/>
      <c r="V16" s="2828"/>
      <c r="W16" s="2840"/>
      <c r="X16" s="2828"/>
      <c r="Y16" s="2828"/>
      <c r="Z16" s="2828"/>
      <c r="AA16" s="2828"/>
      <c r="AB16" s="2828"/>
      <c r="AC16" s="2828"/>
      <c r="AD16" s="2828"/>
      <c r="AE16" s="2828"/>
      <c r="AF16" s="2828"/>
      <c r="AG16" s="2828"/>
      <c r="AH16" s="2828"/>
      <c r="AI16" s="2828"/>
      <c r="AJ16" s="2828"/>
      <c r="AK16" s="2828"/>
      <c r="AL16" s="2828"/>
      <c r="AM16" s="2828"/>
    </row>
    <row r="17" spans="1:39" ht="39" hidden="1" customHeight="1">
      <c r="A17" s="7135"/>
      <c r="B17" s="7170"/>
      <c r="C17" s="3026"/>
      <c r="D17" s="3078" t="s">
        <v>29</v>
      </c>
      <c r="E17" s="3037"/>
      <c r="F17" s="7138" t="s">
        <v>1345</v>
      </c>
      <c r="G17" s="7135"/>
      <c r="H17" s="7135"/>
      <c r="I17" s="3141"/>
      <c r="J17" s="3153" t="s">
        <v>110</v>
      </c>
      <c r="K17" s="3153"/>
      <c r="L17" s="3152"/>
      <c r="M17" s="3152"/>
      <c r="N17" s="3585" t="s">
        <v>1344</v>
      </c>
      <c r="O17" s="3519" t="s">
        <v>231</v>
      </c>
      <c r="P17" s="3898">
        <v>0.52900000000000003</v>
      </c>
      <c r="Q17" s="3897"/>
      <c r="R17" s="3896"/>
      <c r="S17" s="3895"/>
      <c r="T17" s="2828"/>
      <c r="U17" s="2828"/>
      <c r="V17" s="2828"/>
      <c r="W17" s="2840"/>
      <c r="X17" s="2828"/>
      <c r="Y17" s="2828"/>
      <c r="Z17" s="2828"/>
      <c r="AA17" s="2828"/>
      <c r="AB17" s="2828"/>
      <c r="AC17" s="2828"/>
      <c r="AD17" s="2828"/>
      <c r="AE17" s="2828"/>
      <c r="AF17" s="2828"/>
      <c r="AG17" s="2828"/>
      <c r="AH17" s="2828"/>
      <c r="AI17" s="2828"/>
      <c r="AJ17" s="2828"/>
      <c r="AK17" s="2828"/>
      <c r="AL17" s="2828"/>
      <c r="AM17" s="2828"/>
    </row>
    <row r="18" spans="1:39" ht="21" hidden="1" customHeight="1">
      <c r="A18" s="7135"/>
      <c r="B18" s="7170"/>
      <c r="C18" s="3026"/>
      <c r="D18" s="3235"/>
      <c r="E18" s="3025"/>
      <c r="F18" s="7135"/>
      <c r="G18" s="7135"/>
      <c r="H18" s="7135"/>
      <c r="I18" s="3141"/>
      <c r="J18" s="3153" t="s">
        <v>135</v>
      </c>
      <c r="K18" s="3153"/>
      <c r="L18" s="3152"/>
      <c r="M18" s="3152"/>
      <c r="N18" s="3589"/>
      <c r="O18" s="3277"/>
      <c r="P18" s="3894"/>
      <c r="Q18" s="3893"/>
      <c r="R18" s="3638"/>
      <c r="S18" s="3155"/>
      <c r="T18" s="2828"/>
      <c r="U18" s="2828"/>
      <c r="V18" s="2828"/>
      <c r="W18" s="2828"/>
      <c r="X18" s="2828"/>
      <c r="Y18" s="2828"/>
      <c r="Z18" s="2828"/>
      <c r="AA18" s="2828"/>
      <c r="AB18" s="2828"/>
      <c r="AC18" s="2828"/>
      <c r="AD18" s="2828"/>
      <c r="AE18" s="2828"/>
      <c r="AF18" s="2828"/>
      <c r="AG18" s="2828"/>
      <c r="AH18" s="2828"/>
      <c r="AI18" s="2828"/>
      <c r="AJ18" s="2828"/>
      <c r="AK18" s="2828"/>
      <c r="AL18" s="2828"/>
      <c r="AM18" s="2828"/>
    </row>
    <row r="19" spans="1:39" ht="18" hidden="1" customHeight="1">
      <c r="A19" s="7135"/>
      <c r="B19" s="7170"/>
      <c r="C19" s="3026"/>
      <c r="D19" s="3235"/>
      <c r="E19" s="3025"/>
      <c r="F19" s="7135"/>
      <c r="G19" s="7135"/>
      <c r="H19" s="7135"/>
      <c r="I19" s="3141"/>
      <c r="J19" s="3138" t="s">
        <v>209</v>
      </c>
      <c r="K19" s="3138"/>
      <c r="L19" s="3272"/>
      <c r="M19" s="3272"/>
      <c r="N19" s="3892"/>
      <c r="O19" s="3031"/>
      <c r="P19" s="3031"/>
      <c r="Q19" s="3296"/>
      <c r="R19" s="3006"/>
      <c r="S19" s="2935"/>
      <c r="T19" s="2828"/>
      <c r="U19" s="2828"/>
      <c r="V19" s="2828"/>
      <c r="W19" s="2828"/>
      <c r="X19" s="2828"/>
      <c r="Y19" s="2828"/>
      <c r="Z19" s="2828"/>
      <c r="AA19" s="2828"/>
      <c r="AB19" s="2828"/>
      <c r="AC19" s="2828"/>
      <c r="AD19" s="2828"/>
      <c r="AE19" s="2828"/>
      <c r="AF19" s="2828"/>
      <c r="AG19" s="2828"/>
      <c r="AH19" s="2828"/>
      <c r="AI19" s="2828"/>
      <c r="AJ19" s="2828"/>
      <c r="AK19" s="2828"/>
      <c r="AL19" s="2828"/>
      <c r="AM19" s="2828"/>
    </row>
    <row r="20" spans="1:39" ht="25.5" hidden="1" customHeight="1">
      <c r="A20" s="7135"/>
      <c r="B20" s="7170"/>
      <c r="C20" s="3026"/>
      <c r="D20" s="3235"/>
      <c r="E20" s="3025"/>
      <c r="F20" s="7136"/>
      <c r="G20" s="7135"/>
      <c r="H20" s="7135"/>
      <c r="I20" s="2937"/>
      <c r="J20" s="3251" t="s">
        <v>23</v>
      </c>
      <c r="K20" s="2906"/>
      <c r="L20" s="3891">
        <f>SUM(L17:L19)</f>
        <v>0</v>
      </c>
      <c r="M20" s="3808"/>
      <c r="N20" s="3018"/>
      <c r="O20" s="3017"/>
      <c r="P20" s="3017"/>
      <c r="Q20" s="3016"/>
      <c r="R20" s="3220"/>
      <c r="S20" s="3219"/>
      <c r="T20" s="2828"/>
      <c r="U20" s="2828"/>
      <c r="V20" s="2828"/>
      <c r="W20" s="2828"/>
      <c r="X20" s="2828"/>
      <c r="Y20" s="2828"/>
      <c r="Z20" s="2828"/>
      <c r="AA20" s="2828"/>
      <c r="AB20" s="2828"/>
      <c r="AC20" s="2828"/>
      <c r="AD20" s="2828"/>
      <c r="AE20" s="2828"/>
      <c r="AF20" s="2828"/>
      <c r="AG20" s="2828"/>
      <c r="AH20" s="2828"/>
      <c r="AI20" s="2828"/>
      <c r="AJ20" s="2828"/>
      <c r="AK20" s="2828"/>
      <c r="AL20" s="2828"/>
      <c r="AM20" s="2828"/>
    </row>
    <row r="21" spans="1:39" ht="25.5" customHeight="1">
      <c r="A21" s="7135"/>
      <c r="B21" s="7170"/>
      <c r="C21" s="3026"/>
      <c r="D21" s="3235" t="s">
        <v>94</v>
      </c>
      <c r="E21" s="3025"/>
      <c r="F21" s="3552" t="s">
        <v>1343</v>
      </c>
      <c r="G21" s="7135"/>
      <c r="H21" s="7135"/>
      <c r="I21" s="2948" t="s">
        <v>614</v>
      </c>
      <c r="J21" s="3094" t="s">
        <v>110</v>
      </c>
      <c r="K21" s="3094"/>
      <c r="L21" s="3208">
        <v>0</v>
      </c>
      <c r="M21" s="2916">
        <v>0</v>
      </c>
      <c r="N21" s="3890" t="s">
        <v>1339</v>
      </c>
      <c r="O21" s="3889" t="s">
        <v>231</v>
      </c>
      <c r="P21" s="3888">
        <v>0.91</v>
      </c>
      <c r="Q21" s="3887">
        <v>0</v>
      </c>
      <c r="R21" s="3886" t="s">
        <v>1342</v>
      </c>
      <c r="S21" s="3885" t="s">
        <v>1341</v>
      </c>
      <c r="T21" s="2840"/>
      <c r="U21" s="2840"/>
      <c r="V21" s="2840"/>
      <c r="W21" s="2840"/>
      <c r="X21" s="2840"/>
      <c r="Y21" s="2840"/>
      <c r="Z21" s="2840"/>
      <c r="AA21" s="2828"/>
      <c r="AB21" s="2828"/>
      <c r="AC21" s="2828"/>
      <c r="AD21" s="2828"/>
      <c r="AE21" s="2828"/>
      <c r="AF21" s="2828"/>
      <c r="AG21" s="2828"/>
      <c r="AH21" s="2828"/>
      <c r="AI21" s="2828"/>
      <c r="AJ21" s="2828"/>
      <c r="AK21" s="2828"/>
      <c r="AL21" s="2828"/>
      <c r="AM21" s="2828"/>
    </row>
    <row r="22" spans="1:39" ht="17.25" customHeight="1">
      <c r="A22" s="7135"/>
      <c r="B22" s="7170"/>
      <c r="C22" s="3026"/>
      <c r="D22" s="3235"/>
      <c r="E22" s="3025"/>
      <c r="F22" s="3552"/>
      <c r="G22" s="7135"/>
      <c r="H22" s="7135"/>
      <c r="I22" s="3141"/>
      <c r="J22" s="3153" t="s">
        <v>135</v>
      </c>
      <c r="K22" s="3145"/>
      <c r="L22" s="3142"/>
      <c r="M22" s="3196"/>
      <c r="N22" s="3320"/>
      <c r="O22" s="2908"/>
      <c r="P22" s="2928"/>
      <c r="Q22" s="2934"/>
      <c r="R22" s="3380"/>
      <c r="S22" s="3229"/>
      <c r="T22" s="2828"/>
      <c r="U22" s="2828"/>
      <c r="V22" s="3876"/>
      <c r="W22" s="2828"/>
      <c r="X22" s="2828"/>
      <c r="Y22" s="2828"/>
      <c r="Z22" s="2828"/>
      <c r="AA22" s="2828"/>
      <c r="AB22" s="2828"/>
      <c r="AC22" s="2828"/>
      <c r="AD22" s="2828"/>
      <c r="AE22" s="2828"/>
      <c r="AF22" s="2828"/>
      <c r="AG22" s="2828"/>
      <c r="AH22" s="2828"/>
      <c r="AI22" s="2828"/>
      <c r="AJ22" s="2828"/>
      <c r="AK22" s="2828"/>
      <c r="AL22" s="2828"/>
      <c r="AM22" s="2828"/>
    </row>
    <row r="23" spans="1:39" ht="25.5" customHeight="1" thickBot="1">
      <c r="A23" s="7135"/>
      <c r="B23" s="7170"/>
      <c r="C23" s="3026"/>
      <c r="D23" s="3235"/>
      <c r="E23" s="3025"/>
      <c r="F23" s="3552"/>
      <c r="G23" s="7135"/>
      <c r="H23" s="7135"/>
      <c r="I23" s="3141"/>
      <c r="J23" s="3138" t="s">
        <v>209</v>
      </c>
      <c r="K23" s="3138">
        <v>450</v>
      </c>
      <c r="L23" s="3046">
        <v>1.6</v>
      </c>
      <c r="M23" s="2958">
        <v>1.6</v>
      </c>
      <c r="N23" s="3884"/>
      <c r="O23" s="2919"/>
      <c r="P23" s="2927"/>
      <c r="Q23" s="2933"/>
      <c r="R23" s="3843"/>
      <c r="S23" s="3274"/>
      <c r="T23" s="2828"/>
      <c r="U23" s="2828"/>
      <c r="V23" s="2828"/>
      <c r="W23" s="2840"/>
      <c r="X23" s="2828"/>
      <c r="Y23" s="2828"/>
      <c r="Z23" s="2828"/>
      <c r="AA23" s="2828"/>
      <c r="AB23" s="2828"/>
      <c r="AC23" s="2828"/>
      <c r="AD23" s="2828"/>
      <c r="AE23" s="2828"/>
      <c r="AF23" s="2828"/>
      <c r="AG23" s="2828"/>
      <c r="AH23" s="2828"/>
      <c r="AI23" s="2828"/>
      <c r="AJ23" s="2828"/>
      <c r="AK23" s="2828"/>
      <c r="AL23" s="2828"/>
      <c r="AM23" s="2828"/>
    </row>
    <row r="24" spans="1:39" ht="15.75" customHeight="1" thickBot="1">
      <c r="A24" s="7135"/>
      <c r="B24" s="7170"/>
      <c r="C24" s="3227"/>
      <c r="D24" s="3226"/>
      <c r="E24" s="3035"/>
      <c r="F24" s="3527"/>
      <c r="G24" s="7135"/>
      <c r="H24" s="7135"/>
      <c r="I24" s="2937"/>
      <c r="J24" s="3251" t="s">
        <v>23</v>
      </c>
      <c r="K24" s="3133">
        <f>SUM(K21:K23)</f>
        <v>450</v>
      </c>
      <c r="L24" s="3133">
        <f>SUM(L21:L23)</f>
        <v>1.6</v>
      </c>
      <c r="M24" s="3841">
        <f>SUM(M21:M23)</f>
        <v>1.6</v>
      </c>
      <c r="N24" s="3883"/>
      <c r="O24" s="3882"/>
      <c r="P24" s="3881"/>
      <c r="Q24" s="3880"/>
      <c r="R24" s="3879"/>
      <c r="S24" s="3878"/>
      <c r="T24" s="2828"/>
      <c r="U24" s="2828"/>
      <c r="V24" s="2828"/>
      <c r="W24" s="2828"/>
      <c r="X24" s="2828"/>
      <c r="Y24" s="2828"/>
      <c r="Z24" s="2828"/>
      <c r="AA24" s="2828"/>
      <c r="AB24" s="2828"/>
      <c r="AC24" s="2828"/>
      <c r="AD24" s="2828"/>
      <c r="AE24" s="2828"/>
      <c r="AF24" s="2828"/>
      <c r="AG24" s="2828"/>
      <c r="AH24" s="2828"/>
      <c r="AI24" s="2828"/>
      <c r="AJ24" s="2828"/>
      <c r="AK24" s="2828"/>
      <c r="AL24" s="2828"/>
      <c r="AM24" s="2828"/>
    </row>
    <row r="25" spans="1:39" ht="16.5" customHeight="1">
      <c r="A25" s="7135"/>
      <c r="B25" s="7170"/>
      <c r="C25" s="3026"/>
      <c r="D25" s="3235" t="s">
        <v>63</v>
      </c>
      <c r="E25" s="3025"/>
      <c r="F25" s="3140" t="s">
        <v>1340</v>
      </c>
      <c r="G25" s="7135"/>
      <c r="H25" s="7135"/>
      <c r="I25" s="2948" t="s">
        <v>614</v>
      </c>
      <c r="J25" s="3094" t="s">
        <v>110</v>
      </c>
      <c r="K25" s="3094"/>
      <c r="L25" s="2915">
        <v>4</v>
      </c>
      <c r="M25" s="2915">
        <v>4</v>
      </c>
      <c r="N25" s="3850" t="s">
        <v>1339</v>
      </c>
      <c r="O25" s="3277" t="s">
        <v>231</v>
      </c>
      <c r="P25" s="3470">
        <v>0.76</v>
      </c>
      <c r="Q25" s="3819">
        <v>0.76</v>
      </c>
      <c r="R25" s="3429" t="s">
        <v>1338</v>
      </c>
      <c r="S25" s="3877"/>
      <c r="T25" s="2828"/>
      <c r="U25" s="2828"/>
      <c r="V25" s="3876"/>
      <c r="W25" s="2840"/>
      <c r="X25" s="2828"/>
      <c r="Y25" s="2828"/>
      <c r="Z25" s="2828"/>
      <c r="AA25" s="2828"/>
      <c r="AB25" s="2828"/>
      <c r="AC25" s="2828"/>
      <c r="AD25" s="2828"/>
      <c r="AE25" s="2828"/>
      <c r="AF25" s="2828"/>
      <c r="AG25" s="2828"/>
      <c r="AH25" s="2828"/>
      <c r="AI25" s="2828"/>
      <c r="AJ25" s="2828"/>
      <c r="AK25" s="2828"/>
      <c r="AL25" s="2828"/>
      <c r="AM25" s="2828"/>
    </row>
    <row r="26" spans="1:39" ht="16.5" customHeight="1">
      <c r="A26" s="7135"/>
      <c r="B26" s="7170"/>
      <c r="C26" s="3026"/>
      <c r="D26" s="3235"/>
      <c r="E26" s="3025"/>
      <c r="F26" s="3140"/>
      <c r="G26" s="7135"/>
      <c r="H26" s="7135"/>
      <c r="I26" s="3141"/>
      <c r="J26" s="3153" t="s">
        <v>135</v>
      </c>
      <c r="K26" s="3145"/>
      <c r="L26" s="3142"/>
      <c r="M26" s="3196"/>
      <c r="N26" s="3102"/>
      <c r="O26" s="2908"/>
      <c r="P26" s="2908"/>
      <c r="Q26" s="2921"/>
      <c r="R26" s="3843"/>
      <c r="S26" s="2935"/>
      <c r="T26" s="2828"/>
      <c r="U26" s="2828"/>
      <c r="V26" s="2828"/>
      <c r="W26" s="2828"/>
      <c r="X26" s="2828"/>
      <c r="Y26" s="2828"/>
      <c r="Z26" s="2828"/>
      <c r="AA26" s="2828"/>
      <c r="AB26" s="2828"/>
      <c r="AC26" s="2828"/>
      <c r="AD26" s="2828"/>
      <c r="AE26" s="2828"/>
      <c r="AF26" s="2828"/>
      <c r="AG26" s="2828"/>
      <c r="AH26" s="2828"/>
      <c r="AI26" s="2828"/>
      <c r="AJ26" s="2828"/>
      <c r="AK26" s="2828"/>
      <c r="AL26" s="2828"/>
      <c r="AM26" s="2828"/>
    </row>
    <row r="27" spans="1:39" ht="16.5" customHeight="1">
      <c r="A27" s="7135"/>
      <c r="B27" s="7170"/>
      <c r="C27" s="3026"/>
      <c r="D27" s="3235"/>
      <c r="E27" s="3025"/>
      <c r="F27" s="3140"/>
      <c r="G27" s="7135"/>
      <c r="H27" s="7135"/>
      <c r="I27" s="3141"/>
      <c r="J27" s="3145" t="s">
        <v>209</v>
      </c>
      <c r="K27" s="3145">
        <v>250</v>
      </c>
      <c r="L27" s="3273">
        <v>320</v>
      </c>
      <c r="M27" s="3273">
        <v>320</v>
      </c>
      <c r="N27" s="3583"/>
      <c r="O27" s="2908"/>
      <c r="P27" s="2908"/>
      <c r="Q27" s="2921"/>
      <c r="R27" s="3554"/>
      <c r="S27" s="2935"/>
      <c r="T27" s="2828"/>
      <c r="U27" s="2828"/>
      <c r="V27" s="2828"/>
      <c r="W27" s="2840"/>
      <c r="X27" s="2828"/>
      <c r="Y27" s="2828"/>
      <c r="Z27" s="2828"/>
      <c r="AA27" s="2828"/>
      <c r="AB27" s="2828"/>
      <c r="AC27" s="2828"/>
      <c r="AD27" s="2828"/>
      <c r="AE27" s="2828"/>
      <c r="AF27" s="2828"/>
      <c r="AG27" s="2828"/>
      <c r="AH27" s="2828"/>
      <c r="AI27" s="2828"/>
      <c r="AJ27" s="2828"/>
      <c r="AK27" s="2828"/>
      <c r="AL27" s="2828"/>
      <c r="AM27" s="2828"/>
    </row>
    <row r="28" spans="1:39" ht="16.5" customHeight="1" thickBot="1">
      <c r="A28" s="7135"/>
      <c r="B28" s="7170"/>
      <c r="C28" s="3026"/>
      <c r="D28" s="3235"/>
      <c r="E28" s="3025"/>
      <c r="F28" s="3140"/>
      <c r="G28" s="7135"/>
      <c r="H28" s="7135"/>
      <c r="I28" s="3141"/>
      <c r="J28" s="3138" t="s">
        <v>134</v>
      </c>
      <c r="K28" s="3138"/>
      <c r="L28" s="3046">
        <v>2.1</v>
      </c>
      <c r="M28" s="3046">
        <v>2.1</v>
      </c>
      <c r="N28" s="3008"/>
      <c r="O28" s="2919"/>
      <c r="P28" s="3041"/>
      <c r="Q28" s="3041"/>
      <c r="R28" s="3006"/>
      <c r="S28" s="2935"/>
      <c r="T28" s="2828"/>
      <c r="U28" s="2828"/>
      <c r="V28" s="2828"/>
      <c r="W28" s="2840"/>
      <c r="X28" s="2828"/>
      <c r="Y28" s="2828"/>
      <c r="Z28" s="2828"/>
      <c r="AA28" s="2828"/>
      <c r="AB28" s="2828"/>
      <c r="AC28" s="2828"/>
      <c r="AD28" s="2828"/>
      <c r="AE28" s="2828"/>
      <c r="AF28" s="2828"/>
      <c r="AG28" s="2828"/>
      <c r="AH28" s="2828"/>
      <c r="AI28" s="2828"/>
      <c r="AJ28" s="2828"/>
      <c r="AK28" s="2828"/>
      <c r="AL28" s="2828"/>
      <c r="AM28" s="2828"/>
    </row>
    <row r="29" spans="1:39" ht="16.5" customHeight="1" thickBot="1">
      <c r="A29" s="7135"/>
      <c r="B29" s="7170"/>
      <c r="C29" s="3227"/>
      <c r="D29" s="3226"/>
      <c r="E29" s="3035"/>
      <c r="F29" s="3135"/>
      <c r="G29" s="7136"/>
      <c r="H29" s="7135"/>
      <c r="I29" s="2937"/>
      <c r="J29" s="3251" t="s">
        <v>23</v>
      </c>
      <c r="K29" s="3133">
        <f>SUM(K25:K28)</f>
        <v>250</v>
      </c>
      <c r="L29" s="3133">
        <f>SUM(L25:L28)</f>
        <v>326.10000000000002</v>
      </c>
      <c r="M29" s="3133">
        <f>SUM(M25:M28)</f>
        <v>326.10000000000002</v>
      </c>
      <c r="N29" s="2876"/>
      <c r="O29" s="3542"/>
      <c r="P29" s="3541"/>
      <c r="Q29" s="3541"/>
      <c r="R29" s="3006"/>
      <c r="S29" s="2935"/>
      <c r="T29" s="2828"/>
      <c r="U29" s="2828"/>
      <c r="V29" s="2828"/>
      <c r="W29" s="2828"/>
      <c r="X29" s="2828"/>
      <c r="Y29" s="2828"/>
      <c r="Z29" s="2828"/>
      <c r="AA29" s="2828"/>
      <c r="AB29" s="2828"/>
      <c r="AC29" s="2828"/>
      <c r="AD29" s="2828"/>
      <c r="AE29" s="2828"/>
      <c r="AF29" s="2828"/>
      <c r="AG29" s="2828"/>
      <c r="AH29" s="2828"/>
      <c r="AI29" s="2828"/>
      <c r="AJ29" s="2828"/>
      <c r="AK29" s="2828"/>
      <c r="AL29" s="2828"/>
      <c r="AM29" s="2828"/>
    </row>
    <row r="30" spans="1:39" ht="16.5" customHeight="1" thickBot="1">
      <c r="A30" s="7135"/>
      <c r="B30" s="7170"/>
      <c r="C30" s="7308"/>
      <c r="D30" s="7209"/>
      <c r="E30" s="7209"/>
      <c r="F30" s="7209"/>
      <c r="G30" s="7209"/>
      <c r="H30" s="7209"/>
      <c r="I30" s="7269"/>
      <c r="J30" s="3813" t="s">
        <v>110</v>
      </c>
      <c r="K30" s="3875">
        <f>K12+K17+K25+K21</f>
        <v>100</v>
      </c>
      <c r="L30" s="3875">
        <f>L12+L17+L25+L21</f>
        <v>111.6</v>
      </c>
      <c r="M30" s="3875">
        <f>M12+M17+M25+M21</f>
        <v>111.6</v>
      </c>
      <c r="N30" s="2876"/>
      <c r="O30" s="3542"/>
      <c r="P30" s="3541"/>
      <c r="Q30" s="3541"/>
      <c r="R30" s="3006"/>
      <c r="S30" s="2935"/>
      <c r="T30" s="2828"/>
      <c r="U30" s="2828"/>
      <c r="V30" s="2828"/>
      <c r="W30" s="2828"/>
      <c r="X30" s="2828"/>
      <c r="Y30" s="2828"/>
      <c r="Z30" s="2828"/>
      <c r="AA30" s="2828"/>
      <c r="AB30" s="2828"/>
      <c r="AC30" s="2828"/>
      <c r="AD30" s="2828"/>
      <c r="AE30" s="2828"/>
      <c r="AF30" s="2828"/>
      <c r="AG30" s="2828"/>
      <c r="AH30" s="2828"/>
      <c r="AI30" s="2828"/>
      <c r="AJ30" s="2828"/>
      <c r="AK30" s="2828"/>
      <c r="AL30" s="2828"/>
      <c r="AM30" s="2828"/>
    </row>
    <row r="31" spans="1:39" ht="16.5" customHeight="1" thickBot="1">
      <c r="A31" s="7135"/>
      <c r="B31" s="7170"/>
      <c r="C31" s="7132"/>
      <c r="D31" s="7207"/>
      <c r="E31" s="7207"/>
      <c r="F31" s="7207"/>
      <c r="G31" s="7207"/>
      <c r="H31" s="7207"/>
      <c r="I31" s="7270"/>
      <c r="J31" s="3813" t="s">
        <v>209</v>
      </c>
      <c r="K31" s="3243">
        <f>K14+K19+K27+K23</f>
        <v>850</v>
      </c>
      <c r="L31" s="3243">
        <f>L14+L19+L27+L23</f>
        <v>488.5</v>
      </c>
      <c r="M31" s="3243">
        <f>M14+M19+M27+M23</f>
        <v>488.5</v>
      </c>
      <c r="N31" s="3008"/>
      <c r="O31" s="2919"/>
      <c r="P31" s="3041"/>
      <c r="Q31" s="3041"/>
      <c r="R31" s="3006"/>
      <c r="S31" s="2935"/>
      <c r="T31" s="2828"/>
      <c r="U31" s="2828"/>
      <c r="V31" s="2828"/>
      <c r="W31" s="2828"/>
      <c r="X31" s="2828"/>
      <c r="Y31" s="2828"/>
      <c r="Z31" s="2828"/>
      <c r="AA31" s="2828"/>
      <c r="AB31" s="2828"/>
      <c r="AC31" s="2828"/>
      <c r="AD31" s="2828"/>
      <c r="AE31" s="2828"/>
      <c r="AF31" s="2828"/>
      <c r="AG31" s="2828"/>
      <c r="AH31" s="2828"/>
      <c r="AI31" s="2828"/>
      <c r="AJ31" s="2828"/>
      <c r="AK31" s="2828"/>
      <c r="AL31" s="2828"/>
      <c r="AM31" s="2828"/>
    </row>
    <row r="32" spans="1:39" ht="16.5" customHeight="1" thickBot="1">
      <c r="A32" s="7135"/>
      <c r="B32" s="7170"/>
      <c r="C32" s="7132"/>
      <c r="D32" s="7207"/>
      <c r="E32" s="7207"/>
      <c r="F32" s="7207"/>
      <c r="G32" s="7207"/>
      <c r="H32" s="7207"/>
      <c r="I32" s="7270"/>
      <c r="J32" s="3813" t="s">
        <v>134</v>
      </c>
      <c r="K32" s="3243">
        <f>K15+K28</f>
        <v>0</v>
      </c>
      <c r="L32" s="3243">
        <f>L15+L28</f>
        <v>30</v>
      </c>
      <c r="M32" s="3243">
        <f>M15+M28</f>
        <v>30</v>
      </c>
      <c r="N32" s="3008"/>
      <c r="O32" s="2919"/>
      <c r="P32" s="3041"/>
      <c r="Q32" s="3041"/>
      <c r="R32" s="3006"/>
      <c r="S32" s="2935"/>
      <c r="T32" s="2828"/>
      <c r="U32" s="2828"/>
      <c r="V32" s="2828"/>
      <c r="W32" s="2828"/>
      <c r="X32" s="2828"/>
      <c r="Y32" s="2828"/>
      <c r="Z32" s="2828"/>
      <c r="AA32" s="2828"/>
      <c r="AB32" s="2828"/>
      <c r="AC32" s="2828"/>
      <c r="AD32" s="2828"/>
      <c r="AE32" s="2828"/>
      <c r="AF32" s="2828"/>
      <c r="AG32" s="2828"/>
      <c r="AH32" s="2828"/>
      <c r="AI32" s="2828"/>
      <c r="AJ32" s="2828"/>
      <c r="AK32" s="2828"/>
      <c r="AL32" s="2828"/>
      <c r="AM32" s="2828"/>
    </row>
    <row r="33" spans="1:39" ht="15" customHeight="1" thickBot="1">
      <c r="A33" s="7135"/>
      <c r="B33" s="7170"/>
      <c r="C33" s="7133"/>
      <c r="D33" s="7171"/>
      <c r="E33" s="7171"/>
      <c r="F33" s="7171"/>
      <c r="G33" s="7171"/>
      <c r="H33" s="7171"/>
      <c r="I33" s="7271"/>
      <c r="J33" s="3874" t="s">
        <v>23</v>
      </c>
      <c r="K33" s="3243">
        <f>K16+K20+K29+K24</f>
        <v>950</v>
      </c>
      <c r="L33" s="3243">
        <f>L16+L20+L29+L24</f>
        <v>630.1</v>
      </c>
      <c r="M33" s="3243">
        <f>M16+M20+M29+M24</f>
        <v>630.1</v>
      </c>
      <c r="N33" s="2876"/>
      <c r="O33" s="3542"/>
      <c r="P33" s="3541"/>
      <c r="Q33" s="3541"/>
      <c r="R33" s="3006"/>
      <c r="S33" s="2935"/>
      <c r="T33" s="2828"/>
      <c r="U33" s="2828"/>
      <c r="V33" s="2828"/>
      <c r="W33" s="2828"/>
      <c r="X33" s="2828"/>
      <c r="Y33" s="2828"/>
      <c r="Z33" s="2828"/>
      <c r="AA33" s="2828"/>
      <c r="AB33" s="2828"/>
      <c r="AC33" s="2828"/>
      <c r="AD33" s="2828"/>
      <c r="AE33" s="2828"/>
      <c r="AF33" s="2828"/>
      <c r="AG33" s="2828"/>
      <c r="AH33" s="2828"/>
      <c r="AI33" s="2828"/>
      <c r="AJ33" s="2828"/>
      <c r="AK33" s="2828"/>
      <c r="AL33" s="2828"/>
      <c r="AM33" s="2828"/>
    </row>
    <row r="34" spans="1:39" ht="21" customHeight="1" thickBot="1">
      <c r="A34" s="2895" t="s">
        <v>27</v>
      </c>
      <c r="B34" s="2899" t="s">
        <v>27</v>
      </c>
      <c r="C34" s="7219" t="s">
        <v>608</v>
      </c>
      <c r="D34" s="7213"/>
      <c r="E34" s="7213"/>
      <c r="F34" s="7213"/>
      <c r="G34" s="7213"/>
      <c r="H34" s="7213"/>
      <c r="I34" s="7213"/>
      <c r="J34" s="7215"/>
      <c r="K34" s="3512">
        <f>K33</f>
        <v>950</v>
      </c>
      <c r="L34" s="3512">
        <f>L33</f>
        <v>630.1</v>
      </c>
      <c r="M34" s="3512">
        <f>M33</f>
        <v>630.1</v>
      </c>
      <c r="N34" s="7218"/>
      <c r="O34" s="7213"/>
      <c r="P34" s="7213"/>
      <c r="Q34" s="7213"/>
      <c r="R34" s="2893"/>
      <c r="S34" s="2892"/>
      <c r="T34" s="2828"/>
      <c r="U34" s="2828"/>
      <c r="V34" s="2828"/>
      <c r="W34" s="2828"/>
      <c r="X34" s="2828"/>
      <c r="Y34" s="2828"/>
      <c r="Z34" s="2828"/>
      <c r="AA34" s="2828"/>
      <c r="AB34" s="2828"/>
      <c r="AC34" s="2828"/>
      <c r="AD34" s="2828"/>
      <c r="AE34" s="2828"/>
      <c r="AF34" s="2828"/>
      <c r="AG34" s="2828"/>
      <c r="AH34" s="2828"/>
      <c r="AI34" s="2828"/>
      <c r="AJ34" s="2828"/>
      <c r="AK34" s="2828"/>
      <c r="AL34" s="2828"/>
      <c r="AM34" s="2828"/>
    </row>
    <row r="35" spans="1:39" ht="27" customHeight="1" thickBot="1">
      <c r="A35" s="2895" t="s">
        <v>27</v>
      </c>
      <c r="B35" s="3726" t="s">
        <v>29</v>
      </c>
      <c r="C35" s="3725" t="s">
        <v>1337</v>
      </c>
      <c r="D35" s="3724"/>
      <c r="E35" s="3724"/>
      <c r="F35" s="3724"/>
      <c r="G35" s="3722"/>
      <c r="H35" s="3723"/>
      <c r="I35" s="3722"/>
      <c r="J35" s="3722"/>
      <c r="K35" s="3722"/>
      <c r="L35" s="3722"/>
      <c r="M35" s="3722"/>
      <c r="N35" s="3722"/>
      <c r="O35" s="3722"/>
      <c r="P35" s="3722"/>
      <c r="Q35" s="3722"/>
      <c r="R35" s="3507"/>
      <c r="S35" s="3506"/>
      <c r="T35" s="2828"/>
      <c r="U35" s="2828"/>
      <c r="V35" s="2828"/>
      <c r="W35" s="2828"/>
      <c r="X35" s="2828"/>
      <c r="Y35" s="2828"/>
      <c r="Z35" s="2828"/>
      <c r="AA35" s="2828"/>
      <c r="AB35" s="2828"/>
      <c r="AC35" s="2828"/>
      <c r="AD35" s="2828"/>
      <c r="AE35" s="2828"/>
      <c r="AF35" s="2828"/>
      <c r="AG35" s="2828"/>
      <c r="AH35" s="2828"/>
      <c r="AI35" s="2828"/>
      <c r="AJ35" s="2828"/>
      <c r="AK35" s="2828"/>
      <c r="AL35" s="2828"/>
      <c r="AM35" s="2828"/>
    </row>
    <row r="36" spans="1:39" ht="28.5" customHeight="1" thickBot="1">
      <c r="A36" s="7225"/>
      <c r="B36" s="7226"/>
      <c r="C36" s="7289"/>
      <c r="D36" s="7209"/>
      <c r="E36" s="7209"/>
      <c r="F36" s="7209"/>
      <c r="G36" s="7209"/>
      <c r="H36" s="7209"/>
      <c r="I36" s="7209"/>
      <c r="J36" s="7209"/>
      <c r="K36" s="7209"/>
      <c r="L36" s="7209"/>
      <c r="M36" s="7269"/>
      <c r="N36" s="3785" t="s">
        <v>1336</v>
      </c>
      <c r="O36" s="3873" t="s">
        <v>37</v>
      </c>
      <c r="P36" s="3873">
        <v>100</v>
      </c>
      <c r="Q36" s="3872">
        <v>152</v>
      </c>
      <c r="R36" s="3871"/>
      <c r="S36" s="3161"/>
      <c r="T36" s="2828"/>
      <c r="U36" s="2828"/>
      <c r="V36" s="2828"/>
      <c r="W36" s="2828"/>
      <c r="X36" s="2828"/>
      <c r="Y36" s="2828"/>
      <c r="Z36" s="2828"/>
      <c r="AA36" s="2828"/>
      <c r="AB36" s="2828"/>
      <c r="AC36" s="2828"/>
      <c r="AD36" s="2828"/>
      <c r="AE36" s="2828"/>
      <c r="AF36" s="2828"/>
      <c r="AG36" s="2828"/>
      <c r="AH36" s="2828"/>
      <c r="AI36" s="2828"/>
      <c r="AJ36" s="2828"/>
      <c r="AK36" s="2828"/>
      <c r="AL36" s="2828"/>
      <c r="AM36" s="2828"/>
    </row>
    <row r="37" spans="1:39" ht="27.75" customHeight="1" thickBot="1">
      <c r="A37" s="7136"/>
      <c r="B37" s="7136"/>
      <c r="C37" s="7133"/>
      <c r="D37" s="7171"/>
      <c r="E37" s="7171"/>
      <c r="F37" s="7171"/>
      <c r="G37" s="7171"/>
      <c r="H37" s="7171"/>
      <c r="I37" s="7171"/>
      <c r="J37" s="7171"/>
      <c r="K37" s="7171"/>
      <c r="L37" s="7171"/>
      <c r="M37" s="7271"/>
      <c r="N37" s="3585" t="s">
        <v>347</v>
      </c>
      <c r="O37" s="3519" t="s">
        <v>37</v>
      </c>
      <c r="P37" s="2912">
        <v>13</v>
      </c>
      <c r="Q37" s="3864">
        <v>4</v>
      </c>
      <c r="R37" s="3380"/>
      <c r="S37" s="3229"/>
      <c r="T37" s="2828"/>
      <c r="U37" s="2828"/>
      <c r="V37" s="2828"/>
      <c r="W37" s="2828"/>
      <c r="X37" s="2828"/>
      <c r="Y37" s="2828"/>
      <c r="Z37" s="2828"/>
      <c r="AA37" s="2828"/>
      <c r="AB37" s="2828"/>
      <c r="AC37" s="2828"/>
      <c r="AD37" s="2828"/>
      <c r="AE37" s="2828"/>
      <c r="AF37" s="2828"/>
      <c r="AG37" s="2828"/>
      <c r="AH37" s="2828"/>
      <c r="AI37" s="2828"/>
      <c r="AJ37" s="2828"/>
      <c r="AK37" s="2828"/>
      <c r="AL37" s="2828"/>
      <c r="AM37" s="2828"/>
    </row>
    <row r="38" spans="1:39" ht="52.5" customHeight="1" thickBot="1">
      <c r="A38" s="3081" t="s">
        <v>27</v>
      </c>
      <c r="B38" s="3080" t="s">
        <v>29</v>
      </c>
      <c r="C38" s="3816" t="s">
        <v>27</v>
      </c>
      <c r="D38" s="3870"/>
      <c r="E38" s="3869"/>
      <c r="F38" s="3868" t="s">
        <v>1335</v>
      </c>
      <c r="G38" s="7281" t="s">
        <v>632</v>
      </c>
      <c r="H38" s="7189" t="s">
        <v>34</v>
      </c>
      <c r="I38" s="2948" t="s">
        <v>614</v>
      </c>
      <c r="J38" s="3147"/>
      <c r="K38" s="2911"/>
      <c r="L38" s="3867"/>
      <c r="M38" s="3866"/>
      <c r="N38" s="3106" t="s">
        <v>1334</v>
      </c>
      <c r="O38" s="3865" t="s">
        <v>37</v>
      </c>
      <c r="P38" s="2912">
        <v>4</v>
      </c>
      <c r="Q38" s="3864">
        <v>1</v>
      </c>
      <c r="R38" s="3380"/>
      <c r="S38" s="3229"/>
      <c r="T38" s="2840"/>
      <c r="U38" s="2828"/>
      <c r="V38" s="2828"/>
      <c r="W38" s="2828"/>
      <c r="X38" s="2828"/>
      <c r="Y38" s="2828"/>
      <c r="Z38" s="2828"/>
      <c r="AA38" s="2828"/>
      <c r="AB38" s="2828"/>
      <c r="AC38" s="2828"/>
      <c r="AD38" s="2828"/>
      <c r="AE38" s="2828"/>
      <c r="AF38" s="2828"/>
      <c r="AG38" s="2828"/>
      <c r="AH38" s="2828"/>
      <c r="AI38" s="2828"/>
      <c r="AJ38" s="2828"/>
      <c r="AK38" s="2828"/>
      <c r="AL38" s="2828"/>
      <c r="AM38" s="2828"/>
    </row>
    <row r="39" spans="1:39" ht="21" customHeight="1">
      <c r="A39" s="7225" t="s">
        <v>27</v>
      </c>
      <c r="B39" s="7226" t="s">
        <v>29</v>
      </c>
      <c r="C39" s="7227" t="s">
        <v>27</v>
      </c>
      <c r="D39" s="7134" t="s">
        <v>27</v>
      </c>
      <c r="E39" s="7356"/>
      <c r="F39" s="7291" t="s">
        <v>1333</v>
      </c>
      <c r="G39" s="7135"/>
      <c r="H39" s="7135"/>
      <c r="I39" s="7137" t="s">
        <v>614</v>
      </c>
      <c r="J39" s="3147" t="s">
        <v>110</v>
      </c>
      <c r="K39" s="3863">
        <v>85</v>
      </c>
      <c r="L39" s="3862">
        <v>133.69999999999999</v>
      </c>
      <c r="M39" s="3862">
        <v>132.5</v>
      </c>
      <c r="N39" s="7375" t="s">
        <v>1328</v>
      </c>
      <c r="O39" s="7172" t="s">
        <v>385</v>
      </c>
      <c r="P39" s="7172">
        <v>1</v>
      </c>
      <c r="Q39" s="7310">
        <v>0.98</v>
      </c>
      <c r="R39" s="2939" t="s">
        <v>1332</v>
      </c>
      <c r="S39" s="3471" t="s">
        <v>1331</v>
      </c>
      <c r="T39" s="3861"/>
      <c r="U39" s="3861"/>
      <c r="V39" s="3861"/>
      <c r="W39" s="3861"/>
      <c r="X39" s="3861"/>
      <c r="Y39" s="3861"/>
      <c r="Z39" s="3861"/>
      <c r="AA39" s="2828"/>
      <c r="AB39" s="2828"/>
      <c r="AC39" s="2828"/>
      <c r="AD39" s="2828"/>
      <c r="AE39" s="2828"/>
      <c r="AF39" s="2828"/>
      <c r="AG39" s="2828"/>
      <c r="AH39" s="2828"/>
      <c r="AI39" s="2828"/>
      <c r="AJ39" s="2828"/>
      <c r="AK39" s="2828"/>
      <c r="AL39" s="2828"/>
      <c r="AM39" s="2828"/>
    </row>
    <row r="40" spans="1:39" ht="34.5" customHeight="1">
      <c r="A40" s="7135"/>
      <c r="B40" s="7135"/>
      <c r="C40" s="7135"/>
      <c r="D40" s="7135"/>
      <c r="E40" s="7135"/>
      <c r="F40" s="7270"/>
      <c r="G40" s="7135"/>
      <c r="H40" s="7135"/>
      <c r="I40" s="7135"/>
      <c r="J40" s="3154" t="s">
        <v>135</v>
      </c>
      <c r="K40" s="3858"/>
      <c r="L40" s="3860"/>
      <c r="M40" s="3859">
        <v>0</v>
      </c>
      <c r="N40" s="7376"/>
      <c r="O40" s="7142"/>
      <c r="P40" s="7142"/>
      <c r="Q40" s="7174"/>
      <c r="R40" s="2939" t="s">
        <v>1330</v>
      </c>
      <c r="S40" s="3471"/>
      <c r="T40" s="2828"/>
      <c r="U40" s="2828"/>
      <c r="V40" s="2828"/>
      <c r="W40" s="2828"/>
      <c r="X40" s="2828"/>
      <c r="Y40" s="2828"/>
      <c r="Z40" s="2828"/>
      <c r="AA40" s="2828"/>
      <c r="AB40" s="2828"/>
      <c r="AC40" s="2828"/>
      <c r="AD40" s="2828"/>
      <c r="AE40" s="2828"/>
      <c r="AF40" s="2828"/>
      <c r="AG40" s="2828"/>
      <c r="AH40" s="2828"/>
      <c r="AI40" s="2828"/>
      <c r="AJ40" s="2828"/>
      <c r="AK40" s="2828"/>
      <c r="AL40" s="2828"/>
      <c r="AM40" s="2828"/>
    </row>
    <row r="41" spans="1:39" ht="15" customHeight="1">
      <c r="A41" s="7135"/>
      <c r="B41" s="7135"/>
      <c r="C41" s="7135"/>
      <c r="D41" s="7135"/>
      <c r="E41" s="7135"/>
      <c r="F41" s="7270"/>
      <c r="G41" s="7135"/>
      <c r="H41" s="7135"/>
      <c r="I41" s="7135"/>
      <c r="J41" s="3145" t="s">
        <v>209</v>
      </c>
      <c r="K41" s="3858">
        <v>825.2</v>
      </c>
      <c r="L41" s="3857">
        <v>862.8</v>
      </c>
      <c r="M41" s="3857">
        <v>862.8</v>
      </c>
      <c r="N41" s="3854"/>
      <c r="O41" s="3713"/>
      <c r="P41" s="2928"/>
      <c r="Q41" s="2934"/>
      <c r="R41" s="3380"/>
      <c r="S41" s="3229"/>
      <c r="T41" s="2828"/>
      <c r="U41" s="2828"/>
      <c r="V41" s="2828"/>
      <c r="W41" s="2828"/>
      <c r="X41" s="2828"/>
      <c r="Y41" s="2828"/>
      <c r="Z41" s="2828"/>
      <c r="AA41" s="2828"/>
      <c r="AB41" s="2828"/>
      <c r="AC41" s="2828"/>
      <c r="AD41" s="2828"/>
      <c r="AE41" s="2828"/>
      <c r="AF41" s="2828"/>
      <c r="AG41" s="2828"/>
      <c r="AH41" s="2828"/>
      <c r="AI41" s="2828"/>
      <c r="AJ41" s="2828"/>
      <c r="AK41" s="2828"/>
      <c r="AL41" s="2828"/>
      <c r="AM41" s="2828"/>
    </row>
    <row r="42" spans="1:39" ht="12" customHeight="1" thickBot="1">
      <c r="A42" s="7135"/>
      <c r="B42" s="7135"/>
      <c r="C42" s="7135"/>
      <c r="D42" s="7135"/>
      <c r="E42" s="7135"/>
      <c r="F42" s="7270"/>
      <c r="G42" s="7135"/>
      <c r="H42" s="7135"/>
      <c r="I42" s="7136"/>
      <c r="J42" s="3150" t="s">
        <v>134</v>
      </c>
      <c r="K42" s="2846"/>
      <c r="L42" s="3856">
        <v>348</v>
      </c>
      <c r="M42" s="3855">
        <v>347.7</v>
      </c>
      <c r="N42" s="3854"/>
      <c r="O42" s="3713"/>
      <c r="P42" s="2928"/>
      <c r="Q42" s="2934"/>
      <c r="R42" s="3380"/>
      <c r="S42" s="3229"/>
      <c r="T42" s="2828"/>
      <c r="U42" s="2828"/>
      <c r="V42" s="2828"/>
      <c r="W42" s="2828"/>
      <c r="X42" s="2828"/>
      <c r="Y42" s="2828"/>
      <c r="Z42" s="2828"/>
      <c r="AA42" s="2828"/>
      <c r="AB42" s="2828"/>
      <c r="AC42" s="2828"/>
      <c r="AD42" s="2828"/>
      <c r="AE42" s="2828"/>
      <c r="AF42" s="2828"/>
      <c r="AG42" s="2828"/>
      <c r="AH42" s="2828"/>
      <c r="AI42" s="2828"/>
      <c r="AJ42" s="2828"/>
      <c r="AK42" s="2828"/>
      <c r="AL42" s="2828"/>
      <c r="AM42" s="2828"/>
    </row>
    <row r="43" spans="1:39" ht="16.5" customHeight="1" thickBot="1">
      <c r="A43" s="7136"/>
      <c r="B43" s="7136"/>
      <c r="C43" s="7136"/>
      <c r="D43" s="7136"/>
      <c r="E43" s="7136"/>
      <c r="F43" s="7271"/>
      <c r="G43" s="7135"/>
      <c r="H43" s="7135"/>
      <c r="I43" s="3141"/>
      <c r="J43" s="3818" t="s">
        <v>23</v>
      </c>
      <c r="K43" s="3817">
        <f>SUM(K39:K42)</f>
        <v>910.2</v>
      </c>
      <c r="L43" s="3853">
        <f>SUM(L39:L42)</f>
        <v>1344.5</v>
      </c>
      <c r="M43" s="3853">
        <f>SUM(M39:M42)</f>
        <v>1343</v>
      </c>
      <c r="N43" s="3852"/>
      <c r="O43" s="3310"/>
      <c r="P43" s="3851"/>
      <c r="Q43" s="3072"/>
      <c r="R43" s="3380"/>
      <c r="S43" s="3229"/>
      <c r="T43" s="2828"/>
      <c r="U43" s="2828"/>
      <c r="V43" s="2828"/>
      <c r="W43" s="2828"/>
      <c r="X43" s="2828"/>
      <c r="Y43" s="2828"/>
      <c r="Z43" s="2828"/>
      <c r="AA43" s="2828"/>
      <c r="AB43" s="2828"/>
      <c r="AC43" s="2828"/>
      <c r="AD43" s="2828"/>
      <c r="AE43" s="2828"/>
      <c r="AF43" s="2828"/>
      <c r="AG43" s="2828"/>
      <c r="AH43" s="2828"/>
      <c r="AI43" s="2828"/>
      <c r="AJ43" s="2828"/>
      <c r="AK43" s="2828"/>
      <c r="AL43" s="2828"/>
      <c r="AM43" s="2828"/>
    </row>
    <row r="44" spans="1:39" ht="34.5" customHeight="1">
      <c r="A44" s="7225" t="s">
        <v>27</v>
      </c>
      <c r="B44" s="7226" t="s">
        <v>29</v>
      </c>
      <c r="C44" s="7227" t="s">
        <v>27</v>
      </c>
      <c r="D44" s="7134" t="s">
        <v>94</v>
      </c>
      <c r="E44" s="7356"/>
      <c r="F44" s="7138" t="s">
        <v>1329</v>
      </c>
      <c r="G44" s="7135"/>
      <c r="H44" s="7135"/>
      <c r="I44" s="7137" t="s">
        <v>614</v>
      </c>
      <c r="J44" s="2911" t="s">
        <v>110</v>
      </c>
      <c r="K44" s="2915">
        <v>0</v>
      </c>
      <c r="L44" s="2915">
        <v>20</v>
      </c>
      <c r="M44" s="2915">
        <v>10.8</v>
      </c>
      <c r="N44" s="7375" t="s">
        <v>1328</v>
      </c>
      <c r="O44" s="7172" t="s">
        <v>385</v>
      </c>
      <c r="P44" s="7172">
        <v>1</v>
      </c>
      <c r="Q44" s="7310">
        <v>0.99</v>
      </c>
      <c r="R44" s="2939" t="s">
        <v>1327</v>
      </c>
      <c r="S44" s="3471" t="s">
        <v>1326</v>
      </c>
      <c r="T44" s="2828"/>
      <c r="U44" s="2828"/>
      <c r="V44" s="2828"/>
      <c r="W44" s="2840"/>
      <c r="X44" s="2828"/>
      <c r="Y44" s="2840"/>
      <c r="Z44" s="2828"/>
      <c r="AA44" s="2828"/>
      <c r="AB44" s="2828"/>
      <c r="AC44" s="2828"/>
      <c r="AD44" s="2828"/>
      <c r="AE44" s="2828"/>
      <c r="AF44" s="2828"/>
      <c r="AG44" s="2828"/>
      <c r="AH44" s="2828"/>
      <c r="AI44" s="2828"/>
      <c r="AJ44" s="2828"/>
      <c r="AK44" s="2828"/>
      <c r="AL44" s="2828"/>
      <c r="AM44" s="2828"/>
    </row>
    <row r="45" spans="1:39" ht="16.5" customHeight="1">
      <c r="A45" s="7135"/>
      <c r="B45" s="7135"/>
      <c r="C45" s="7135"/>
      <c r="D45" s="7135"/>
      <c r="E45" s="7135"/>
      <c r="F45" s="7135"/>
      <c r="G45" s="7135"/>
      <c r="H45" s="7135"/>
      <c r="I45" s="7135"/>
      <c r="J45" s="3819" t="s">
        <v>135</v>
      </c>
      <c r="K45" s="3273">
        <v>0</v>
      </c>
      <c r="L45" s="3273">
        <v>0</v>
      </c>
      <c r="M45" s="3152">
        <v>0</v>
      </c>
      <c r="N45" s="7376"/>
      <c r="O45" s="7142"/>
      <c r="P45" s="7142"/>
      <c r="Q45" s="7174"/>
      <c r="R45" s="2939"/>
      <c r="S45" s="3471"/>
      <c r="T45" s="2828"/>
      <c r="U45" s="2828"/>
      <c r="V45" s="2828"/>
      <c r="W45" s="2828"/>
      <c r="X45" s="2828"/>
      <c r="Y45" s="2828"/>
      <c r="Z45" s="2828"/>
      <c r="AA45" s="2828"/>
      <c r="AB45" s="2828"/>
      <c r="AC45" s="2828"/>
      <c r="AD45" s="2828"/>
      <c r="AE45" s="2828"/>
      <c r="AF45" s="2828"/>
      <c r="AG45" s="2828"/>
      <c r="AH45" s="2828"/>
      <c r="AI45" s="2828"/>
      <c r="AJ45" s="2828"/>
      <c r="AK45" s="2828"/>
      <c r="AL45" s="2828"/>
      <c r="AM45" s="2828"/>
    </row>
    <row r="46" spans="1:39" ht="19.5" customHeight="1">
      <c r="A46" s="7135"/>
      <c r="B46" s="7135"/>
      <c r="C46" s="7135"/>
      <c r="D46" s="7135"/>
      <c r="E46" s="7135"/>
      <c r="F46" s="7135"/>
      <c r="G46" s="7135"/>
      <c r="H46" s="7135"/>
      <c r="I46" s="7135"/>
      <c r="J46" s="3144" t="s">
        <v>209</v>
      </c>
      <c r="K46" s="3273">
        <v>236.7</v>
      </c>
      <c r="L46" s="3374">
        <v>199.1</v>
      </c>
      <c r="M46" s="3374">
        <v>199.1</v>
      </c>
      <c r="N46" s="3850"/>
      <c r="O46" s="3310"/>
      <c r="P46" s="3470"/>
      <c r="Q46" s="3819"/>
      <c r="R46" s="3380"/>
      <c r="S46" s="3229"/>
      <c r="T46" s="2828"/>
      <c r="U46" s="2828"/>
      <c r="V46" s="2828"/>
      <c r="W46" s="2828"/>
      <c r="X46" s="2828"/>
      <c r="Y46" s="2828"/>
      <c r="Z46" s="2828"/>
      <c r="AA46" s="2828"/>
      <c r="AB46" s="2828"/>
      <c r="AC46" s="2828"/>
      <c r="AD46" s="2828"/>
      <c r="AE46" s="2828"/>
      <c r="AF46" s="2828"/>
      <c r="AG46" s="2828"/>
      <c r="AH46" s="2828"/>
      <c r="AI46" s="2828"/>
      <c r="AJ46" s="2828"/>
      <c r="AK46" s="2828"/>
      <c r="AL46" s="2828"/>
      <c r="AM46" s="2828"/>
    </row>
    <row r="47" spans="1:39" ht="16.5" customHeight="1" thickBot="1">
      <c r="A47" s="7135"/>
      <c r="B47" s="7135"/>
      <c r="C47" s="7135"/>
      <c r="D47" s="7135"/>
      <c r="E47" s="7135"/>
      <c r="F47" s="7135"/>
      <c r="G47" s="7135"/>
      <c r="H47" s="7135"/>
      <c r="I47" s="7136"/>
      <c r="J47" s="2846" t="s">
        <v>134</v>
      </c>
      <c r="K47" s="3356">
        <v>0</v>
      </c>
      <c r="L47" s="3356">
        <v>0</v>
      </c>
      <c r="M47" s="3204"/>
      <c r="N47" s="3850"/>
      <c r="O47" s="3310"/>
      <c r="P47" s="3470"/>
      <c r="Q47" s="3819"/>
      <c r="R47" s="3380"/>
      <c r="S47" s="3229"/>
      <c r="T47" s="2828"/>
      <c r="U47" s="2828"/>
      <c r="V47" s="2828"/>
      <c r="W47" s="2840"/>
      <c r="X47" s="2828"/>
      <c r="Y47" s="2828"/>
      <c r="Z47" s="2828"/>
      <c r="AA47" s="2828"/>
      <c r="AB47" s="2828"/>
      <c r="AC47" s="2828"/>
      <c r="AD47" s="2828"/>
      <c r="AE47" s="2828"/>
      <c r="AF47" s="2828"/>
      <c r="AG47" s="2828"/>
      <c r="AH47" s="2828"/>
      <c r="AI47" s="2828"/>
      <c r="AJ47" s="2828"/>
      <c r="AK47" s="2828"/>
      <c r="AL47" s="2828"/>
      <c r="AM47" s="2828"/>
    </row>
    <row r="48" spans="1:39" ht="20.25" customHeight="1" thickBot="1">
      <c r="A48" s="7136"/>
      <c r="B48" s="7136"/>
      <c r="C48" s="7136"/>
      <c r="D48" s="7136"/>
      <c r="E48" s="7136"/>
      <c r="F48" s="7136"/>
      <c r="G48" s="7135"/>
      <c r="H48" s="7135"/>
      <c r="I48" s="3141"/>
      <c r="J48" s="3818" t="s">
        <v>23</v>
      </c>
      <c r="K48" s="3817">
        <f>SUM(K44:K47)</f>
        <v>236.7</v>
      </c>
      <c r="L48" s="3650">
        <f>SUM(L44:L47)</f>
        <v>219.1</v>
      </c>
      <c r="M48" s="3650">
        <f>SUM(M44:M47)</f>
        <v>209.9</v>
      </c>
      <c r="N48" s="3850"/>
      <c r="O48" s="3310"/>
      <c r="P48" s="3470"/>
      <c r="Q48" s="3819"/>
      <c r="R48" s="3380"/>
      <c r="S48" s="3229"/>
      <c r="T48" s="2828"/>
      <c r="U48" s="2828"/>
      <c r="V48" s="2828"/>
      <c r="W48" s="2828"/>
      <c r="X48" s="2828"/>
      <c r="Y48" s="2828"/>
      <c r="Z48" s="2828"/>
      <c r="AA48" s="2828"/>
      <c r="AB48" s="2828"/>
      <c r="AC48" s="2828"/>
      <c r="AD48" s="2828"/>
      <c r="AE48" s="2828"/>
      <c r="AF48" s="2828"/>
      <c r="AG48" s="2828"/>
      <c r="AH48" s="2828"/>
      <c r="AI48" s="2828"/>
      <c r="AJ48" s="2828"/>
      <c r="AK48" s="2828"/>
      <c r="AL48" s="2828"/>
      <c r="AM48" s="2828"/>
    </row>
    <row r="49" spans="1:39" ht="52.5" customHeight="1">
      <c r="A49" s="3081" t="s">
        <v>27</v>
      </c>
      <c r="B49" s="3080" t="s">
        <v>29</v>
      </c>
      <c r="C49" s="3816" t="s">
        <v>27</v>
      </c>
      <c r="D49" s="3078" t="s">
        <v>87</v>
      </c>
      <c r="E49" s="3037"/>
      <c r="F49" s="7138" t="s">
        <v>1325</v>
      </c>
      <c r="G49" s="7135"/>
      <c r="H49" s="7135"/>
      <c r="I49" s="7137" t="s">
        <v>614</v>
      </c>
      <c r="J49" s="3153" t="s">
        <v>110</v>
      </c>
      <c r="K49" s="3258">
        <v>35</v>
      </c>
      <c r="L49" s="3258">
        <v>39.200000000000003</v>
      </c>
      <c r="M49" s="3152">
        <v>39.1</v>
      </c>
      <c r="N49" s="3102" t="s">
        <v>1324</v>
      </c>
      <c r="O49" s="3713" t="s">
        <v>37</v>
      </c>
      <c r="P49" s="3847">
        <v>4</v>
      </c>
      <c r="Q49" s="3846" t="s">
        <v>723</v>
      </c>
      <c r="R49" s="3828" t="s">
        <v>1322</v>
      </c>
      <c r="S49" s="3229"/>
      <c r="T49" s="2828"/>
      <c r="U49" s="2840"/>
      <c r="V49" s="2828"/>
      <c r="W49" s="2828"/>
      <c r="X49" s="2828"/>
      <c r="Y49" s="2828"/>
      <c r="Z49" s="2828"/>
      <c r="AA49" s="2828"/>
      <c r="AB49" s="2828"/>
      <c r="AC49" s="2828"/>
      <c r="AD49" s="2828"/>
      <c r="AE49" s="2828"/>
      <c r="AF49" s="2828"/>
      <c r="AG49" s="2828"/>
      <c r="AH49" s="2828"/>
      <c r="AI49" s="2828"/>
      <c r="AJ49" s="2828"/>
      <c r="AK49" s="2828"/>
      <c r="AL49" s="2828"/>
      <c r="AM49" s="2828"/>
    </row>
    <row r="50" spans="1:39" ht="24.75" customHeight="1">
      <c r="A50" s="3028"/>
      <c r="B50" s="3027"/>
      <c r="C50" s="3815"/>
      <c r="D50" s="3235"/>
      <c r="E50" s="3025"/>
      <c r="F50" s="7135"/>
      <c r="G50" s="7135"/>
      <c r="H50" s="7135"/>
      <c r="I50" s="7135"/>
      <c r="J50" s="3153" t="s">
        <v>135</v>
      </c>
      <c r="K50" s="3258"/>
      <c r="L50" s="3258"/>
      <c r="M50" s="3152"/>
      <c r="N50" s="3849" t="s">
        <v>1323</v>
      </c>
      <c r="O50" s="3848" t="s">
        <v>37</v>
      </c>
      <c r="P50" s="3847">
        <v>48</v>
      </c>
      <c r="Q50" s="3846">
        <v>48</v>
      </c>
      <c r="R50" s="3828" t="s">
        <v>1322</v>
      </c>
      <c r="S50" s="3845"/>
      <c r="T50" s="2828"/>
      <c r="U50" s="2828"/>
      <c r="V50" s="2828"/>
      <c r="W50" s="2828"/>
      <c r="X50" s="2828"/>
      <c r="Y50" s="2828"/>
      <c r="Z50" s="2828"/>
      <c r="AA50" s="2828"/>
      <c r="AB50" s="2828"/>
      <c r="AC50" s="2828"/>
      <c r="AD50" s="2828"/>
      <c r="AE50" s="2828"/>
      <c r="AF50" s="2828"/>
      <c r="AG50" s="2828"/>
      <c r="AH50" s="2828"/>
      <c r="AI50" s="2828"/>
      <c r="AJ50" s="2828"/>
      <c r="AK50" s="2828"/>
      <c r="AL50" s="2828"/>
      <c r="AM50" s="2828"/>
    </row>
    <row r="51" spans="1:39" ht="15.75" thickBot="1">
      <c r="A51" s="3028"/>
      <c r="B51" s="3027"/>
      <c r="C51" s="3815"/>
      <c r="D51" s="3235"/>
      <c r="E51" s="3025"/>
      <c r="F51" s="7135"/>
      <c r="G51" s="7135"/>
      <c r="H51" s="7135"/>
      <c r="I51" s="7135"/>
      <c r="J51" s="3138" t="s">
        <v>209</v>
      </c>
      <c r="K51" s="3046">
        <v>72</v>
      </c>
      <c r="L51" s="3046">
        <v>72</v>
      </c>
      <c r="M51" s="3046">
        <v>72</v>
      </c>
      <c r="N51" s="3844"/>
      <c r="O51" s="2901"/>
      <c r="P51" s="2901"/>
      <c r="Q51" s="3316"/>
      <c r="R51" s="3843"/>
      <c r="S51" s="2935"/>
      <c r="T51" s="2828"/>
      <c r="U51" s="2828"/>
      <c r="V51" s="2828"/>
      <c r="W51" s="2828"/>
      <c r="X51" s="2828"/>
      <c r="Y51" s="2828"/>
      <c r="Z51" s="2828"/>
      <c r="AA51" s="2828"/>
      <c r="AB51" s="2828"/>
      <c r="AC51" s="2828"/>
      <c r="AD51" s="2828"/>
      <c r="AE51" s="2828"/>
      <c r="AF51" s="2828"/>
      <c r="AG51" s="2828"/>
      <c r="AH51" s="2828"/>
      <c r="AI51" s="2828"/>
      <c r="AJ51" s="2828"/>
      <c r="AK51" s="2828"/>
      <c r="AL51" s="2828"/>
      <c r="AM51" s="2828"/>
    </row>
    <row r="52" spans="1:39" ht="17.25" customHeight="1" thickBot="1">
      <c r="A52" s="3028"/>
      <c r="B52" s="3027"/>
      <c r="C52" s="3815"/>
      <c r="D52" s="3235"/>
      <c r="E52" s="3842"/>
      <c r="F52" s="3834"/>
      <c r="G52" s="7136"/>
      <c r="H52" s="7135"/>
      <c r="I52" s="7136"/>
      <c r="J52" s="3251" t="s">
        <v>23</v>
      </c>
      <c r="K52" s="3817">
        <f>SUM(K49:K51)</f>
        <v>107</v>
      </c>
      <c r="L52" s="3841">
        <f>L49+L50+L51</f>
        <v>111.2</v>
      </c>
      <c r="M52" s="3841">
        <f>M49+M50+M51</f>
        <v>111.1</v>
      </c>
      <c r="N52" s="2876"/>
      <c r="O52" s="3542"/>
      <c r="P52" s="3542"/>
      <c r="Q52" s="2875"/>
      <c r="R52" s="3006"/>
      <c r="S52" s="2935"/>
      <c r="T52" s="2828"/>
      <c r="U52" s="2828"/>
      <c r="V52" s="2828"/>
      <c r="W52" s="2828"/>
      <c r="X52" s="2828"/>
      <c r="Y52" s="2828"/>
      <c r="Z52" s="2828"/>
      <c r="AA52" s="2828"/>
      <c r="AB52" s="2828"/>
      <c r="AC52" s="2828"/>
      <c r="AD52" s="2828"/>
      <c r="AE52" s="2828"/>
      <c r="AF52" s="2828"/>
      <c r="AG52" s="2828"/>
      <c r="AH52" s="2828"/>
      <c r="AI52" s="2828"/>
      <c r="AJ52" s="2828"/>
      <c r="AK52" s="2828"/>
      <c r="AL52" s="2828"/>
      <c r="AM52" s="2828"/>
    </row>
    <row r="53" spans="1:39" ht="51">
      <c r="A53" s="3840" t="s">
        <v>27</v>
      </c>
      <c r="B53" s="3649" t="s">
        <v>29</v>
      </c>
      <c r="C53" s="3711" t="s">
        <v>27</v>
      </c>
      <c r="D53" s="3839" t="s">
        <v>82</v>
      </c>
      <c r="E53" s="3838"/>
      <c r="F53" s="7291" t="s">
        <v>1321</v>
      </c>
      <c r="G53" s="7300" t="s">
        <v>632</v>
      </c>
      <c r="H53" s="7135"/>
      <c r="I53" s="7137" t="s">
        <v>614</v>
      </c>
      <c r="J53" s="3094" t="s">
        <v>110</v>
      </c>
      <c r="K53" s="3152">
        <v>25</v>
      </c>
      <c r="L53" s="2916">
        <v>30.9</v>
      </c>
      <c r="M53" s="2916">
        <v>30.9</v>
      </c>
      <c r="N53" s="7365" t="s">
        <v>1320</v>
      </c>
      <c r="O53" s="7256" t="s">
        <v>385</v>
      </c>
      <c r="P53" s="7172">
        <v>14500</v>
      </c>
      <c r="Q53" s="7366">
        <v>10490</v>
      </c>
      <c r="R53" s="3822" t="s">
        <v>1319</v>
      </c>
      <c r="S53" s="2938"/>
      <c r="T53" s="2828"/>
      <c r="U53" s="2828"/>
      <c r="V53" s="2840"/>
      <c r="W53" s="2840"/>
      <c r="X53" s="2828"/>
      <c r="Y53" s="2828"/>
      <c r="Z53" s="2828"/>
      <c r="AA53" s="2828"/>
      <c r="AB53" s="2828"/>
      <c r="AC53" s="2828"/>
      <c r="AD53" s="2828"/>
      <c r="AE53" s="2828"/>
      <c r="AF53" s="2828"/>
      <c r="AG53" s="2828"/>
      <c r="AH53" s="2828"/>
      <c r="AI53" s="2828"/>
      <c r="AJ53" s="2828"/>
      <c r="AK53" s="2828"/>
      <c r="AL53" s="2828"/>
      <c r="AM53" s="2828"/>
    </row>
    <row r="54" spans="1:39" ht="21" customHeight="1" thickBot="1">
      <c r="A54" s="3837"/>
      <c r="B54" s="3633"/>
      <c r="C54" s="3746"/>
      <c r="D54" s="3836"/>
      <c r="E54" s="3835"/>
      <c r="F54" s="7270"/>
      <c r="G54" s="7270"/>
      <c r="H54" s="7135"/>
      <c r="I54" s="7135"/>
      <c r="J54" s="3149" t="s">
        <v>135</v>
      </c>
      <c r="K54" s="3152">
        <v>0</v>
      </c>
      <c r="L54" s="3152">
        <v>0</v>
      </c>
      <c r="M54" s="3152"/>
      <c r="N54" s="7140"/>
      <c r="O54" s="7142"/>
      <c r="P54" s="7142"/>
      <c r="Q54" s="7367"/>
      <c r="R54" s="3822"/>
      <c r="S54" s="2938"/>
      <c r="T54" s="2828"/>
      <c r="U54" s="2828"/>
      <c r="V54" s="2828"/>
      <c r="W54" s="2828"/>
      <c r="X54" s="2828"/>
      <c r="Y54" s="2828"/>
      <c r="Z54" s="2828"/>
      <c r="AA54" s="2828"/>
      <c r="AB54" s="2828"/>
      <c r="AC54" s="2828"/>
      <c r="AD54" s="2828"/>
      <c r="AE54" s="2828"/>
      <c r="AF54" s="2828"/>
      <c r="AG54" s="2828"/>
      <c r="AH54" s="2828"/>
      <c r="AI54" s="2828"/>
      <c r="AJ54" s="2828"/>
      <c r="AK54" s="2828"/>
      <c r="AL54" s="2828"/>
      <c r="AM54" s="2828"/>
    </row>
    <row r="55" spans="1:39" ht="51.75" thickBot="1">
      <c r="A55" s="3028"/>
      <c r="B55" s="3027"/>
      <c r="C55" s="3815"/>
      <c r="D55" s="3836"/>
      <c r="E55" s="3835"/>
      <c r="F55" s="3834"/>
      <c r="G55" s="7270"/>
      <c r="H55" s="7135"/>
      <c r="I55" s="7135"/>
      <c r="J55" s="3833" t="s">
        <v>209</v>
      </c>
      <c r="K55" s="3272">
        <v>40</v>
      </c>
      <c r="L55" s="3272">
        <v>40</v>
      </c>
      <c r="M55" s="3272">
        <v>40</v>
      </c>
      <c r="N55" s="3589"/>
      <c r="O55" s="3007"/>
      <c r="P55" s="3007"/>
      <c r="Q55" s="3832"/>
      <c r="R55" s="3822" t="s">
        <v>1319</v>
      </c>
      <c r="S55" s="2935"/>
      <c r="T55" s="2828"/>
      <c r="U55" s="2828"/>
      <c r="V55" s="2828"/>
      <c r="W55" s="2828"/>
      <c r="X55" s="2828"/>
      <c r="Y55" s="2828"/>
      <c r="Z55" s="2828"/>
      <c r="AA55" s="2828"/>
      <c r="AB55" s="2828"/>
      <c r="AC55" s="2828"/>
      <c r="AD55" s="2828"/>
      <c r="AE55" s="2828"/>
      <c r="AF55" s="2828"/>
      <c r="AG55" s="2828"/>
      <c r="AH55" s="2828"/>
      <c r="AI55" s="2828"/>
      <c r="AJ55" s="2828"/>
      <c r="AK55" s="2828"/>
      <c r="AL55" s="2828"/>
      <c r="AM55" s="2828"/>
    </row>
    <row r="56" spans="1:39" ht="14.25" customHeight="1" thickBot="1">
      <c r="A56" s="3242"/>
      <c r="B56" s="3733"/>
      <c r="C56" s="3812"/>
      <c r="D56" s="3831"/>
      <c r="E56" s="3830"/>
      <c r="F56" s="3651"/>
      <c r="G56" s="7270"/>
      <c r="H56" s="7136"/>
      <c r="I56" s="7136"/>
      <c r="J56" s="3818" t="s">
        <v>23</v>
      </c>
      <c r="K56" s="3817">
        <f>SUM(K53:K55)</f>
        <v>65</v>
      </c>
      <c r="L56" s="3650">
        <f>L53+L54+L55</f>
        <v>70.900000000000006</v>
      </c>
      <c r="M56" s="3650">
        <f>M53+M54+M55</f>
        <v>70.900000000000006</v>
      </c>
      <c r="N56" s="3581"/>
      <c r="O56" s="2901"/>
      <c r="P56" s="2901"/>
      <c r="Q56" s="3829"/>
      <c r="R56" s="3828"/>
      <c r="S56" s="2935"/>
      <c r="T56" s="2828"/>
      <c r="U56" s="2828"/>
      <c r="V56" s="2828"/>
      <c r="W56" s="2828"/>
      <c r="X56" s="2828"/>
      <c r="Y56" s="2828"/>
      <c r="Z56" s="2828"/>
      <c r="AA56" s="2828"/>
      <c r="AB56" s="2828"/>
      <c r="AC56" s="2828"/>
      <c r="AD56" s="2828"/>
      <c r="AE56" s="2828"/>
      <c r="AF56" s="2828"/>
      <c r="AG56" s="2828"/>
      <c r="AH56" s="2828"/>
      <c r="AI56" s="2828"/>
      <c r="AJ56" s="2828"/>
      <c r="AK56" s="2828"/>
      <c r="AL56" s="2828"/>
      <c r="AM56" s="2828"/>
    </row>
    <row r="57" spans="1:39" ht="38.25">
      <c r="A57" s="3081" t="s">
        <v>27</v>
      </c>
      <c r="B57" s="3080" t="s">
        <v>29</v>
      </c>
      <c r="C57" s="3816" t="s">
        <v>27</v>
      </c>
      <c r="D57" s="3235" t="s">
        <v>79</v>
      </c>
      <c r="E57" s="3025"/>
      <c r="F57" s="3827" t="s">
        <v>1318</v>
      </c>
      <c r="G57" s="7281" t="s">
        <v>632</v>
      </c>
      <c r="H57" s="7189" t="s">
        <v>34</v>
      </c>
      <c r="I57" s="3037" t="s">
        <v>614</v>
      </c>
      <c r="J57" s="3147" t="s">
        <v>110</v>
      </c>
      <c r="K57" s="3826">
        <v>0</v>
      </c>
      <c r="L57" s="2915">
        <v>2.2000000000000002</v>
      </c>
      <c r="M57" s="2915">
        <v>2.1</v>
      </c>
      <c r="N57" s="7363" t="s">
        <v>1317</v>
      </c>
      <c r="O57" s="7364" t="s">
        <v>231</v>
      </c>
      <c r="P57" s="7172">
        <v>140</v>
      </c>
      <c r="Q57" s="7366">
        <v>189.1</v>
      </c>
      <c r="R57" s="3822" t="s">
        <v>1316</v>
      </c>
      <c r="S57" s="2938"/>
      <c r="T57" s="2840"/>
      <c r="U57" s="3825"/>
      <c r="V57" s="2846"/>
      <c r="W57" s="2840"/>
      <c r="X57" s="2828"/>
      <c r="Y57" s="2840"/>
      <c r="Z57" s="2828"/>
      <c r="AA57" s="2828"/>
      <c r="AB57" s="2828"/>
      <c r="AC57" s="2828"/>
      <c r="AD57" s="2828"/>
      <c r="AE57" s="2828"/>
      <c r="AF57" s="2828"/>
      <c r="AG57" s="2828"/>
      <c r="AH57" s="2828"/>
      <c r="AI57" s="2828"/>
      <c r="AJ57" s="2828"/>
      <c r="AK57" s="2828"/>
      <c r="AL57" s="2828"/>
      <c r="AM57" s="2828"/>
    </row>
    <row r="58" spans="1:39" ht="19.5" customHeight="1">
      <c r="A58" s="3028"/>
      <c r="B58" s="3027"/>
      <c r="C58" s="3815"/>
      <c r="D58" s="3235"/>
      <c r="E58" s="3025"/>
      <c r="F58" s="3821"/>
      <c r="G58" s="7135"/>
      <c r="H58" s="7135"/>
      <c r="I58" s="3025"/>
      <c r="J58" s="3154" t="s">
        <v>135</v>
      </c>
      <c r="K58" s="3680">
        <v>0</v>
      </c>
      <c r="L58" s="3258">
        <v>0</v>
      </c>
      <c r="M58" s="3258">
        <v>0</v>
      </c>
      <c r="N58" s="7174"/>
      <c r="O58" s="7142"/>
      <c r="P58" s="7142"/>
      <c r="Q58" s="7367"/>
      <c r="R58" s="3822"/>
      <c r="S58" s="2938"/>
      <c r="T58" s="2828"/>
      <c r="U58" s="2828"/>
      <c r="V58" s="2828"/>
      <c r="W58" s="2828"/>
      <c r="X58" s="3824"/>
      <c r="Y58" s="2828"/>
      <c r="Z58" s="2828"/>
      <c r="AA58" s="2828"/>
      <c r="AB58" s="2828"/>
      <c r="AC58" s="2828"/>
      <c r="AD58" s="2828"/>
      <c r="AE58" s="2828"/>
      <c r="AF58" s="2828"/>
      <c r="AG58" s="2828"/>
      <c r="AH58" s="2828"/>
      <c r="AI58" s="2828"/>
      <c r="AJ58" s="2828"/>
      <c r="AK58" s="2828"/>
      <c r="AL58" s="2828"/>
      <c r="AM58" s="2828"/>
    </row>
    <row r="59" spans="1:39" ht="39" thickBot="1">
      <c r="A59" s="3028"/>
      <c r="B59" s="3027"/>
      <c r="C59" s="3815"/>
      <c r="D59" s="3235"/>
      <c r="E59" s="3025"/>
      <c r="F59" s="3821"/>
      <c r="G59" s="7135"/>
      <c r="H59" s="7135"/>
      <c r="I59" s="3025"/>
      <c r="J59" s="3150" t="s">
        <v>209</v>
      </c>
      <c r="K59" s="2933">
        <v>85</v>
      </c>
      <c r="L59" s="3046">
        <v>68.099999999999994</v>
      </c>
      <c r="M59" s="3046">
        <v>68.099999999999994</v>
      </c>
      <c r="N59" s="2921"/>
      <c r="O59" s="2908"/>
      <c r="P59" s="2908"/>
      <c r="Q59" s="3823"/>
      <c r="R59" s="3822" t="s">
        <v>1316</v>
      </c>
      <c r="S59" s="2935"/>
      <c r="T59" s="2828"/>
      <c r="U59" s="2828"/>
      <c r="V59" s="2828"/>
      <c r="W59" s="2828"/>
      <c r="X59" s="2828"/>
      <c r="Y59" s="2828"/>
      <c r="Z59" s="2828"/>
      <c r="AA59" s="2828"/>
      <c r="AB59" s="2828"/>
      <c r="AC59" s="2828"/>
      <c r="AD59" s="2828"/>
      <c r="AE59" s="2828"/>
      <c r="AF59" s="2828"/>
      <c r="AG59" s="2828"/>
      <c r="AH59" s="2828"/>
      <c r="AI59" s="2828"/>
      <c r="AJ59" s="2828"/>
      <c r="AK59" s="2828"/>
      <c r="AL59" s="2828"/>
      <c r="AM59" s="2828"/>
    </row>
    <row r="60" spans="1:39" ht="19.5" customHeight="1" thickBot="1">
      <c r="A60" s="3242"/>
      <c r="B60" s="3733"/>
      <c r="C60" s="3812"/>
      <c r="D60" s="3226"/>
      <c r="E60" s="3035"/>
      <c r="F60" s="3821"/>
      <c r="G60" s="7135"/>
      <c r="H60" s="7135"/>
      <c r="I60" s="3025"/>
      <c r="J60" s="3251" t="s">
        <v>23</v>
      </c>
      <c r="K60" s="3674">
        <f>SUM(K57:K59)</f>
        <v>85</v>
      </c>
      <c r="L60" s="3650">
        <f>SUM(L57:L59)</f>
        <v>70.3</v>
      </c>
      <c r="M60" s="3650">
        <f>SUM(M57:M59)</f>
        <v>70.199999999999989</v>
      </c>
      <c r="N60" s="2920"/>
      <c r="O60" s="2919"/>
      <c r="P60" s="2919"/>
      <c r="Q60" s="2918"/>
      <c r="R60" s="3006"/>
      <c r="S60" s="2935"/>
      <c r="T60" s="2828"/>
      <c r="U60" s="2828"/>
      <c r="V60" s="2828"/>
      <c r="W60" s="2828"/>
      <c r="X60" s="2828"/>
      <c r="Y60" s="2828"/>
      <c r="Z60" s="2828"/>
      <c r="AA60" s="2828"/>
      <c r="AB60" s="2828"/>
      <c r="AC60" s="2828"/>
      <c r="AD60" s="2828"/>
      <c r="AE60" s="2828"/>
      <c r="AF60" s="2828"/>
      <c r="AG60" s="2828"/>
      <c r="AH60" s="2828"/>
      <c r="AI60" s="2828"/>
      <c r="AJ60" s="2828"/>
      <c r="AK60" s="2828"/>
      <c r="AL60" s="2828"/>
      <c r="AM60" s="2828"/>
    </row>
    <row r="61" spans="1:39" ht="125.25" customHeight="1">
      <c r="A61" s="3081" t="s">
        <v>27</v>
      </c>
      <c r="B61" s="3080" t="s">
        <v>29</v>
      </c>
      <c r="C61" s="3816" t="s">
        <v>27</v>
      </c>
      <c r="D61" s="3078" t="s">
        <v>74</v>
      </c>
      <c r="E61" s="3037"/>
      <c r="F61" s="3820" t="s">
        <v>1315</v>
      </c>
      <c r="G61" s="7135"/>
      <c r="H61" s="7135"/>
      <c r="I61" s="3037" t="s">
        <v>614</v>
      </c>
      <c r="J61" s="3819" t="s">
        <v>110</v>
      </c>
      <c r="K61" s="3258">
        <v>75</v>
      </c>
      <c r="L61" s="3258">
        <v>54</v>
      </c>
      <c r="M61" s="2915">
        <v>30.9</v>
      </c>
      <c r="N61" s="7357" t="s">
        <v>1314</v>
      </c>
      <c r="O61" s="7359" t="s">
        <v>385</v>
      </c>
      <c r="P61" s="7359">
        <v>4</v>
      </c>
      <c r="Q61" s="7361">
        <v>8</v>
      </c>
      <c r="R61" s="7196" t="s">
        <v>1313</v>
      </c>
      <c r="S61" s="7197"/>
      <c r="T61" s="2828"/>
      <c r="U61" s="2846"/>
      <c r="V61" s="2846"/>
      <c r="W61" s="2840"/>
      <c r="X61" s="2828"/>
      <c r="Y61" s="2828"/>
      <c r="Z61" s="2828"/>
      <c r="AA61" s="2828"/>
      <c r="AB61" s="2828"/>
      <c r="AC61" s="2828"/>
      <c r="AD61" s="2828"/>
      <c r="AE61" s="2828"/>
      <c r="AF61" s="2828"/>
      <c r="AG61" s="2828"/>
      <c r="AH61" s="2828"/>
      <c r="AI61" s="2828"/>
      <c r="AJ61" s="2828"/>
      <c r="AK61" s="2828"/>
      <c r="AL61" s="2828"/>
      <c r="AM61" s="2828"/>
    </row>
    <row r="62" spans="1:39">
      <c r="A62" s="3028"/>
      <c r="B62" s="3027"/>
      <c r="C62" s="3815"/>
      <c r="D62" s="3235"/>
      <c r="E62" s="3025"/>
      <c r="F62" s="3140"/>
      <c r="G62" s="7135"/>
      <c r="H62" s="7135"/>
      <c r="I62" s="3025"/>
      <c r="J62" s="3819" t="s">
        <v>135</v>
      </c>
      <c r="K62" s="3273">
        <v>0</v>
      </c>
      <c r="L62" s="3273">
        <v>0</v>
      </c>
      <c r="M62" s="3152">
        <v>0</v>
      </c>
      <c r="N62" s="7358"/>
      <c r="O62" s="7360"/>
      <c r="P62" s="7360"/>
      <c r="Q62" s="7362"/>
      <c r="R62" s="3554"/>
      <c r="S62" s="2938"/>
      <c r="T62" s="2828"/>
      <c r="U62" s="2828"/>
      <c r="V62" s="2828"/>
      <c r="W62" s="2828"/>
      <c r="X62" s="2828"/>
      <c r="Y62" s="2828"/>
      <c r="Z62" s="2828"/>
      <c r="AA62" s="2828"/>
      <c r="AB62" s="2828"/>
      <c r="AC62" s="2828"/>
      <c r="AD62" s="2828"/>
      <c r="AE62" s="2828"/>
      <c r="AF62" s="2828"/>
      <c r="AG62" s="2828"/>
      <c r="AH62" s="2828"/>
      <c r="AI62" s="2828"/>
      <c r="AJ62" s="2828"/>
      <c r="AK62" s="2828"/>
      <c r="AL62" s="2828"/>
      <c r="AM62" s="2828"/>
    </row>
    <row r="63" spans="1:39" ht="57" customHeight="1" thickBot="1">
      <c r="A63" s="3028"/>
      <c r="B63" s="3027"/>
      <c r="C63" s="3815"/>
      <c r="D63" s="3235"/>
      <c r="E63" s="3025"/>
      <c r="F63" s="3140"/>
      <c r="G63" s="7135"/>
      <c r="H63" s="7135"/>
      <c r="I63" s="3025"/>
      <c r="J63" s="2846" t="s">
        <v>209</v>
      </c>
      <c r="K63" s="3204">
        <v>212</v>
      </c>
      <c r="L63" s="3204">
        <v>228.9</v>
      </c>
      <c r="M63" s="3204">
        <v>228.9</v>
      </c>
      <c r="N63" s="3013"/>
      <c r="O63" s="3012"/>
      <c r="P63" s="3012"/>
      <c r="Q63" s="3011"/>
      <c r="R63" s="7196" t="s">
        <v>1312</v>
      </c>
      <c r="S63" s="7197"/>
      <c r="T63" s="2828"/>
      <c r="U63" s="2828"/>
      <c r="V63" s="2828"/>
      <c r="W63" s="2828"/>
      <c r="X63" s="2828"/>
      <c r="Y63" s="2828"/>
      <c r="Z63" s="2828"/>
      <c r="AA63" s="2828"/>
      <c r="AB63" s="2828"/>
      <c r="AC63" s="2828"/>
      <c r="AD63" s="2828"/>
      <c r="AE63" s="2828"/>
      <c r="AF63" s="2828"/>
      <c r="AG63" s="2828"/>
      <c r="AH63" s="2828"/>
      <c r="AI63" s="2828"/>
      <c r="AJ63" s="2828"/>
      <c r="AK63" s="2828"/>
      <c r="AL63" s="2828"/>
      <c r="AM63" s="2828"/>
    </row>
    <row r="64" spans="1:39" ht="14.25" customHeight="1" thickBot="1">
      <c r="A64" s="3242"/>
      <c r="B64" s="3733"/>
      <c r="C64" s="3815"/>
      <c r="D64" s="3235"/>
      <c r="E64" s="3025"/>
      <c r="F64" s="3140"/>
      <c r="G64" s="7135"/>
      <c r="H64" s="7135"/>
      <c r="I64" s="3025"/>
      <c r="J64" s="3818" t="s">
        <v>23</v>
      </c>
      <c r="K64" s="3817">
        <f>SUM(K61:K63)</f>
        <v>287</v>
      </c>
      <c r="L64" s="3650">
        <f>SUM(L61:L63)</f>
        <v>282.89999999999998</v>
      </c>
      <c r="M64" s="3650">
        <f>SUM(M61:M63)</f>
        <v>259.8</v>
      </c>
      <c r="N64" s="3008"/>
      <c r="O64" s="2919"/>
      <c r="P64" s="2919"/>
      <c r="Q64" s="2918"/>
      <c r="R64" s="3006"/>
      <c r="S64" s="2935"/>
      <c r="T64" s="2828"/>
      <c r="U64" s="2828"/>
      <c r="V64" s="2828"/>
      <c r="W64" s="2828"/>
      <c r="X64" s="2828"/>
      <c r="Y64" s="2828"/>
      <c r="Z64" s="2828"/>
      <c r="AA64" s="2828"/>
      <c r="AB64" s="2828"/>
      <c r="AC64" s="2828"/>
      <c r="AD64" s="2828"/>
      <c r="AE64" s="2828"/>
      <c r="AF64" s="2828"/>
      <c r="AG64" s="2828"/>
      <c r="AH64" s="2828"/>
      <c r="AI64" s="2828"/>
      <c r="AJ64" s="2828"/>
      <c r="AK64" s="2828"/>
      <c r="AL64" s="2828"/>
      <c r="AM64" s="2828"/>
    </row>
    <row r="65" spans="1:39" ht="19.5" customHeight="1" thickBot="1">
      <c r="A65" s="3028"/>
      <c r="B65" s="3027"/>
      <c r="C65" s="3816"/>
      <c r="D65" s="7179"/>
      <c r="E65" s="7209"/>
      <c r="F65" s="7209"/>
      <c r="G65" s="7209"/>
      <c r="H65" s="7209"/>
      <c r="I65" s="7269"/>
      <c r="J65" s="3813" t="s">
        <v>110</v>
      </c>
      <c r="K65" s="3243">
        <f>K49+K53+K57+K61+K44+K39</f>
        <v>220</v>
      </c>
      <c r="L65" s="3243">
        <f>L49+L53+L57+L61+L44+L39</f>
        <v>280</v>
      </c>
      <c r="M65" s="3243">
        <f>M49+M53+M57+M61+M44+M39</f>
        <v>246.3</v>
      </c>
      <c r="N65" s="3598"/>
      <c r="O65" s="3039"/>
      <c r="P65" s="3017"/>
      <c r="Q65" s="3016"/>
      <c r="R65" s="3006"/>
      <c r="S65" s="2935"/>
      <c r="T65" s="2828"/>
      <c r="U65" s="2828"/>
      <c r="V65" s="2828"/>
      <c r="W65" s="2828"/>
      <c r="X65" s="2828"/>
      <c r="Y65" s="2828"/>
      <c r="Z65" s="2828"/>
      <c r="AA65" s="2828"/>
      <c r="AB65" s="2828"/>
      <c r="AC65" s="2828"/>
      <c r="AD65" s="2828"/>
      <c r="AE65" s="2828"/>
      <c r="AF65" s="2828"/>
      <c r="AG65" s="2828"/>
      <c r="AH65" s="2828"/>
      <c r="AI65" s="2828"/>
      <c r="AJ65" s="2828"/>
      <c r="AK65" s="2828"/>
      <c r="AL65" s="2828"/>
      <c r="AM65" s="2828"/>
    </row>
    <row r="66" spans="1:39" ht="19.5" customHeight="1" thickBot="1">
      <c r="A66" s="3028"/>
      <c r="B66" s="3027"/>
      <c r="C66" s="3815"/>
      <c r="D66" s="7170"/>
      <c r="E66" s="7170"/>
      <c r="F66" s="7170"/>
      <c r="G66" s="7170"/>
      <c r="H66" s="7170"/>
      <c r="I66" s="7270"/>
      <c r="J66" s="3813" t="s">
        <v>209</v>
      </c>
      <c r="K66" s="3243">
        <f>K51+K55+K59+K63+K46+K41</f>
        <v>1470.9</v>
      </c>
      <c r="L66" s="3243">
        <f>L51+L55+L59+L63+L46+L41</f>
        <v>1470.9</v>
      </c>
      <c r="M66" s="3243">
        <f>M51+M55+M59+M63+M46+M41</f>
        <v>1470.9</v>
      </c>
      <c r="N66" s="3355"/>
      <c r="O66" s="3354"/>
      <c r="P66" s="3012"/>
      <c r="Q66" s="3011"/>
      <c r="R66" s="3006"/>
      <c r="S66" s="2935"/>
      <c r="T66" s="2828"/>
      <c r="U66" s="2828"/>
      <c r="V66" s="2828"/>
      <c r="W66" s="2828"/>
      <c r="X66" s="2828"/>
      <c r="Y66" s="2828"/>
      <c r="Z66" s="2828"/>
      <c r="AA66" s="2828"/>
      <c r="AB66" s="2828"/>
      <c r="AC66" s="2828"/>
      <c r="AD66" s="2828"/>
      <c r="AE66" s="2828"/>
      <c r="AF66" s="2828"/>
      <c r="AG66" s="2828"/>
      <c r="AH66" s="2828"/>
      <c r="AI66" s="2828"/>
      <c r="AJ66" s="2828"/>
      <c r="AK66" s="2828"/>
      <c r="AL66" s="2828"/>
      <c r="AM66" s="2828"/>
    </row>
    <row r="67" spans="1:39" ht="19.5" customHeight="1" thickBot="1">
      <c r="A67" s="3028"/>
      <c r="B67" s="3027"/>
      <c r="C67" s="3815"/>
      <c r="D67" s="3481"/>
      <c r="E67" s="3481"/>
      <c r="F67" s="3481"/>
      <c r="G67" s="3481"/>
      <c r="H67" s="3481"/>
      <c r="I67" s="3814"/>
      <c r="J67" s="3813" t="s">
        <v>134</v>
      </c>
      <c r="K67" s="3243">
        <f>K42+K47</f>
        <v>0</v>
      </c>
      <c r="L67" s="3243">
        <f>L42+L47</f>
        <v>348</v>
      </c>
      <c r="M67" s="3243">
        <f>M42+M47</f>
        <v>347.7</v>
      </c>
      <c r="N67" s="3355"/>
      <c r="O67" s="3354"/>
      <c r="P67" s="3012"/>
      <c r="Q67" s="3011"/>
      <c r="R67" s="3006"/>
      <c r="S67" s="2935"/>
      <c r="T67" s="2828"/>
      <c r="U67" s="2828"/>
      <c r="V67" s="2828"/>
      <c r="W67" s="2828"/>
      <c r="X67" s="2828"/>
      <c r="Y67" s="2828"/>
      <c r="Z67" s="2828"/>
      <c r="AA67" s="2828"/>
      <c r="AB67" s="2828"/>
      <c r="AC67" s="2828"/>
      <c r="AD67" s="2828"/>
      <c r="AE67" s="2828"/>
      <c r="AF67" s="2828"/>
      <c r="AG67" s="2828"/>
      <c r="AH67" s="2828"/>
      <c r="AI67" s="2828"/>
      <c r="AJ67" s="2828"/>
      <c r="AK67" s="2828"/>
      <c r="AL67" s="2828"/>
      <c r="AM67" s="2828"/>
    </row>
    <row r="68" spans="1:39" ht="22.5" customHeight="1" thickBot="1">
      <c r="A68" s="3242"/>
      <c r="B68" s="3733"/>
      <c r="C68" s="3812"/>
      <c r="D68" s="7355"/>
      <c r="E68" s="7171"/>
      <c r="F68" s="7171"/>
      <c r="G68" s="7171"/>
      <c r="H68" s="7171"/>
      <c r="I68" s="7271"/>
      <c r="J68" s="3665" t="s">
        <v>23</v>
      </c>
      <c r="K68" s="3811">
        <f>SUM(K65:K67)</f>
        <v>1690.9</v>
      </c>
      <c r="L68" s="3811">
        <f>SUM(L65:L67)</f>
        <v>2098.9</v>
      </c>
      <c r="M68" s="3811">
        <f>SUM(M65:M67)</f>
        <v>2064.9</v>
      </c>
      <c r="N68" s="2920"/>
      <c r="O68" s="3042"/>
      <c r="P68" s="2919"/>
      <c r="Q68" s="2918"/>
      <c r="R68" s="3006"/>
      <c r="S68" s="2935"/>
      <c r="T68" s="2828"/>
      <c r="U68" s="2828"/>
      <c r="V68" s="2828"/>
      <c r="W68" s="2828"/>
      <c r="X68" s="2828"/>
      <c r="Y68" s="2828"/>
      <c r="Z68" s="2828"/>
      <c r="AA68" s="2828"/>
      <c r="AB68" s="2828"/>
      <c r="AC68" s="2828"/>
      <c r="AD68" s="2828"/>
      <c r="AE68" s="2828"/>
      <c r="AF68" s="2828"/>
      <c r="AG68" s="2828"/>
      <c r="AH68" s="2828"/>
      <c r="AI68" s="2828"/>
      <c r="AJ68" s="2828"/>
      <c r="AK68" s="2828"/>
      <c r="AL68" s="2828"/>
      <c r="AM68" s="2828"/>
    </row>
    <row r="69" spans="1:39" ht="37.5" customHeight="1" thickBot="1">
      <c r="A69" s="7225" t="s">
        <v>27</v>
      </c>
      <c r="B69" s="7353" t="s">
        <v>29</v>
      </c>
      <c r="C69" s="7283" t="s">
        <v>29</v>
      </c>
      <c r="D69" s="7354"/>
      <c r="E69" s="7137"/>
      <c r="F69" s="3810" t="s">
        <v>1307</v>
      </c>
      <c r="G69" s="7281" t="s">
        <v>617</v>
      </c>
      <c r="H69" s="7189" t="s">
        <v>34</v>
      </c>
      <c r="I69" s="7137" t="s">
        <v>614</v>
      </c>
      <c r="J69" s="3809"/>
      <c r="K69" s="3809"/>
      <c r="L69" s="3808"/>
      <c r="M69" s="3808"/>
      <c r="N69" s="3807" t="s">
        <v>1311</v>
      </c>
      <c r="O69" s="3750" t="s">
        <v>231</v>
      </c>
      <c r="P69" s="3750"/>
      <c r="Q69" s="3806"/>
      <c r="R69" s="3642"/>
      <c r="S69" s="3641"/>
      <c r="T69" s="2828"/>
      <c r="U69" s="2828"/>
      <c r="V69" s="2828"/>
      <c r="W69" s="2828"/>
      <c r="X69" s="2828"/>
      <c r="Y69" s="2828"/>
      <c r="Z69" s="2828"/>
      <c r="AA69" s="2828"/>
      <c r="AB69" s="2828"/>
      <c r="AC69" s="2828"/>
      <c r="AD69" s="2828"/>
      <c r="AE69" s="2828"/>
      <c r="AF69" s="2828"/>
      <c r="AG69" s="2828"/>
      <c r="AH69" s="2828"/>
      <c r="AI69" s="2828"/>
      <c r="AJ69" s="2828"/>
      <c r="AK69" s="2828"/>
      <c r="AL69" s="2828"/>
      <c r="AM69" s="2828"/>
    </row>
    <row r="70" spans="1:39" ht="33.75" customHeight="1" thickBot="1">
      <c r="A70" s="7135"/>
      <c r="B70" s="7132"/>
      <c r="C70" s="7270"/>
      <c r="D70" s="7132"/>
      <c r="E70" s="7135"/>
      <c r="F70" s="3802"/>
      <c r="G70" s="7135"/>
      <c r="H70" s="7135"/>
      <c r="I70" s="7135"/>
      <c r="J70" s="3809" t="s">
        <v>110</v>
      </c>
      <c r="K70" s="3808">
        <v>0</v>
      </c>
      <c r="L70" s="3808">
        <f>L74</f>
        <v>0</v>
      </c>
      <c r="M70" s="3808">
        <f>M74</f>
        <v>0</v>
      </c>
      <c r="N70" s="3807" t="s">
        <v>1310</v>
      </c>
      <c r="O70" s="3750" t="s">
        <v>231</v>
      </c>
      <c r="P70" s="3750"/>
      <c r="Q70" s="3806"/>
      <c r="R70" s="3642"/>
      <c r="S70" s="3641"/>
      <c r="T70" s="2828"/>
      <c r="U70" s="2828"/>
      <c r="V70" s="2828"/>
      <c r="W70" s="2828"/>
      <c r="X70" s="2828"/>
      <c r="Y70" s="2828"/>
      <c r="Z70" s="2828"/>
      <c r="AA70" s="2828"/>
      <c r="AB70" s="2828"/>
      <c r="AC70" s="2828"/>
      <c r="AD70" s="2828"/>
      <c r="AE70" s="2828"/>
      <c r="AF70" s="2828"/>
      <c r="AG70" s="2828"/>
      <c r="AH70" s="2828"/>
      <c r="AI70" s="2828"/>
      <c r="AJ70" s="2828"/>
      <c r="AK70" s="2828"/>
      <c r="AL70" s="2828"/>
      <c r="AM70" s="2828"/>
    </row>
    <row r="71" spans="1:39" ht="41.25" customHeight="1">
      <c r="A71" s="7135"/>
      <c r="B71" s="7132"/>
      <c r="C71" s="7270"/>
      <c r="D71" s="7132"/>
      <c r="E71" s="7135"/>
      <c r="F71" s="3802"/>
      <c r="G71" s="7135"/>
      <c r="H71" s="7135"/>
      <c r="I71" s="7135"/>
      <c r="J71" s="3153" t="s">
        <v>135</v>
      </c>
      <c r="K71" s="3094"/>
      <c r="L71" s="2916"/>
      <c r="M71" s="2915"/>
      <c r="N71" s="3805" t="s">
        <v>1309</v>
      </c>
      <c r="O71" s="3804" t="s">
        <v>231</v>
      </c>
      <c r="P71" s="3804"/>
      <c r="Q71" s="3803"/>
      <c r="R71" s="3642"/>
      <c r="S71" s="3641"/>
      <c r="T71" s="2828"/>
      <c r="U71" s="2828"/>
      <c r="V71" s="2828"/>
      <c r="W71" s="2828"/>
      <c r="X71" s="2828"/>
      <c r="Y71" s="2828"/>
      <c r="Z71" s="2828"/>
      <c r="AA71" s="2828"/>
      <c r="AB71" s="2828"/>
      <c r="AC71" s="2828"/>
      <c r="AD71" s="2828"/>
      <c r="AE71" s="2828"/>
      <c r="AF71" s="2828"/>
      <c r="AG71" s="2828"/>
      <c r="AH71" s="2828"/>
      <c r="AI71" s="2828"/>
      <c r="AJ71" s="2828"/>
      <c r="AK71" s="2828"/>
      <c r="AL71" s="2828"/>
      <c r="AM71" s="2828"/>
    </row>
    <row r="72" spans="1:39" ht="23.25" customHeight="1" thickBot="1">
      <c r="A72" s="7135"/>
      <c r="B72" s="7132"/>
      <c r="C72" s="7270"/>
      <c r="D72" s="7132"/>
      <c r="E72" s="7135"/>
      <c r="F72" s="3802"/>
      <c r="G72" s="7135"/>
      <c r="H72" s="7135"/>
      <c r="I72" s="7135"/>
      <c r="J72" s="3138" t="s">
        <v>209</v>
      </c>
      <c r="K72" s="3138"/>
      <c r="L72" s="3204"/>
      <c r="M72" s="3204"/>
      <c r="N72" s="3801" t="s">
        <v>1308</v>
      </c>
      <c r="O72" s="3800" t="s">
        <v>37</v>
      </c>
      <c r="P72" s="3799"/>
      <c r="Q72" s="3798"/>
      <c r="R72" s="3626"/>
      <c r="S72" s="3625"/>
      <c r="T72" s="2828"/>
      <c r="U72" s="2828"/>
      <c r="V72" s="2828"/>
      <c r="W72" s="2828"/>
      <c r="X72" s="2828"/>
      <c r="Y72" s="2828"/>
      <c r="Z72" s="2828"/>
      <c r="AA72" s="2828"/>
      <c r="AB72" s="2828"/>
      <c r="AC72" s="2828"/>
      <c r="AD72" s="2828"/>
      <c r="AE72" s="2828"/>
      <c r="AF72" s="2828"/>
      <c r="AG72" s="2828"/>
      <c r="AH72" s="2828"/>
      <c r="AI72" s="2828"/>
      <c r="AJ72" s="2828"/>
      <c r="AK72" s="2828"/>
      <c r="AL72" s="2828"/>
      <c r="AM72" s="2828"/>
    </row>
    <row r="73" spans="1:39" ht="15" customHeight="1" thickBot="1">
      <c r="A73" s="7136"/>
      <c r="B73" s="7133"/>
      <c r="C73" s="7271"/>
      <c r="D73" s="3071"/>
      <c r="E73" s="7135"/>
      <c r="F73" s="3731"/>
      <c r="G73" s="7135"/>
      <c r="H73" s="7135"/>
      <c r="I73" s="7135"/>
      <c r="J73" s="3089" t="s">
        <v>23</v>
      </c>
      <c r="K73" s="3778">
        <f>SUM(K69:K72)</f>
        <v>0</v>
      </c>
      <c r="L73" s="3243">
        <f>SUM(L70:L72)</f>
        <v>0</v>
      </c>
      <c r="M73" s="3243">
        <f>SUM(M70:M72)</f>
        <v>0</v>
      </c>
      <c r="N73" s="2828"/>
      <c r="O73" s="3017"/>
      <c r="P73" s="3012"/>
      <c r="Q73" s="3011"/>
      <c r="R73" s="3006"/>
      <c r="S73" s="2935"/>
      <c r="T73" s="2828"/>
      <c r="U73" s="2828"/>
      <c r="V73" s="2828"/>
      <c r="W73" s="2828"/>
      <c r="X73" s="2828"/>
      <c r="Y73" s="2828"/>
      <c r="Z73" s="2828"/>
      <c r="AA73" s="2828"/>
      <c r="AB73" s="2828"/>
      <c r="AC73" s="2828"/>
      <c r="AD73" s="2828"/>
      <c r="AE73" s="2828"/>
      <c r="AF73" s="2828"/>
      <c r="AG73" s="2828"/>
      <c r="AH73" s="2828"/>
      <c r="AI73" s="2828"/>
      <c r="AJ73" s="2828"/>
      <c r="AK73" s="2828"/>
      <c r="AL73" s="2828"/>
      <c r="AM73" s="2828"/>
    </row>
    <row r="74" spans="1:39" ht="15" customHeight="1" thickBot="1">
      <c r="A74" s="3081" t="s">
        <v>27</v>
      </c>
      <c r="B74" s="3649" t="s">
        <v>29</v>
      </c>
      <c r="C74" s="3079" t="s">
        <v>29</v>
      </c>
      <c r="D74" s="3797" t="s">
        <v>27</v>
      </c>
      <c r="E74" s="7135"/>
      <c r="F74" s="7228" t="s">
        <v>1307</v>
      </c>
      <c r="G74" s="7135"/>
      <c r="H74" s="7135"/>
      <c r="I74" s="7135"/>
      <c r="J74" s="3796" t="s">
        <v>110</v>
      </c>
      <c r="K74" s="3796">
        <v>0</v>
      </c>
      <c r="L74" s="3795">
        <v>0</v>
      </c>
      <c r="M74" s="3795">
        <v>0</v>
      </c>
      <c r="N74" s="2828"/>
      <c r="O74" s="3012"/>
      <c r="P74" s="3012"/>
      <c r="Q74" s="3011"/>
      <c r="R74" s="3006"/>
      <c r="S74" s="2935"/>
      <c r="T74" s="2828"/>
      <c r="U74" s="2828"/>
      <c r="V74" s="2828"/>
      <c r="W74" s="2828"/>
      <c r="X74" s="2828"/>
      <c r="Y74" s="2828"/>
      <c r="Z74" s="2828"/>
      <c r="AA74" s="2828"/>
      <c r="AB74" s="2828"/>
      <c r="AC74" s="2828"/>
      <c r="AD74" s="2828"/>
      <c r="AE74" s="2828"/>
      <c r="AF74" s="2828"/>
      <c r="AG74" s="2828"/>
      <c r="AH74" s="2828"/>
      <c r="AI74" s="2828"/>
      <c r="AJ74" s="2828"/>
      <c r="AK74" s="2828"/>
      <c r="AL74" s="2828"/>
      <c r="AM74" s="2828"/>
    </row>
    <row r="75" spans="1:39" ht="25.5" customHeight="1" thickBot="1">
      <c r="A75" s="3028"/>
      <c r="B75" s="3633"/>
      <c r="C75" s="3026"/>
      <c r="D75" s="3794"/>
      <c r="E75" s="7135"/>
      <c r="F75" s="7132"/>
      <c r="G75" s="7135"/>
      <c r="H75" s="7135"/>
      <c r="I75" s="7135"/>
      <c r="J75" s="3793" t="s">
        <v>23</v>
      </c>
      <c r="K75" s="3792">
        <f>SUM(K74)</f>
        <v>0</v>
      </c>
      <c r="L75" s="3792">
        <f>SUM(L74)</f>
        <v>0</v>
      </c>
      <c r="M75" s="3792">
        <f>SUM(M74)</f>
        <v>0</v>
      </c>
      <c r="N75" s="3016"/>
      <c r="O75" s="3017"/>
      <c r="P75" s="3542"/>
      <c r="Q75" s="3016"/>
      <c r="R75" s="3006"/>
      <c r="S75" s="2935"/>
      <c r="T75" s="2828"/>
      <c r="U75" s="2828"/>
      <c r="V75" s="2828"/>
      <c r="W75" s="2828"/>
      <c r="X75" s="2828"/>
      <c r="Y75" s="2828"/>
      <c r="Z75" s="2828"/>
      <c r="AA75" s="2828"/>
      <c r="AB75" s="2828"/>
      <c r="AC75" s="2828"/>
      <c r="AD75" s="2828"/>
      <c r="AE75" s="2828"/>
      <c r="AF75" s="2828"/>
      <c r="AG75" s="2828"/>
      <c r="AH75" s="2828"/>
      <c r="AI75" s="2828"/>
      <c r="AJ75" s="2828"/>
      <c r="AK75" s="2828"/>
      <c r="AL75" s="2828"/>
      <c r="AM75" s="2828"/>
    </row>
    <row r="76" spans="1:39" ht="15" customHeight="1" thickBot="1">
      <c r="A76" s="2895" t="s">
        <v>27</v>
      </c>
      <c r="B76" s="2899" t="s">
        <v>29</v>
      </c>
      <c r="C76" s="7219" t="s">
        <v>608</v>
      </c>
      <c r="D76" s="7213"/>
      <c r="E76" s="7213"/>
      <c r="F76" s="7213"/>
      <c r="G76" s="7213"/>
      <c r="H76" s="7213"/>
      <c r="I76" s="7213"/>
      <c r="J76" s="7215"/>
      <c r="K76" s="3512">
        <f>K68+K73</f>
        <v>1690.9</v>
      </c>
      <c r="L76" s="3512">
        <f>L68+L73</f>
        <v>2098.9</v>
      </c>
      <c r="M76" s="3512">
        <f>M68+M73</f>
        <v>2064.9</v>
      </c>
      <c r="N76" s="7218"/>
      <c r="O76" s="7213"/>
      <c r="P76" s="7213"/>
      <c r="Q76" s="7213"/>
      <c r="R76" s="2893"/>
      <c r="S76" s="2892"/>
      <c r="T76" s="2828"/>
      <c r="U76" s="2828"/>
      <c r="V76" s="2828"/>
      <c r="W76" s="2828"/>
      <c r="X76" s="2828"/>
      <c r="Y76" s="2828"/>
      <c r="Z76" s="2828"/>
      <c r="AA76" s="2828"/>
      <c r="AB76" s="2828"/>
      <c r="AC76" s="2828"/>
      <c r="AD76" s="2828"/>
      <c r="AE76" s="2828"/>
      <c r="AF76" s="2828"/>
      <c r="AG76" s="2828"/>
      <c r="AH76" s="2828"/>
      <c r="AI76" s="2828"/>
      <c r="AJ76" s="2828"/>
      <c r="AK76" s="2828"/>
      <c r="AL76" s="2828"/>
      <c r="AM76" s="2828"/>
    </row>
    <row r="77" spans="1:39" ht="24" customHeight="1" thickBot="1">
      <c r="A77" s="3774" t="s">
        <v>27</v>
      </c>
      <c r="B77" s="3773" t="s">
        <v>94</v>
      </c>
      <c r="C77" s="3759" t="s">
        <v>1306</v>
      </c>
      <c r="D77" s="3790"/>
      <c r="E77" s="3790"/>
      <c r="F77" s="3790"/>
      <c r="G77" s="3790"/>
      <c r="H77" s="3791"/>
      <c r="I77" s="3790"/>
      <c r="J77" s="3789"/>
      <c r="K77" s="3789"/>
      <c r="L77" s="3789"/>
      <c r="M77" s="3789"/>
      <c r="N77" s="3789"/>
      <c r="O77" s="3789"/>
      <c r="P77" s="3789"/>
      <c r="Q77" s="3789"/>
      <c r="R77" s="3788"/>
      <c r="S77" s="3787"/>
      <c r="T77" s="3786"/>
      <c r="U77" s="2828"/>
      <c r="V77" s="2828"/>
      <c r="W77" s="2828"/>
      <c r="X77" s="2828"/>
      <c r="Y77" s="2828"/>
      <c r="Z77" s="2828"/>
      <c r="AA77" s="2828"/>
      <c r="AB77" s="2828"/>
      <c r="AC77" s="2828"/>
      <c r="AD77" s="2828"/>
      <c r="AE77" s="2828"/>
      <c r="AF77" s="2828"/>
      <c r="AG77" s="2828"/>
      <c r="AH77" s="2828"/>
      <c r="AI77" s="2828"/>
      <c r="AJ77" s="2828"/>
      <c r="AK77" s="2828"/>
      <c r="AL77" s="2828"/>
      <c r="AM77" s="2828"/>
    </row>
    <row r="78" spans="1:39" ht="24.75" customHeight="1" thickBot="1">
      <c r="A78" s="3093"/>
      <c r="B78" s="3708"/>
      <c r="C78" s="7306"/>
      <c r="D78" s="7213"/>
      <c r="E78" s="7213"/>
      <c r="F78" s="7213"/>
      <c r="G78" s="7213"/>
      <c r="H78" s="7213"/>
      <c r="I78" s="7213"/>
      <c r="J78" s="7213"/>
      <c r="K78" s="7213"/>
      <c r="L78" s="7213"/>
      <c r="M78" s="7215"/>
      <c r="N78" s="3785" t="s">
        <v>1305</v>
      </c>
      <c r="O78" s="3784" t="s">
        <v>37</v>
      </c>
      <c r="P78" s="3783"/>
      <c r="Q78" s="2875"/>
      <c r="R78" s="3006"/>
      <c r="S78" s="2935"/>
      <c r="T78" s="2828"/>
      <c r="U78" s="2828"/>
      <c r="V78" s="2828"/>
      <c r="W78" s="2828"/>
      <c r="X78" s="2828"/>
      <c r="Y78" s="2828"/>
      <c r="Z78" s="2828"/>
      <c r="AA78" s="2828"/>
      <c r="AB78" s="2828"/>
      <c r="AC78" s="2828"/>
      <c r="AD78" s="2828"/>
      <c r="AE78" s="2828"/>
      <c r="AF78" s="2828"/>
      <c r="AG78" s="2828"/>
      <c r="AH78" s="2828"/>
      <c r="AI78" s="2828"/>
      <c r="AJ78" s="2828"/>
      <c r="AK78" s="2828"/>
      <c r="AL78" s="2828"/>
      <c r="AM78" s="2828"/>
    </row>
    <row r="79" spans="1:39" ht="15" customHeight="1" thickBot="1">
      <c r="A79" s="3110" t="s">
        <v>27</v>
      </c>
      <c r="B79" s="3109" t="s">
        <v>94</v>
      </c>
      <c r="C79" s="3079" t="s">
        <v>27</v>
      </c>
      <c r="D79" s="7354"/>
      <c r="E79" s="7137"/>
      <c r="F79" s="7344" t="s">
        <v>1301</v>
      </c>
      <c r="G79" s="7266" t="s">
        <v>797</v>
      </c>
      <c r="H79" s="7189" t="s">
        <v>34</v>
      </c>
      <c r="I79" s="7137" t="s">
        <v>614</v>
      </c>
      <c r="J79" s="3782" t="s">
        <v>110</v>
      </c>
      <c r="K79" s="3243">
        <f>K82</f>
        <v>15</v>
      </c>
      <c r="L79" s="3243">
        <f>L82</f>
        <v>2</v>
      </c>
      <c r="M79" s="3243">
        <f>M82</f>
        <v>2</v>
      </c>
      <c r="N79" s="3331"/>
      <c r="O79" s="3301"/>
      <c r="P79" s="3301"/>
      <c r="Q79" s="3301"/>
      <c r="R79" s="3006"/>
      <c r="S79" s="2935"/>
      <c r="T79" s="2828"/>
      <c r="U79" s="2828"/>
      <c r="V79" s="2828"/>
      <c r="W79" s="2840"/>
      <c r="X79" s="2828"/>
      <c r="Y79" s="2828"/>
      <c r="Z79" s="2828"/>
      <c r="AA79" s="2828"/>
      <c r="AB79" s="2828"/>
      <c r="AC79" s="2828"/>
      <c r="AD79" s="2828"/>
      <c r="AE79" s="2828"/>
      <c r="AF79" s="2828"/>
      <c r="AG79" s="2828"/>
      <c r="AH79" s="2828"/>
      <c r="AI79" s="2828"/>
      <c r="AJ79" s="2828"/>
      <c r="AK79" s="2828"/>
      <c r="AL79" s="2828"/>
      <c r="AM79" s="2828"/>
    </row>
    <row r="80" spans="1:39" ht="52.5" customHeight="1" thickBot="1">
      <c r="A80" s="3098"/>
      <c r="B80" s="3097"/>
      <c r="C80" s="3026"/>
      <c r="D80" s="7132"/>
      <c r="E80" s="7135"/>
      <c r="F80" s="7270"/>
      <c r="G80" s="7132"/>
      <c r="H80" s="7135"/>
      <c r="I80" s="7135"/>
      <c r="J80" s="3781" t="s">
        <v>135</v>
      </c>
      <c r="K80" s="3780">
        <v>0</v>
      </c>
      <c r="L80" s="3240">
        <v>0</v>
      </c>
      <c r="M80" s="3240">
        <v>0</v>
      </c>
      <c r="N80" s="3564" t="s">
        <v>1304</v>
      </c>
      <c r="O80" s="3277" t="s">
        <v>37</v>
      </c>
      <c r="P80" s="3443">
        <v>12</v>
      </c>
      <c r="Q80" s="3276">
        <v>0</v>
      </c>
      <c r="R80" s="2939" t="s">
        <v>1303</v>
      </c>
      <c r="S80" s="3471" t="s">
        <v>1302</v>
      </c>
      <c r="T80" s="2828"/>
      <c r="U80" s="2828"/>
      <c r="V80" s="2828"/>
      <c r="W80" s="2828"/>
      <c r="X80" s="2828"/>
      <c r="Y80" s="2828"/>
      <c r="Z80" s="2828"/>
      <c r="AA80" s="2828"/>
      <c r="AB80" s="2828"/>
      <c r="AC80" s="2828"/>
      <c r="AD80" s="2828"/>
      <c r="AE80" s="2828"/>
      <c r="AF80" s="2828"/>
      <c r="AG80" s="2828"/>
      <c r="AH80" s="2828"/>
      <c r="AI80" s="2828"/>
      <c r="AJ80" s="2828"/>
      <c r="AK80" s="2828"/>
      <c r="AL80" s="2828"/>
      <c r="AM80" s="2828"/>
    </row>
    <row r="81" spans="1:39" ht="15" customHeight="1" thickBot="1">
      <c r="A81" s="3093"/>
      <c r="B81" s="3092"/>
      <c r="C81" s="3227"/>
      <c r="D81" s="7133"/>
      <c r="E81" s="7135"/>
      <c r="F81" s="3779"/>
      <c r="G81" s="7132"/>
      <c r="H81" s="7135"/>
      <c r="I81" s="7135"/>
      <c r="J81" s="3089" t="s">
        <v>23</v>
      </c>
      <c r="K81" s="3778">
        <f>SUM(K79:K80)</f>
        <v>15</v>
      </c>
      <c r="L81" s="3240">
        <f>SUM(L79:L80)</f>
        <v>2</v>
      </c>
      <c r="M81" s="3240">
        <f>SUM(M79:M80)</f>
        <v>2</v>
      </c>
      <c r="N81" s="3008"/>
      <c r="O81" s="2918"/>
      <c r="P81" s="2918"/>
      <c r="Q81" s="2918"/>
      <c r="R81" s="3006"/>
      <c r="S81" s="2935"/>
      <c r="T81" s="2828"/>
      <c r="U81" s="2828"/>
      <c r="V81" s="2828"/>
      <c r="W81" s="2828"/>
      <c r="X81" s="2828"/>
      <c r="Y81" s="2828"/>
      <c r="Z81" s="2828"/>
      <c r="AA81" s="2828"/>
      <c r="AB81" s="2828"/>
      <c r="AC81" s="2828"/>
      <c r="AD81" s="2828"/>
      <c r="AE81" s="2828"/>
      <c r="AF81" s="2828"/>
      <c r="AG81" s="2828"/>
      <c r="AH81" s="2828"/>
      <c r="AI81" s="2828"/>
      <c r="AJ81" s="2828"/>
      <c r="AK81" s="2828"/>
      <c r="AL81" s="2828"/>
      <c r="AM81" s="2828"/>
    </row>
    <row r="82" spans="1:39" ht="15" customHeight="1" thickBot="1">
      <c r="A82" s="3110" t="s">
        <v>27</v>
      </c>
      <c r="B82" s="3712" t="s">
        <v>94</v>
      </c>
      <c r="C82" s="3079" t="s">
        <v>27</v>
      </c>
      <c r="D82" s="7134" t="s">
        <v>27</v>
      </c>
      <c r="E82" s="7135"/>
      <c r="F82" s="7291" t="s">
        <v>1301</v>
      </c>
      <c r="G82" s="7132"/>
      <c r="H82" s="7135"/>
      <c r="I82" s="7135"/>
      <c r="J82" s="3777" t="s">
        <v>110</v>
      </c>
      <c r="K82" s="3776">
        <v>15</v>
      </c>
      <c r="L82" s="2958">
        <v>2</v>
      </c>
      <c r="M82" s="2958">
        <v>2</v>
      </c>
      <c r="N82" s="3008"/>
      <c r="O82" s="2918"/>
      <c r="P82" s="2918"/>
      <c r="Q82" s="2918"/>
      <c r="R82" s="3006"/>
      <c r="S82" s="3775"/>
      <c r="T82" s="2828"/>
      <c r="U82" s="2828"/>
      <c r="V82" s="2828"/>
      <c r="W82" s="2828"/>
      <c r="X82" s="2828"/>
      <c r="Y82" s="2828"/>
      <c r="Z82" s="2828"/>
      <c r="AA82" s="2828"/>
      <c r="AB82" s="2828"/>
      <c r="AC82" s="2828"/>
      <c r="AD82" s="2828"/>
      <c r="AE82" s="2828"/>
      <c r="AF82" s="2828"/>
      <c r="AG82" s="2828"/>
      <c r="AH82" s="2828"/>
      <c r="AI82" s="2828"/>
      <c r="AJ82" s="2828"/>
      <c r="AK82" s="2828"/>
      <c r="AL82" s="2828"/>
      <c r="AM82" s="2828"/>
    </row>
    <row r="83" spans="1:39" ht="15" customHeight="1" thickBot="1">
      <c r="A83" s="3093"/>
      <c r="B83" s="3708"/>
      <c r="C83" s="3227"/>
      <c r="D83" s="7136"/>
      <c r="E83" s="7136"/>
      <c r="F83" s="7271"/>
      <c r="G83" s="7133"/>
      <c r="H83" s="7136"/>
      <c r="I83" s="7136"/>
      <c r="J83" s="3595" t="s">
        <v>23</v>
      </c>
      <c r="K83" s="3595">
        <f>SUM(K82)</f>
        <v>15</v>
      </c>
      <c r="L83" s="2905">
        <f>SUM(L82)</f>
        <v>2</v>
      </c>
      <c r="M83" s="2905">
        <f>SUM(M82)</f>
        <v>2</v>
      </c>
      <c r="N83" s="3008"/>
      <c r="O83" s="2918"/>
      <c r="P83" s="2918"/>
      <c r="Q83" s="2918"/>
      <c r="R83" s="3006"/>
      <c r="S83" s="2935"/>
      <c r="T83" s="2828"/>
      <c r="U83" s="2828"/>
      <c r="V83" s="2828"/>
      <c r="W83" s="2828"/>
      <c r="X83" s="2828"/>
      <c r="Y83" s="2828"/>
      <c r="Z83" s="2828"/>
      <c r="AA83" s="2828"/>
      <c r="AB83" s="2828"/>
      <c r="AC83" s="2828"/>
      <c r="AD83" s="2828"/>
      <c r="AE83" s="2828"/>
      <c r="AF83" s="2828"/>
      <c r="AG83" s="2828"/>
      <c r="AH83" s="2828"/>
      <c r="AI83" s="2828"/>
      <c r="AJ83" s="2828"/>
      <c r="AK83" s="2828"/>
      <c r="AL83" s="2828"/>
      <c r="AM83" s="2828"/>
    </row>
    <row r="84" spans="1:39" ht="15" customHeight="1" thickBot="1">
      <c r="A84" s="2895" t="s">
        <v>27</v>
      </c>
      <c r="B84" s="2899" t="s">
        <v>94</v>
      </c>
      <c r="C84" s="7219" t="s">
        <v>608</v>
      </c>
      <c r="D84" s="7213"/>
      <c r="E84" s="7213"/>
      <c r="F84" s="7213"/>
      <c r="G84" s="7213"/>
      <c r="H84" s="7213"/>
      <c r="I84" s="7213"/>
      <c r="J84" s="7215"/>
      <c r="K84" s="3512">
        <f>K81</f>
        <v>15</v>
      </c>
      <c r="L84" s="3512">
        <f>L81</f>
        <v>2</v>
      </c>
      <c r="M84" s="3512">
        <f>M81</f>
        <v>2</v>
      </c>
      <c r="N84" s="7218"/>
      <c r="O84" s="7213"/>
      <c r="P84" s="7213"/>
      <c r="Q84" s="7213"/>
      <c r="R84" s="2893"/>
      <c r="S84" s="2892"/>
      <c r="T84" s="2828"/>
      <c r="U84" s="2828"/>
      <c r="V84" s="2828"/>
      <c r="W84" s="2828"/>
      <c r="X84" s="2828"/>
      <c r="Y84" s="2828"/>
      <c r="Z84" s="2828"/>
      <c r="AA84" s="2828"/>
      <c r="AB84" s="2828"/>
      <c r="AC84" s="2828"/>
      <c r="AD84" s="2828"/>
      <c r="AE84" s="2828"/>
      <c r="AF84" s="2828"/>
      <c r="AG84" s="2828"/>
      <c r="AH84" s="2828"/>
      <c r="AI84" s="2828"/>
      <c r="AJ84" s="2828"/>
      <c r="AK84" s="2828"/>
      <c r="AL84" s="2828"/>
      <c r="AM84" s="2828"/>
    </row>
    <row r="85" spans="1:39" ht="15" customHeight="1" thickBot="1">
      <c r="A85" s="3774" t="s">
        <v>27</v>
      </c>
      <c r="B85" s="3773" t="s">
        <v>92</v>
      </c>
      <c r="C85" s="3772" t="s">
        <v>1300</v>
      </c>
      <c r="D85" s="3770"/>
      <c r="E85" s="3770"/>
      <c r="F85" s="3770"/>
      <c r="G85" s="3770"/>
      <c r="H85" s="3771"/>
      <c r="I85" s="3770"/>
      <c r="J85" s="3770"/>
      <c r="K85" s="3770"/>
      <c r="L85" s="3770"/>
      <c r="M85" s="3770"/>
      <c r="N85" s="3757"/>
      <c r="O85" s="3757"/>
      <c r="P85" s="3757"/>
      <c r="Q85" s="3757"/>
      <c r="R85" s="3769"/>
      <c r="S85" s="3768"/>
      <c r="T85" s="2828"/>
      <c r="U85" s="2828"/>
      <c r="V85" s="2828"/>
      <c r="W85" s="2828"/>
      <c r="X85" s="2828"/>
      <c r="Y85" s="2828"/>
      <c r="Z85" s="2828"/>
      <c r="AA85" s="2828"/>
      <c r="AB85" s="2828"/>
      <c r="AC85" s="2828"/>
      <c r="AD85" s="2828"/>
      <c r="AE85" s="2828"/>
      <c r="AF85" s="2828"/>
      <c r="AG85" s="2828"/>
      <c r="AH85" s="2828"/>
      <c r="AI85" s="2828"/>
      <c r="AJ85" s="2828"/>
      <c r="AK85" s="2828"/>
      <c r="AL85" s="2828"/>
      <c r="AM85" s="2828"/>
    </row>
    <row r="86" spans="1:39" ht="29.25" customHeight="1">
      <c r="A86" s="7225"/>
      <c r="B86" s="7253"/>
      <c r="C86" s="7250"/>
      <c r="D86" s="7289"/>
      <c r="E86" s="7209"/>
      <c r="F86" s="7209"/>
      <c r="G86" s="7209"/>
      <c r="H86" s="7209"/>
      <c r="I86" s="7209"/>
      <c r="J86" s="7209"/>
      <c r="K86" s="7209"/>
      <c r="L86" s="7209"/>
      <c r="M86" s="7269"/>
      <c r="N86" s="2975" t="s">
        <v>1299</v>
      </c>
      <c r="O86" s="2974" t="s">
        <v>65</v>
      </c>
      <c r="P86" s="3767" t="s">
        <v>1294</v>
      </c>
      <c r="Q86" s="3767" t="s">
        <v>1296</v>
      </c>
      <c r="R86" s="3763"/>
      <c r="S86" s="3762"/>
      <c r="T86" s="2828"/>
      <c r="U86" s="2828"/>
      <c r="V86" s="2828"/>
      <c r="W86" s="2828"/>
      <c r="X86" s="2828"/>
      <c r="Y86" s="2828"/>
      <c r="Z86" s="2828"/>
      <c r="AA86" s="2828"/>
      <c r="AB86" s="2828"/>
      <c r="AC86" s="2828"/>
      <c r="AD86" s="2828"/>
      <c r="AE86" s="2828"/>
      <c r="AF86" s="2828"/>
      <c r="AG86" s="2828"/>
      <c r="AH86" s="2828"/>
      <c r="AI86" s="2828"/>
      <c r="AJ86" s="2828"/>
      <c r="AK86" s="2828"/>
      <c r="AL86" s="2828"/>
      <c r="AM86" s="2828"/>
    </row>
    <row r="87" spans="1:39" ht="42" customHeight="1" thickBot="1">
      <c r="A87" s="7135"/>
      <c r="B87" s="7267"/>
      <c r="C87" s="7251"/>
      <c r="D87" s="7132"/>
      <c r="E87" s="7207"/>
      <c r="F87" s="7207"/>
      <c r="G87" s="7207"/>
      <c r="H87" s="7207"/>
      <c r="I87" s="7207"/>
      <c r="J87" s="7207"/>
      <c r="K87" s="7207"/>
      <c r="L87" s="7207"/>
      <c r="M87" s="7270"/>
      <c r="N87" s="2971" t="s">
        <v>1298</v>
      </c>
      <c r="O87" s="3766" t="s">
        <v>37</v>
      </c>
      <c r="P87" s="3765" t="s">
        <v>1297</v>
      </c>
      <c r="Q87" s="3765" t="s">
        <v>1296</v>
      </c>
      <c r="R87" s="3763"/>
      <c r="S87" s="3762"/>
      <c r="T87" s="2828"/>
      <c r="U87" s="2828"/>
      <c r="V87" s="2828"/>
      <c r="W87" s="2828"/>
      <c r="X87" s="2828"/>
      <c r="Y87" s="2828"/>
      <c r="Z87" s="2828"/>
      <c r="AA87" s="2828"/>
      <c r="AB87" s="2828"/>
      <c r="AC87" s="2828"/>
      <c r="AD87" s="2828"/>
      <c r="AE87" s="2828"/>
      <c r="AF87" s="2828"/>
      <c r="AG87" s="2828"/>
      <c r="AH87" s="2828"/>
      <c r="AI87" s="2828"/>
      <c r="AJ87" s="2828"/>
      <c r="AK87" s="2828"/>
      <c r="AL87" s="2828"/>
      <c r="AM87" s="2828"/>
    </row>
    <row r="88" spans="1:39" ht="28.5" customHeight="1" thickBot="1">
      <c r="A88" s="7136"/>
      <c r="B88" s="7254"/>
      <c r="C88" s="7252"/>
      <c r="D88" s="7133"/>
      <c r="E88" s="7171"/>
      <c r="F88" s="7171"/>
      <c r="G88" s="7171"/>
      <c r="H88" s="7171"/>
      <c r="I88" s="7171"/>
      <c r="J88" s="7171"/>
      <c r="K88" s="7171"/>
      <c r="L88" s="7171"/>
      <c r="M88" s="7271"/>
      <c r="N88" s="2981" t="s">
        <v>1295</v>
      </c>
      <c r="O88" s="2980" t="s">
        <v>65</v>
      </c>
      <c r="P88" s="3764" t="s">
        <v>1294</v>
      </c>
      <c r="Q88" s="3764" t="s">
        <v>1294</v>
      </c>
      <c r="R88" s="3763"/>
      <c r="S88" s="3762"/>
      <c r="T88" s="2828"/>
      <c r="U88" s="2828"/>
      <c r="V88" s="2828"/>
      <c r="W88" s="2828"/>
      <c r="X88" s="2828"/>
      <c r="Y88" s="2828"/>
      <c r="Z88" s="2828"/>
      <c r="AA88" s="2828"/>
      <c r="AB88" s="2828"/>
      <c r="AC88" s="2828"/>
      <c r="AD88" s="2828"/>
      <c r="AE88" s="2828"/>
      <c r="AF88" s="2828"/>
      <c r="AG88" s="2828"/>
      <c r="AH88" s="2828"/>
      <c r="AI88" s="2828"/>
      <c r="AJ88" s="2828"/>
      <c r="AK88" s="2828"/>
      <c r="AL88" s="2828"/>
      <c r="AM88" s="2828"/>
    </row>
    <row r="89" spans="1:39" ht="15" customHeight="1" thickBot="1">
      <c r="A89" s="7225" t="s">
        <v>27</v>
      </c>
      <c r="B89" s="7280" t="s">
        <v>92</v>
      </c>
      <c r="C89" s="7227" t="s">
        <v>27</v>
      </c>
      <c r="D89" s="3761"/>
      <c r="E89" s="7137"/>
      <c r="F89" s="7344" t="s">
        <v>1292</v>
      </c>
      <c r="G89" s="7161" t="s">
        <v>1293</v>
      </c>
      <c r="H89" s="7352" t="s">
        <v>34</v>
      </c>
      <c r="I89" s="7137" t="s">
        <v>614</v>
      </c>
      <c r="J89" s="3245" t="s">
        <v>110</v>
      </c>
      <c r="K89" s="3269">
        <f>K92</f>
        <v>0</v>
      </c>
      <c r="L89" s="3269">
        <f>L92</f>
        <v>0</v>
      </c>
      <c r="M89" s="3269">
        <f>M92</f>
        <v>0</v>
      </c>
      <c r="N89" s="2914"/>
      <c r="O89" s="2913"/>
      <c r="P89" s="3107"/>
      <c r="Q89" s="3107"/>
      <c r="R89" s="3006"/>
      <c r="S89" s="2935"/>
      <c r="T89" s="2828"/>
      <c r="U89" s="2828"/>
      <c r="V89" s="2828"/>
      <c r="W89" s="2828"/>
      <c r="X89" s="2828"/>
      <c r="Y89" s="2828"/>
      <c r="Z89" s="2828"/>
      <c r="AA89" s="2828"/>
      <c r="AB89" s="2828"/>
      <c r="AC89" s="2828"/>
      <c r="AD89" s="2828"/>
      <c r="AE89" s="2828"/>
      <c r="AF89" s="2828"/>
      <c r="AG89" s="2828"/>
      <c r="AH89" s="2828"/>
      <c r="AI89" s="2828"/>
      <c r="AJ89" s="2828"/>
      <c r="AK89" s="2828"/>
      <c r="AL89" s="2828"/>
      <c r="AM89" s="2828"/>
    </row>
    <row r="90" spans="1:39" ht="28.5" customHeight="1" thickBot="1">
      <c r="A90" s="7135"/>
      <c r="B90" s="7270"/>
      <c r="C90" s="7135"/>
      <c r="D90" s="3760"/>
      <c r="E90" s="7135"/>
      <c r="F90" s="7270"/>
      <c r="G90" s="7135"/>
      <c r="H90" s="7270"/>
      <c r="I90" s="7135"/>
      <c r="J90" s="3168" t="s">
        <v>135</v>
      </c>
      <c r="K90" s="3244"/>
      <c r="L90" s="3164"/>
      <c r="M90" s="3164"/>
      <c r="N90" s="2909"/>
      <c r="O90" s="2908"/>
      <c r="P90" s="2907"/>
      <c r="Q90" s="2907"/>
      <c r="R90" s="3006"/>
      <c r="S90" s="2935"/>
      <c r="T90" s="2828"/>
      <c r="U90" s="2828"/>
      <c r="V90" s="2828"/>
      <c r="W90" s="2828"/>
      <c r="X90" s="2828"/>
      <c r="Y90" s="2828"/>
      <c r="Z90" s="2828"/>
      <c r="AA90" s="2828"/>
      <c r="AB90" s="2828"/>
      <c r="AC90" s="2828"/>
      <c r="AD90" s="2828"/>
      <c r="AE90" s="2828"/>
      <c r="AF90" s="2828"/>
      <c r="AG90" s="2828"/>
      <c r="AH90" s="2828"/>
      <c r="AI90" s="2828"/>
      <c r="AJ90" s="2828"/>
      <c r="AK90" s="2828"/>
      <c r="AL90" s="2828"/>
      <c r="AM90" s="2828"/>
    </row>
    <row r="91" spans="1:39" ht="18" customHeight="1" thickBot="1">
      <c r="A91" s="7136"/>
      <c r="B91" s="7271"/>
      <c r="C91" s="7136"/>
      <c r="D91" s="3067"/>
      <c r="E91" s="7135"/>
      <c r="F91" s="3476"/>
      <c r="G91" s="7135"/>
      <c r="H91" s="7270"/>
      <c r="I91" s="7135"/>
      <c r="J91" s="3165" t="s">
        <v>23</v>
      </c>
      <c r="K91" s="3164">
        <f>SUM(K89:K90)</f>
        <v>0</v>
      </c>
      <c r="L91" s="3164">
        <f>SUM(L89:L90)</f>
        <v>0</v>
      </c>
      <c r="M91" s="3164">
        <f>SUM(M89:M90)</f>
        <v>0</v>
      </c>
      <c r="N91" s="2902"/>
      <c r="O91" s="2901"/>
      <c r="P91" s="2900"/>
      <c r="Q91" s="2900"/>
      <c r="R91" s="3006"/>
      <c r="S91" s="2935"/>
      <c r="T91" s="2828"/>
      <c r="U91" s="2828"/>
      <c r="V91" s="2828"/>
      <c r="W91" s="2828"/>
      <c r="X91" s="2828"/>
      <c r="Y91" s="2828"/>
      <c r="Z91" s="2828"/>
      <c r="AA91" s="2828"/>
      <c r="AB91" s="2828"/>
      <c r="AC91" s="2828"/>
      <c r="AD91" s="2828"/>
      <c r="AE91" s="2828"/>
      <c r="AF91" s="2828"/>
      <c r="AG91" s="2828"/>
      <c r="AH91" s="2828"/>
      <c r="AI91" s="2828"/>
      <c r="AJ91" s="2828"/>
      <c r="AK91" s="2828"/>
      <c r="AL91" s="2828"/>
      <c r="AM91" s="2828"/>
    </row>
    <row r="92" spans="1:39" ht="18" customHeight="1" thickBot="1">
      <c r="A92" s="7225" t="s">
        <v>27</v>
      </c>
      <c r="B92" s="7226" t="s">
        <v>92</v>
      </c>
      <c r="C92" s="7227" t="s">
        <v>27</v>
      </c>
      <c r="D92" s="7134" t="s">
        <v>27</v>
      </c>
      <c r="E92" s="7135"/>
      <c r="F92" s="7291" t="s">
        <v>1292</v>
      </c>
      <c r="G92" s="7135"/>
      <c r="H92" s="7270"/>
      <c r="I92" s="7135"/>
      <c r="J92" s="3147" t="s">
        <v>110</v>
      </c>
      <c r="K92" s="3137">
        <v>0</v>
      </c>
      <c r="L92" s="3137">
        <v>0</v>
      </c>
      <c r="M92" s="3137">
        <v>0</v>
      </c>
      <c r="N92" s="3008"/>
      <c r="O92" s="2918"/>
      <c r="P92" s="2918"/>
      <c r="Q92" s="2918"/>
      <c r="R92" s="3006"/>
      <c r="S92" s="2935"/>
      <c r="T92" s="2828"/>
      <c r="U92" s="2828"/>
      <c r="V92" s="2828"/>
      <c r="W92" s="2828"/>
      <c r="X92" s="2828"/>
      <c r="Y92" s="2828"/>
      <c r="Z92" s="2828"/>
      <c r="AA92" s="2828"/>
      <c r="AB92" s="2828"/>
      <c r="AC92" s="2828"/>
      <c r="AD92" s="2828"/>
      <c r="AE92" s="2828"/>
      <c r="AF92" s="2828"/>
      <c r="AG92" s="2828"/>
      <c r="AH92" s="2828"/>
      <c r="AI92" s="2828"/>
      <c r="AJ92" s="2828"/>
      <c r="AK92" s="2828"/>
      <c r="AL92" s="2828"/>
      <c r="AM92" s="2828"/>
    </row>
    <row r="93" spans="1:39" ht="27" customHeight="1" thickBot="1">
      <c r="A93" s="7136"/>
      <c r="B93" s="7136"/>
      <c r="C93" s="7136"/>
      <c r="D93" s="7136"/>
      <c r="E93" s="7136"/>
      <c r="F93" s="7271"/>
      <c r="G93" s="7136"/>
      <c r="H93" s="7271"/>
      <c r="I93" s="7136"/>
      <c r="J93" s="3595" t="s">
        <v>23</v>
      </c>
      <c r="K93" s="2905">
        <f>SUM(K92)</f>
        <v>0</v>
      </c>
      <c r="L93" s="2905">
        <f>SUM(L92)</f>
        <v>0</v>
      </c>
      <c r="M93" s="2905">
        <f>SUM(M92)</f>
        <v>0</v>
      </c>
      <c r="N93" s="3008"/>
      <c r="O93" s="2918"/>
      <c r="P93" s="2918"/>
      <c r="Q93" s="2918"/>
      <c r="R93" s="3006"/>
      <c r="S93" s="2935"/>
      <c r="T93" s="2828"/>
      <c r="U93" s="2828"/>
      <c r="V93" s="2828"/>
      <c r="W93" s="2828"/>
      <c r="X93" s="2828"/>
      <c r="Y93" s="2828"/>
      <c r="Z93" s="2828"/>
      <c r="AA93" s="2828"/>
      <c r="AB93" s="2828"/>
      <c r="AC93" s="2828"/>
      <c r="AD93" s="2828"/>
      <c r="AE93" s="2828"/>
      <c r="AF93" s="2828"/>
      <c r="AG93" s="2828"/>
      <c r="AH93" s="2828"/>
      <c r="AI93" s="2828"/>
      <c r="AJ93" s="2828"/>
      <c r="AK93" s="2828"/>
      <c r="AL93" s="2828"/>
      <c r="AM93" s="2828"/>
    </row>
    <row r="94" spans="1:39" ht="33.75" customHeight="1" thickBot="1">
      <c r="A94" s="2895" t="s">
        <v>27</v>
      </c>
      <c r="B94" s="2899" t="s">
        <v>92</v>
      </c>
      <c r="C94" s="7219" t="s">
        <v>608</v>
      </c>
      <c r="D94" s="7213"/>
      <c r="E94" s="7213"/>
      <c r="F94" s="7213"/>
      <c r="G94" s="7213"/>
      <c r="H94" s="7213"/>
      <c r="I94" s="7213"/>
      <c r="J94" s="7215"/>
      <c r="K94" s="3512">
        <f>K91</f>
        <v>0</v>
      </c>
      <c r="L94" s="3512">
        <f>L91</f>
        <v>0</v>
      </c>
      <c r="M94" s="3512">
        <f>M91</f>
        <v>0</v>
      </c>
      <c r="N94" s="7278"/>
      <c r="O94" s="7171"/>
      <c r="P94" s="7171"/>
      <c r="Q94" s="7171"/>
      <c r="R94" s="2893"/>
      <c r="S94" s="2892"/>
      <c r="T94" s="2828"/>
      <c r="U94" s="2828"/>
      <c r="V94" s="2828"/>
      <c r="W94" s="2828"/>
      <c r="X94" s="2828"/>
      <c r="Y94" s="2828"/>
      <c r="Z94" s="2828"/>
      <c r="AA94" s="2828"/>
      <c r="AB94" s="2828"/>
      <c r="AC94" s="2828"/>
      <c r="AD94" s="2828"/>
      <c r="AE94" s="2828"/>
      <c r="AF94" s="2828"/>
      <c r="AG94" s="2828"/>
      <c r="AH94" s="2828"/>
      <c r="AI94" s="2828"/>
      <c r="AJ94" s="2828"/>
      <c r="AK94" s="2828"/>
      <c r="AL94" s="2828"/>
      <c r="AM94" s="2828"/>
    </row>
    <row r="95" spans="1:39" ht="24.75" customHeight="1" thickBot="1">
      <c r="A95" s="2895" t="s">
        <v>27</v>
      </c>
      <c r="B95" s="2899" t="s">
        <v>87</v>
      </c>
      <c r="C95" s="3759" t="s">
        <v>1291</v>
      </c>
      <c r="D95" s="3757"/>
      <c r="E95" s="3757"/>
      <c r="F95" s="3757"/>
      <c r="G95" s="3757"/>
      <c r="H95" s="3758"/>
      <c r="I95" s="3757"/>
      <c r="J95" s="3757"/>
      <c r="K95" s="3757"/>
      <c r="L95" s="3757"/>
      <c r="M95" s="3757"/>
      <c r="N95" s="3756"/>
      <c r="O95" s="3756"/>
      <c r="P95" s="3756"/>
      <c r="Q95" s="3756"/>
      <c r="R95" s="3006"/>
      <c r="S95" s="2935"/>
      <c r="T95" s="2828"/>
      <c r="U95" s="2828"/>
      <c r="V95" s="2828"/>
      <c r="W95" s="2828"/>
      <c r="X95" s="2828"/>
      <c r="Y95" s="2828"/>
      <c r="Z95" s="2828"/>
      <c r="AA95" s="2828"/>
      <c r="AB95" s="2828"/>
      <c r="AC95" s="2828"/>
      <c r="AD95" s="2828"/>
      <c r="AE95" s="2828"/>
      <c r="AF95" s="2828"/>
      <c r="AG95" s="2828"/>
      <c r="AH95" s="2828"/>
      <c r="AI95" s="2828"/>
      <c r="AJ95" s="2828"/>
      <c r="AK95" s="2828"/>
      <c r="AL95" s="2828"/>
      <c r="AM95" s="2828"/>
    </row>
    <row r="96" spans="1:39" ht="58.5" customHeight="1" thickBot="1">
      <c r="A96" s="7225"/>
      <c r="B96" s="7253"/>
      <c r="C96" s="7250"/>
      <c r="D96" s="7289"/>
      <c r="E96" s="7209"/>
      <c r="F96" s="7209"/>
      <c r="G96" s="7209"/>
      <c r="H96" s="7209"/>
      <c r="I96" s="7209"/>
      <c r="J96" s="7209"/>
      <c r="K96" s="7209"/>
      <c r="L96" s="7209"/>
      <c r="M96" s="7269"/>
      <c r="N96" s="3755" t="s">
        <v>1290</v>
      </c>
      <c r="O96" s="2974" t="s">
        <v>65</v>
      </c>
      <c r="P96" s="3754" t="s">
        <v>1289</v>
      </c>
      <c r="Q96" s="3754" t="s">
        <v>1289</v>
      </c>
      <c r="R96" s="3753"/>
      <c r="S96" s="3752"/>
      <c r="T96" s="2828"/>
      <c r="U96" s="2828"/>
      <c r="V96" s="2828"/>
      <c r="W96" s="2828"/>
      <c r="X96" s="2828"/>
      <c r="Y96" s="2828"/>
      <c r="Z96" s="2828"/>
      <c r="AA96" s="2828"/>
      <c r="AB96" s="2828"/>
      <c r="AC96" s="2828"/>
      <c r="AD96" s="2828"/>
      <c r="AE96" s="2828"/>
      <c r="AF96" s="2828"/>
      <c r="AG96" s="2828"/>
      <c r="AH96" s="2828"/>
      <c r="AI96" s="2828"/>
      <c r="AJ96" s="2828"/>
      <c r="AK96" s="2828"/>
      <c r="AL96" s="2828"/>
      <c r="AM96" s="2828"/>
    </row>
    <row r="97" spans="1:39" ht="54" customHeight="1" thickBot="1">
      <c r="A97" s="7136"/>
      <c r="B97" s="7254"/>
      <c r="C97" s="7252"/>
      <c r="D97" s="7133"/>
      <c r="E97" s="7171"/>
      <c r="F97" s="7171"/>
      <c r="G97" s="7171"/>
      <c r="H97" s="7171"/>
      <c r="I97" s="7171"/>
      <c r="J97" s="7171"/>
      <c r="K97" s="7171"/>
      <c r="L97" s="7171"/>
      <c r="M97" s="7271"/>
      <c r="N97" s="3751" t="s">
        <v>1288</v>
      </c>
      <c r="O97" s="3750" t="s">
        <v>37</v>
      </c>
      <c r="P97" s="3749">
        <v>1</v>
      </c>
      <c r="Q97" s="3748">
        <v>1</v>
      </c>
      <c r="R97" s="2936" t="s">
        <v>1287</v>
      </c>
      <c r="S97" s="3155"/>
      <c r="T97" s="2828"/>
      <c r="U97" s="2828"/>
      <c r="V97" s="2828"/>
      <c r="W97" s="2828"/>
      <c r="X97" s="2828"/>
      <c r="Y97" s="2828"/>
      <c r="Z97" s="2828"/>
      <c r="AA97" s="2828"/>
      <c r="AB97" s="2828"/>
      <c r="AC97" s="2828"/>
      <c r="AD97" s="2828"/>
      <c r="AE97" s="2828"/>
      <c r="AF97" s="2828"/>
      <c r="AG97" s="2828"/>
      <c r="AH97" s="2828"/>
      <c r="AI97" s="2828"/>
      <c r="AJ97" s="2828"/>
      <c r="AK97" s="2828"/>
      <c r="AL97" s="2828"/>
      <c r="AM97" s="2828"/>
    </row>
    <row r="98" spans="1:39" ht="30" customHeight="1" thickBot="1">
      <c r="A98" s="7225" t="s">
        <v>27</v>
      </c>
      <c r="B98" s="7280" t="s">
        <v>87</v>
      </c>
      <c r="C98" s="7227" t="s">
        <v>27</v>
      </c>
      <c r="D98" s="7134"/>
      <c r="E98" s="7137"/>
      <c r="F98" s="3747" t="s">
        <v>1286</v>
      </c>
      <c r="G98" s="7161" t="s">
        <v>1285</v>
      </c>
      <c r="H98" s="7189" t="s">
        <v>34</v>
      </c>
      <c r="I98" s="7137" t="s">
        <v>614</v>
      </c>
      <c r="J98" s="3245" t="s">
        <v>110</v>
      </c>
      <c r="K98" s="3269">
        <f>K102</f>
        <v>3500</v>
      </c>
      <c r="L98" s="3269">
        <f>L102</f>
        <v>3570</v>
      </c>
      <c r="M98" s="3269">
        <f>M102</f>
        <v>3569.9</v>
      </c>
      <c r="N98" s="2975" t="s">
        <v>1284</v>
      </c>
      <c r="O98" s="3002" t="s">
        <v>280</v>
      </c>
      <c r="P98" s="3162" t="s">
        <v>387</v>
      </c>
      <c r="Q98" s="3162" t="s">
        <v>387</v>
      </c>
      <c r="R98" s="2939" t="s">
        <v>1283</v>
      </c>
      <c r="S98" s="3161" t="s">
        <v>723</v>
      </c>
      <c r="T98" s="2828"/>
      <c r="U98" s="2828"/>
      <c r="V98" s="2828"/>
      <c r="W98" s="2840"/>
      <c r="X98" s="2828"/>
      <c r="Y98" s="2828"/>
      <c r="Z98" s="2828"/>
      <c r="AA98" s="2828"/>
      <c r="AB98" s="2828"/>
      <c r="AC98" s="2828"/>
      <c r="AD98" s="2828"/>
      <c r="AE98" s="2828"/>
      <c r="AF98" s="2828"/>
      <c r="AG98" s="2828"/>
      <c r="AH98" s="2828"/>
      <c r="AI98" s="2828"/>
      <c r="AJ98" s="2828"/>
      <c r="AK98" s="2828"/>
      <c r="AL98" s="2828"/>
      <c r="AM98" s="2828"/>
    </row>
    <row r="99" spans="1:39" ht="15" customHeight="1" thickBot="1">
      <c r="A99" s="7135"/>
      <c r="B99" s="7270"/>
      <c r="C99" s="7135"/>
      <c r="D99" s="7135"/>
      <c r="E99" s="7135"/>
      <c r="F99" s="3746"/>
      <c r="G99" s="7135"/>
      <c r="H99" s="7135"/>
      <c r="I99" s="7135"/>
      <c r="J99" s="3168" t="s">
        <v>135</v>
      </c>
      <c r="K99" s="3164">
        <f>SUM(K103)</f>
        <v>0</v>
      </c>
      <c r="L99" s="3164">
        <f>SUM(L103)</f>
        <v>0</v>
      </c>
      <c r="M99" s="3164">
        <f>SUM(M103)</f>
        <v>0</v>
      </c>
      <c r="N99" s="2909"/>
      <c r="O99" s="2908"/>
      <c r="P99" s="2907"/>
      <c r="Q99" s="2907"/>
      <c r="R99" s="3006"/>
      <c r="S99" s="2935"/>
      <c r="T99" s="2828"/>
      <c r="U99" s="2828"/>
      <c r="V99" s="2828"/>
      <c r="W99" s="2828"/>
      <c r="X99" s="2828"/>
      <c r="Y99" s="2828"/>
      <c r="Z99" s="2828"/>
      <c r="AA99" s="2828"/>
      <c r="AB99" s="2828"/>
      <c r="AC99" s="2828"/>
      <c r="AD99" s="2828"/>
      <c r="AE99" s="2828"/>
      <c r="AF99" s="2828"/>
      <c r="AG99" s="2828"/>
      <c r="AH99" s="2828"/>
      <c r="AI99" s="2828"/>
      <c r="AJ99" s="2828"/>
      <c r="AK99" s="2828"/>
      <c r="AL99" s="2828"/>
      <c r="AM99" s="2828"/>
    </row>
    <row r="100" spans="1:39" ht="15" customHeight="1" thickBot="1">
      <c r="A100" s="7135"/>
      <c r="B100" s="7270"/>
      <c r="C100" s="7135"/>
      <c r="D100" s="7135"/>
      <c r="E100" s="7135"/>
      <c r="F100" s="3746"/>
      <c r="G100" s="7135"/>
      <c r="H100" s="7135"/>
      <c r="I100" s="7135"/>
      <c r="J100" s="3167" t="s">
        <v>134</v>
      </c>
      <c r="K100" s="3164">
        <f>K104</f>
        <v>0</v>
      </c>
      <c r="L100" s="3164">
        <f>L104</f>
        <v>1418</v>
      </c>
      <c r="M100" s="3164">
        <f>M104</f>
        <v>1418.1</v>
      </c>
      <c r="N100" s="2909"/>
      <c r="O100" s="2908"/>
      <c r="P100" s="2907"/>
      <c r="Q100" s="2907"/>
      <c r="R100" s="3006"/>
      <c r="S100" s="2935"/>
      <c r="T100" s="2828"/>
      <c r="U100" s="2828"/>
      <c r="V100" s="2828"/>
      <c r="W100" s="2828"/>
      <c r="X100" s="2828"/>
      <c r="Y100" s="2828"/>
      <c r="Z100" s="2828"/>
      <c r="AA100" s="2828"/>
      <c r="AB100" s="2828"/>
      <c r="AC100" s="2828"/>
      <c r="AD100" s="2828"/>
      <c r="AE100" s="2828"/>
      <c r="AF100" s="2828"/>
      <c r="AG100" s="2828"/>
      <c r="AH100" s="2828"/>
      <c r="AI100" s="2828"/>
      <c r="AJ100" s="2828"/>
      <c r="AK100" s="2828"/>
      <c r="AL100" s="2828"/>
      <c r="AM100" s="2828"/>
    </row>
    <row r="101" spans="1:39" ht="18.75" customHeight="1" thickBot="1">
      <c r="A101" s="7136"/>
      <c r="B101" s="7271"/>
      <c r="C101" s="7136"/>
      <c r="D101" s="7136"/>
      <c r="E101" s="7135"/>
      <c r="F101" s="3707"/>
      <c r="G101" s="7135"/>
      <c r="H101" s="7135"/>
      <c r="I101" s="7135"/>
      <c r="J101" s="3165" t="s">
        <v>23</v>
      </c>
      <c r="K101" s="3164">
        <f>SUM(K98:K100)</f>
        <v>3500</v>
      </c>
      <c r="L101" s="3164">
        <f>SUM(L98:L100)</f>
        <v>4988</v>
      </c>
      <c r="M101" s="3164">
        <f>SUM(M98:M100)</f>
        <v>4988</v>
      </c>
      <c r="N101" s="2902"/>
      <c r="O101" s="2901"/>
      <c r="P101" s="2900"/>
      <c r="Q101" s="2900"/>
      <c r="R101" s="3006"/>
      <c r="S101" s="2935"/>
      <c r="T101" s="2828"/>
      <c r="U101" s="2828"/>
      <c r="V101" s="2828"/>
      <c r="W101" s="2828"/>
      <c r="X101" s="2828"/>
      <c r="Y101" s="2828"/>
      <c r="Z101" s="2828"/>
      <c r="AA101" s="2828"/>
      <c r="AB101" s="2828"/>
      <c r="AC101" s="2828"/>
      <c r="AD101" s="2828"/>
      <c r="AE101" s="2828"/>
      <c r="AF101" s="2828"/>
      <c r="AG101" s="2828"/>
      <c r="AH101" s="2828"/>
      <c r="AI101" s="2828"/>
      <c r="AJ101" s="2828"/>
      <c r="AK101" s="2828"/>
      <c r="AL101" s="2828"/>
      <c r="AM101" s="2828"/>
    </row>
    <row r="102" spans="1:39" ht="18.75" customHeight="1">
      <c r="A102" s="3028" t="s">
        <v>27</v>
      </c>
      <c r="B102" s="3027" t="s">
        <v>87</v>
      </c>
      <c r="C102" s="3739" t="s">
        <v>27</v>
      </c>
      <c r="D102" s="3745" t="s">
        <v>27</v>
      </c>
      <c r="E102" s="7135"/>
      <c r="F102" s="7228" t="s">
        <v>1282</v>
      </c>
      <c r="G102" s="7135"/>
      <c r="H102" s="7135"/>
      <c r="I102" s="7135"/>
      <c r="J102" s="3147" t="s">
        <v>110</v>
      </c>
      <c r="K102" s="3094">
        <v>3500</v>
      </c>
      <c r="L102" s="2916">
        <v>3570</v>
      </c>
      <c r="M102" s="2915">
        <v>3569.9</v>
      </c>
      <c r="N102" s="3598"/>
      <c r="O102" s="3017"/>
      <c r="P102" s="3038"/>
      <c r="Q102" s="3038"/>
      <c r="R102" s="3006"/>
      <c r="S102" s="2935"/>
      <c r="T102" s="2828"/>
      <c r="U102" s="2828"/>
      <c r="V102" s="2828"/>
      <c r="W102" s="2840"/>
      <c r="X102" s="2828"/>
      <c r="Y102" s="2828"/>
      <c r="Z102" s="2828"/>
      <c r="AA102" s="2828"/>
      <c r="AB102" s="2828"/>
      <c r="AC102" s="2828"/>
      <c r="AD102" s="2828"/>
      <c r="AE102" s="2828"/>
      <c r="AF102" s="2828"/>
      <c r="AG102" s="2828"/>
      <c r="AH102" s="2828"/>
      <c r="AI102" s="2828"/>
      <c r="AJ102" s="2828"/>
      <c r="AK102" s="2828"/>
      <c r="AL102" s="2828"/>
      <c r="AM102" s="2828"/>
    </row>
    <row r="103" spans="1:39" ht="18.75" customHeight="1">
      <c r="A103" s="3028"/>
      <c r="B103" s="3027"/>
      <c r="C103" s="3739"/>
      <c r="D103" s="3745"/>
      <c r="E103" s="7135"/>
      <c r="F103" s="7132"/>
      <c r="G103" s="7135"/>
      <c r="H103" s="7135"/>
      <c r="I103" s="7135"/>
      <c r="J103" s="3154" t="s">
        <v>135</v>
      </c>
      <c r="K103" s="3153"/>
      <c r="L103" s="3152">
        <v>0</v>
      </c>
      <c r="M103" s="3258"/>
      <c r="N103" s="3355"/>
      <c r="O103" s="3012"/>
      <c r="P103" s="3551"/>
      <c r="Q103" s="3551"/>
      <c r="R103" s="3006"/>
      <c r="S103" s="2935"/>
      <c r="T103" s="2828"/>
      <c r="U103" s="2828"/>
      <c r="V103" s="2828"/>
      <c r="W103" s="2828"/>
      <c r="X103" s="2828"/>
      <c r="Y103" s="2828"/>
      <c r="Z103" s="2828"/>
      <c r="AA103" s="2828"/>
      <c r="AB103" s="2828"/>
      <c r="AC103" s="2828"/>
      <c r="AD103" s="2828"/>
      <c r="AE103" s="2828"/>
      <c r="AF103" s="2828"/>
      <c r="AG103" s="2828"/>
      <c r="AH103" s="2828"/>
      <c r="AI103" s="2828"/>
      <c r="AJ103" s="2828"/>
      <c r="AK103" s="2828"/>
      <c r="AL103" s="2828"/>
      <c r="AM103" s="2828"/>
    </row>
    <row r="104" spans="1:39" ht="32.25" customHeight="1" thickBot="1">
      <c r="A104" s="3028"/>
      <c r="B104" s="3027"/>
      <c r="C104" s="3739"/>
      <c r="D104" s="3745"/>
      <c r="E104" s="7135"/>
      <c r="F104" s="7132"/>
      <c r="G104" s="7135"/>
      <c r="H104" s="7135"/>
      <c r="I104" s="7135"/>
      <c r="J104" s="3234" t="s">
        <v>134</v>
      </c>
      <c r="K104" s="3138">
        <v>0</v>
      </c>
      <c r="L104" s="2958">
        <v>1418</v>
      </c>
      <c r="M104" s="2958">
        <v>1418.1</v>
      </c>
      <c r="N104" s="3355"/>
      <c r="O104" s="3012"/>
      <c r="P104" s="3551"/>
      <c r="Q104" s="3551"/>
      <c r="R104" s="3006"/>
      <c r="S104" s="2935"/>
      <c r="T104" s="2840"/>
      <c r="U104" s="2828"/>
      <c r="V104" s="2828"/>
      <c r="W104" s="2840"/>
      <c r="X104" s="2828"/>
      <c r="Y104" s="2828"/>
      <c r="Z104" s="2828"/>
      <c r="AA104" s="2828"/>
      <c r="AB104" s="2828"/>
      <c r="AC104" s="2828"/>
      <c r="AD104" s="2828"/>
      <c r="AE104" s="2828"/>
      <c r="AF104" s="2828"/>
      <c r="AG104" s="2828"/>
      <c r="AH104" s="2828"/>
      <c r="AI104" s="2828"/>
      <c r="AJ104" s="2828"/>
      <c r="AK104" s="2828"/>
      <c r="AL104" s="2828"/>
      <c r="AM104" s="2828"/>
    </row>
    <row r="105" spans="1:39" ht="36" customHeight="1" thickBot="1">
      <c r="A105" s="3093"/>
      <c r="B105" s="3092"/>
      <c r="C105" s="3590"/>
      <c r="D105" s="3744"/>
      <c r="E105" s="7136"/>
      <c r="F105" s="7133"/>
      <c r="G105" s="7136"/>
      <c r="H105" s="7136"/>
      <c r="I105" s="7136"/>
      <c r="J105" s="3743" t="s">
        <v>23</v>
      </c>
      <c r="K105" s="3743">
        <f>SUM(K102:K104)</f>
        <v>3500</v>
      </c>
      <c r="L105" s="2905">
        <f>SUM(L102:L104)</f>
        <v>4988</v>
      </c>
      <c r="M105" s="2905">
        <f>SUM(M102:M104)</f>
        <v>4988</v>
      </c>
      <c r="N105" s="2920"/>
      <c r="O105" s="2919"/>
      <c r="P105" s="3041"/>
      <c r="Q105" s="3041"/>
      <c r="R105" s="3006"/>
      <c r="S105" s="2935"/>
      <c r="T105" s="2828"/>
      <c r="U105" s="2828"/>
      <c r="V105" s="2828"/>
      <c r="W105" s="2828"/>
      <c r="X105" s="2828"/>
      <c r="Y105" s="2828"/>
      <c r="Z105" s="2828"/>
      <c r="AA105" s="2828"/>
      <c r="AB105" s="2828"/>
      <c r="AC105" s="2828"/>
      <c r="AD105" s="2828"/>
      <c r="AE105" s="2828"/>
      <c r="AF105" s="2828"/>
      <c r="AG105" s="2828"/>
      <c r="AH105" s="2828"/>
      <c r="AI105" s="2828"/>
      <c r="AJ105" s="2828"/>
      <c r="AK105" s="2828"/>
      <c r="AL105" s="2828"/>
      <c r="AM105" s="2828"/>
    </row>
    <row r="106" spans="1:39" ht="15" customHeight="1">
      <c r="A106" s="3028" t="s">
        <v>27</v>
      </c>
      <c r="B106" s="3027" t="s">
        <v>87</v>
      </c>
      <c r="C106" s="3739" t="s">
        <v>29</v>
      </c>
      <c r="D106" s="7346"/>
      <c r="E106" s="7137"/>
      <c r="F106" s="7347" t="s">
        <v>1279</v>
      </c>
      <c r="G106" s="7161" t="s">
        <v>1281</v>
      </c>
      <c r="H106" s="7189" t="s">
        <v>34</v>
      </c>
      <c r="I106" s="7137" t="s">
        <v>614</v>
      </c>
      <c r="J106" s="3245" t="s">
        <v>110</v>
      </c>
      <c r="K106" s="3742">
        <v>0</v>
      </c>
      <c r="L106" s="3594">
        <f>L109</f>
        <v>0</v>
      </c>
      <c r="M106" s="3594">
        <f>M109</f>
        <v>0</v>
      </c>
      <c r="N106" s="3741" t="s">
        <v>1280</v>
      </c>
      <c r="O106" s="2974" t="s">
        <v>37</v>
      </c>
      <c r="P106" s="3740"/>
      <c r="Q106" s="3671"/>
      <c r="R106" s="2939"/>
      <c r="S106" s="3471"/>
      <c r="T106" s="2828"/>
      <c r="U106" s="2828"/>
      <c r="V106" s="2828"/>
      <c r="W106" s="2828"/>
      <c r="X106" s="2828"/>
      <c r="Y106" s="2828"/>
      <c r="Z106" s="2828"/>
      <c r="AA106" s="2828"/>
      <c r="AB106" s="2828"/>
      <c r="AC106" s="2828"/>
      <c r="AD106" s="2828"/>
      <c r="AE106" s="2828"/>
      <c r="AF106" s="2828"/>
      <c r="AG106" s="2828"/>
      <c r="AH106" s="2828"/>
      <c r="AI106" s="2828"/>
      <c r="AJ106" s="2828"/>
      <c r="AK106" s="2828"/>
      <c r="AL106" s="2828"/>
      <c r="AM106" s="2828"/>
    </row>
    <row r="107" spans="1:39" ht="39.75" customHeight="1" thickBot="1">
      <c r="A107" s="3028"/>
      <c r="B107" s="3027"/>
      <c r="C107" s="3739"/>
      <c r="D107" s="7170"/>
      <c r="E107" s="7135"/>
      <c r="F107" s="7135"/>
      <c r="G107" s="7135"/>
      <c r="H107" s="7135"/>
      <c r="I107" s="7135"/>
      <c r="J107" s="3738" t="s">
        <v>135</v>
      </c>
      <c r="K107" s="3737"/>
      <c r="L107" s="3164">
        <f>L110</f>
        <v>0</v>
      </c>
      <c r="M107" s="3164">
        <f>M110</f>
        <v>0</v>
      </c>
      <c r="N107" s="3736"/>
      <c r="O107" s="3700"/>
      <c r="P107" s="3735"/>
      <c r="Q107" s="3734"/>
      <c r="R107" s="3642"/>
      <c r="S107" s="3641"/>
      <c r="T107" s="2828"/>
      <c r="U107" s="2828"/>
      <c r="V107" s="2828"/>
      <c r="W107" s="2828"/>
      <c r="X107" s="2828"/>
      <c r="Y107" s="2828"/>
      <c r="Z107" s="2828"/>
      <c r="AA107" s="2828"/>
      <c r="AB107" s="2828"/>
      <c r="AC107" s="2828"/>
      <c r="AD107" s="2828"/>
      <c r="AE107" s="2828"/>
      <c r="AF107" s="2828"/>
      <c r="AG107" s="2828"/>
      <c r="AH107" s="2828"/>
      <c r="AI107" s="2828"/>
      <c r="AJ107" s="2828"/>
      <c r="AK107" s="2828"/>
      <c r="AL107" s="2828"/>
      <c r="AM107" s="2828"/>
    </row>
    <row r="108" spans="1:39" ht="15" customHeight="1" thickBot="1">
      <c r="A108" s="3242"/>
      <c r="B108" s="3733"/>
      <c r="C108" s="3732"/>
      <c r="D108" s="7171"/>
      <c r="E108" s="7135"/>
      <c r="F108" s="3731"/>
      <c r="G108" s="7135"/>
      <c r="H108" s="7135"/>
      <c r="I108" s="7135"/>
      <c r="J108" s="3730" t="s">
        <v>23</v>
      </c>
      <c r="K108" s="3165">
        <f>SUM(K106:K107)</f>
        <v>0</v>
      </c>
      <c r="L108" s="3164">
        <f>SUM(L106:L107)</f>
        <v>0</v>
      </c>
      <c r="M108" s="3243"/>
      <c r="N108" s="2902"/>
      <c r="O108" s="2901"/>
      <c r="P108" s="2900"/>
      <c r="Q108" s="2900"/>
      <c r="R108" s="3006"/>
      <c r="S108" s="2935"/>
      <c r="T108" s="2828"/>
      <c r="U108" s="2828"/>
      <c r="V108" s="2828"/>
      <c r="W108" s="2828"/>
      <c r="X108" s="2828"/>
      <c r="Y108" s="2828"/>
      <c r="Z108" s="2828"/>
      <c r="AA108" s="2828"/>
      <c r="AB108" s="2828"/>
      <c r="AC108" s="2828"/>
      <c r="AD108" s="2828"/>
      <c r="AE108" s="2828"/>
      <c r="AF108" s="2828"/>
      <c r="AG108" s="2828"/>
      <c r="AH108" s="2828"/>
      <c r="AI108" s="2828"/>
      <c r="AJ108" s="2828"/>
      <c r="AK108" s="2828"/>
      <c r="AL108" s="2828"/>
      <c r="AM108" s="2828"/>
    </row>
    <row r="109" spans="1:39" ht="15" customHeight="1" thickBot="1">
      <c r="A109" s="3028" t="s">
        <v>27</v>
      </c>
      <c r="B109" s="3633" t="s">
        <v>87</v>
      </c>
      <c r="C109" s="7227" t="s">
        <v>29</v>
      </c>
      <c r="D109" s="7322" t="s">
        <v>27</v>
      </c>
      <c r="E109" s="7135"/>
      <c r="F109" s="7138" t="s">
        <v>1279</v>
      </c>
      <c r="G109" s="7135"/>
      <c r="H109" s="7135"/>
      <c r="I109" s="7135"/>
      <c r="J109" s="3147" t="s">
        <v>110</v>
      </c>
      <c r="K109" s="2916">
        <v>0</v>
      </c>
      <c r="L109" s="2916">
        <v>0</v>
      </c>
      <c r="M109" s="2916">
        <v>0</v>
      </c>
      <c r="N109" s="2876"/>
      <c r="O109" s="2875"/>
      <c r="P109" s="2875"/>
      <c r="Q109" s="2875"/>
      <c r="R109" s="3006"/>
      <c r="S109" s="2935"/>
      <c r="T109" s="2828"/>
      <c r="U109" s="2828"/>
      <c r="V109" s="2828"/>
      <c r="W109" s="2828"/>
      <c r="X109" s="2828"/>
      <c r="Y109" s="2828"/>
      <c r="Z109" s="2828"/>
      <c r="AA109" s="2828"/>
      <c r="AB109" s="2828"/>
      <c r="AC109" s="2828"/>
      <c r="AD109" s="2828"/>
      <c r="AE109" s="2828"/>
      <c r="AF109" s="2828"/>
      <c r="AG109" s="2828"/>
      <c r="AH109" s="2828"/>
      <c r="AI109" s="2828"/>
      <c r="AJ109" s="2828"/>
      <c r="AK109" s="2828"/>
      <c r="AL109" s="2828"/>
      <c r="AM109" s="2828"/>
    </row>
    <row r="110" spans="1:39" ht="15" customHeight="1" thickBot="1">
      <c r="A110" s="3028"/>
      <c r="B110" s="3633"/>
      <c r="C110" s="7135"/>
      <c r="D110" s="7270"/>
      <c r="E110" s="7135"/>
      <c r="F110" s="7135"/>
      <c r="G110" s="7135"/>
      <c r="H110" s="7135"/>
      <c r="I110" s="7135"/>
      <c r="J110" s="3234" t="s">
        <v>135</v>
      </c>
      <c r="K110" s="3138"/>
      <c r="L110" s="2958">
        <v>0</v>
      </c>
      <c r="M110" s="2958">
        <v>0</v>
      </c>
      <c r="N110" s="3008"/>
      <c r="O110" s="2918"/>
      <c r="P110" s="2918"/>
      <c r="Q110" s="2918"/>
      <c r="R110" s="3006"/>
      <c r="S110" s="2935"/>
      <c r="T110" s="2828"/>
      <c r="U110" s="2828"/>
      <c r="V110" s="2828"/>
      <c r="W110" s="2828"/>
      <c r="X110" s="2828"/>
      <c r="Y110" s="2828"/>
      <c r="Z110" s="2828"/>
      <c r="AA110" s="2828"/>
      <c r="AB110" s="2828"/>
      <c r="AC110" s="2828"/>
      <c r="AD110" s="2828"/>
      <c r="AE110" s="2828"/>
      <c r="AF110" s="2828"/>
      <c r="AG110" s="2828"/>
      <c r="AH110" s="2828"/>
      <c r="AI110" s="2828"/>
      <c r="AJ110" s="2828"/>
      <c r="AK110" s="2828"/>
      <c r="AL110" s="2828"/>
      <c r="AM110" s="2828"/>
    </row>
    <row r="111" spans="1:39" ht="15" customHeight="1" thickBot="1">
      <c r="A111" s="3093"/>
      <c r="B111" s="3708"/>
      <c r="C111" s="7136"/>
      <c r="D111" s="7271"/>
      <c r="E111" s="7136"/>
      <c r="F111" s="7136"/>
      <c r="G111" s="7136"/>
      <c r="H111" s="7136"/>
      <c r="I111" s="7136"/>
      <c r="J111" s="3595" t="s">
        <v>23</v>
      </c>
      <c r="K111" s="3133">
        <f>SUM(K109)</f>
        <v>0</v>
      </c>
      <c r="L111" s="2905">
        <f>SUM(L109)</f>
        <v>0</v>
      </c>
      <c r="M111" s="2905">
        <f>SUM(M109)</f>
        <v>0</v>
      </c>
      <c r="N111" s="3008"/>
      <c r="O111" s="2918"/>
      <c r="P111" s="2918"/>
      <c r="Q111" s="2918"/>
      <c r="R111" s="3006"/>
      <c r="S111" s="2935"/>
      <c r="T111" s="2828"/>
      <c r="U111" s="2828"/>
      <c r="V111" s="2828"/>
      <c r="W111" s="2828"/>
      <c r="X111" s="2828"/>
      <c r="Y111" s="2828"/>
      <c r="Z111" s="2828"/>
      <c r="AA111" s="2828"/>
      <c r="AB111" s="2828"/>
      <c r="AC111" s="2828"/>
      <c r="AD111" s="2828"/>
      <c r="AE111" s="2828"/>
      <c r="AF111" s="2828"/>
      <c r="AG111" s="2828"/>
      <c r="AH111" s="2828"/>
      <c r="AI111" s="2828"/>
      <c r="AJ111" s="2828"/>
      <c r="AK111" s="2828"/>
      <c r="AL111" s="2828"/>
      <c r="AM111" s="2828"/>
    </row>
    <row r="112" spans="1:39" ht="26.25" customHeight="1" thickBot="1">
      <c r="A112" s="2895" t="s">
        <v>27</v>
      </c>
      <c r="B112" s="2899" t="s">
        <v>87</v>
      </c>
      <c r="C112" s="7219" t="s">
        <v>608</v>
      </c>
      <c r="D112" s="7213"/>
      <c r="E112" s="7213"/>
      <c r="F112" s="7213"/>
      <c r="G112" s="7213"/>
      <c r="H112" s="7213"/>
      <c r="I112" s="7213"/>
      <c r="J112" s="7215"/>
      <c r="K112" s="3512">
        <f>K101+K108</f>
        <v>3500</v>
      </c>
      <c r="L112" s="3512">
        <f>L101+L108</f>
        <v>4988</v>
      </c>
      <c r="M112" s="3512">
        <f>M101+M108</f>
        <v>4988</v>
      </c>
      <c r="N112" s="7218"/>
      <c r="O112" s="7213"/>
      <c r="P112" s="7213"/>
      <c r="Q112" s="7213"/>
      <c r="R112" s="2893"/>
      <c r="S112" s="2892"/>
      <c r="T112" s="2828"/>
      <c r="U112" s="2828"/>
      <c r="V112" s="2828"/>
      <c r="W112" s="2828"/>
      <c r="X112" s="2828"/>
      <c r="Y112" s="2828"/>
      <c r="Z112" s="2828"/>
      <c r="AA112" s="2828"/>
      <c r="AB112" s="2828"/>
      <c r="AC112" s="2828"/>
      <c r="AD112" s="2828"/>
      <c r="AE112" s="2828"/>
      <c r="AF112" s="2828"/>
      <c r="AG112" s="2828"/>
      <c r="AH112" s="2828"/>
      <c r="AI112" s="2828"/>
      <c r="AJ112" s="2828"/>
      <c r="AK112" s="2828"/>
      <c r="AL112" s="2828"/>
      <c r="AM112" s="2828"/>
    </row>
    <row r="113" spans="1:39" ht="21" customHeight="1" thickBot="1">
      <c r="A113" s="2895" t="s">
        <v>27</v>
      </c>
      <c r="B113" s="7220" t="s">
        <v>607</v>
      </c>
      <c r="C113" s="7213"/>
      <c r="D113" s="7213"/>
      <c r="E113" s="7213"/>
      <c r="F113" s="7213"/>
      <c r="G113" s="7213"/>
      <c r="H113" s="7213"/>
      <c r="I113" s="7213"/>
      <c r="J113" s="7215"/>
      <c r="K113" s="2894">
        <f>K34+K76+K84+K94+K112</f>
        <v>6155.9</v>
      </c>
      <c r="L113" s="2894">
        <f>L34+L76+L84+L94+L112</f>
        <v>7719</v>
      </c>
      <c r="M113" s="2894">
        <f>M34+M76+M84+M94+M112</f>
        <v>7685</v>
      </c>
      <c r="N113" s="7221"/>
      <c r="O113" s="7213"/>
      <c r="P113" s="7213"/>
      <c r="Q113" s="7213"/>
      <c r="R113" s="2893"/>
      <c r="S113" s="2892"/>
      <c r="T113" s="2828"/>
      <c r="U113" s="2828"/>
      <c r="V113" s="2840"/>
      <c r="W113" s="2828"/>
      <c r="X113" s="2828"/>
      <c r="Y113" s="2828"/>
      <c r="Z113" s="2828"/>
      <c r="AA113" s="2828"/>
      <c r="AB113" s="2828"/>
      <c r="AC113" s="2828"/>
      <c r="AD113" s="2828"/>
      <c r="AE113" s="2828"/>
      <c r="AF113" s="2828"/>
      <c r="AG113" s="2828"/>
      <c r="AH113" s="2828"/>
      <c r="AI113" s="2828"/>
      <c r="AJ113" s="2828"/>
      <c r="AK113" s="2828"/>
      <c r="AL113" s="2828"/>
      <c r="AM113" s="2828"/>
    </row>
    <row r="114" spans="1:39" ht="28.5" customHeight="1" thickBot="1">
      <c r="A114" s="3729" t="s">
        <v>29</v>
      </c>
      <c r="B114" s="7348" t="s">
        <v>338</v>
      </c>
      <c r="C114" s="7213"/>
      <c r="D114" s="7213"/>
      <c r="E114" s="7213"/>
      <c r="F114" s="7213"/>
      <c r="G114" s="7213"/>
      <c r="H114" s="7213"/>
      <c r="I114" s="7213"/>
      <c r="J114" s="7213"/>
      <c r="K114" s="7213"/>
      <c r="L114" s="7213"/>
      <c r="M114" s="7213"/>
      <c r="N114" s="7213"/>
      <c r="O114" s="7213"/>
      <c r="P114" s="7213"/>
      <c r="Q114" s="7213"/>
      <c r="R114" s="3497"/>
      <c r="S114" s="3496"/>
      <c r="T114" s="2828"/>
      <c r="U114" s="2828"/>
      <c r="V114" s="2828"/>
      <c r="W114" s="2828"/>
      <c r="X114" s="2828"/>
      <c r="Y114" s="2828"/>
      <c r="Z114" s="2828"/>
      <c r="AA114" s="2828"/>
      <c r="AB114" s="2828"/>
      <c r="AC114" s="2828"/>
      <c r="AD114" s="2828"/>
      <c r="AE114" s="2828"/>
      <c r="AF114" s="2828"/>
      <c r="AG114" s="2828"/>
      <c r="AH114" s="2828"/>
      <c r="AI114" s="2828"/>
      <c r="AJ114" s="2828"/>
      <c r="AK114" s="2828"/>
      <c r="AL114" s="2828"/>
      <c r="AM114" s="2828"/>
    </row>
    <row r="115" spans="1:39" ht="18.75" customHeight="1" thickBot="1">
      <c r="A115" s="3729"/>
      <c r="B115" s="7342"/>
      <c r="C115" s="7213"/>
      <c r="D115" s="7213"/>
      <c r="E115" s="7213"/>
      <c r="F115" s="7213"/>
      <c r="G115" s="7213"/>
      <c r="H115" s="7213"/>
      <c r="I115" s="7213"/>
      <c r="J115" s="7213"/>
      <c r="K115" s="7213"/>
      <c r="L115" s="7213"/>
      <c r="M115" s="7215"/>
      <c r="N115" s="3543" t="s">
        <v>600</v>
      </c>
      <c r="O115" s="3587" t="s">
        <v>65</v>
      </c>
      <c r="P115" s="3728">
        <v>76.25</v>
      </c>
      <c r="Q115" s="3727">
        <v>76.25</v>
      </c>
      <c r="R115" s="3638"/>
      <c r="S115" s="3155"/>
      <c r="T115" s="2828"/>
      <c r="U115" s="2828"/>
      <c r="V115" s="2828"/>
      <c r="W115" s="2828"/>
      <c r="X115" s="2828"/>
      <c r="Y115" s="2828"/>
      <c r="Z115" s="2828"/>
      <c r="AA115" s="2828"/>
      <c r="AB115" s="2828"/>
      <c r="AC115" s="2828"/>
      <c r="AD115" s="2828"/>
      <c r="AE115" s="2828"/>
      <c r="AF115" s="2828"/>
      <c r="AG115" s="2828"/>
      <c r="AH115" s="2828"/>
      <c r="AI115" s="2828"/>
      <c r="AJ115" s="2828"/>
      <c r="AK115" s="2828"/>
      <c r="AL115" s="2828"/>
      <c r="AM115" s="2828"/>
    </row>
    <row r="116" spans="1:39" ht="25.5" customHeight="1" thickBot="1">
      <c r="A116" s="2895" t="s">
        <v>29</v>
      </c>
      <c r="B116" s="3726" t="s">
        <v>27</v>
      </c>
      <c r="C116" s="3725" t="s">
        <v>1278</v>
      </c>
      <c r="D116" s="3724"/>
      <c r="E116" s="3724"/>
      <c r="F116" s="3724"/>
      <c r="G116" s="3722"/>
      <c r="H116" s="3723"/>
      <c r="I116" s="3722"/>
      <c r="J116" s="3722"/>
      <c r="K116" s="3722"/>
      <c r="L116" s="3722"/>
      <c r="M116" s="3722"/>
      <c r="N116" s="3722"/>
      <c r="O116" s="3722"/>
      <c r="P116" s="3722"/>
      <c r="Q116" s="3722"/>
      <c r="R116" s="3507"/>
      <c r="S116" s="3506"/>
      <c r="T116" s="2828"/>
      <c r="U116" s="2828"/>
      <c r="V116" s="2828"/>
      <c r="W116" s="2828"/>
      <c r="X116" s="2828"/>
      <c r="Y116" s="2828"/>
      <c r="Z116" s="2828"/>
      <c r="AA116" s="2828"/>
      <c r="AB116" s="2828"/>
      <c r="AC116" s="2828"/>
      <c r="AD116" s="2828"/>
      <c r="AE116" s="2828"/>
      <c r="AF116" s="2828"/>
      <c r="AG116" s="2828"/>
      <c r="AH116" s="2828"/>
      <c r="AI116" s="2828"/>
      <c r="AJ116" s="2828"/>
      <c r="AK116" s="2828"/>
      <c r="AL116" s="2828"/>
      <c r="AM116" s="2828"/>
    </row>
    <row r="117" spans="1:39" ht="39.75" customHeight="1" thickBot="1">
      <c r="A117" s="3110"/>
      <c r="B117" s="3712"/>
      <c r="C117" s="7306"/>
      <c r="D117" s="7213"/>
      <c r="E117" s="7213"/>
      <c r="F117" s="7213"/>
      <c r="G117" s="7213"/>
      <c r="H117" s="7213"/>
      <c r="I117" s="7213"/>
      <c r="J117" s="7213"/>
      <c r="K117" s="7213"/>
      <c r="L117" s="7213"/>
      <c r="M117" s="7215"/>
      <c r="N117" s="3721" t="s">
        <v>1277</v>
      </c>
      <c r="O117" s="3720"/>
      <c r="P117" s="3719">
        <v>26</v>
      </c>
      <c r="Q117" s="3719" t="s">
        <v>1276</v>
      </c>
      <c r="R117" s="2939" t="s">
        <v>1275</v>
      </c>
      <c r="S117" s="3161"/>
      <c r="T117" s="2828"/>
      <c r="U117" s="2828"/>
      <c r="V117" s="2828"/>
      <c r="W117" s="2828"/>
      <c r="X117" s="2828"/>
      <c r="Y117" s="2828"/>
      <c r="Z117" s="2828"/>
      <c r="AA117" s="2828"/>
      <c r="AB117" s="2828"/>
      <c r="AC117" s="2828"/>
      <c r="AD117" s="2828"/>
      <c r="AE117" s="2828"/>
      <c r="AF117" s="2828"/>
      <c r="AG117" s="2828"/>
      <c r="AH117" s="2828"/>
      <c r="AI117" s="2828"/>
      <c r="AJ117" s="2828"/>
      <c r="AK117" s="2828"/>
      <c r="AL117" s="2828"/>
      <c r="AM117" s="2828"/>
    </row>
    <row r="118" spans="1:39" ht="24.75" customHeight="1">
      <c r="A118" s="7225" t="s">
        <v>29</v>
      </c>
      <c r="B118" s="7226" t="s">
        <v>27</v>
      </c>
      <c r="C118" s="3079" t="s">
        <v>27</v>
      </c>
      <c r="D118" s="7349" t="s">
        <v>1270</v>
      </c>
      <c r="E118" s="7209"/>
      <c r="F118" s="7269"/>
      <c r="G118" s="7350" t="s">
        <v>1274</v>
      </c>
      <c r="H118" s="7189" t="s">
        <v>34</v>
      </c>
      <c r="I118" s="7137" t="s">
        <v>614</v>
      </c>
      <c r="J118" s="3648" t="s">
        <v>110</v>
      </c>
      <c r="K118" s="3673">
        <f>K122</f>
        <v>0</v>
      </c>
      <c r="L118" s="3718">
        <f>L122</f>
        <v>0</v>
      </c>
      <c r="M118" s="3718">
        <f>M122</f>
        <v>0</v>
      </c>
      <c r="N118" s="2975" t="s">
        <v>1273</v>
      </c>
      <c r="O118" s="3350" t="s">
        <v>37</v>
      </c>
      <c r="P118" s="3717">
        <v>160</v>
      </c>
      <c r="Q118" s="3717">
        <v>186</v>
      </c>
      <c r="R118" s="3257" t="s">
        <v>1272</v>
      </c>
      <c r="S118" s="3716" t="s">
        <v>1271</v>
      </c>
      <c r="T118" s="2840"/>
      <c r="U118" s="2828"/>
      <c r="V118" s="2828"/>
      <c r="W118" s="2828"/>
      <c r="X118" s="2828"/>
      <c r="Y118" s="2828"/>
      <c r="Z118" s="2828"/>
      <c r="AA118" s="2828"/>
      <c r="AB118" s="2828"/>
      <c r="AC118" s="2828"/>
      <c r="AD118" s="2828"/>
      <c r="AE118" s="2828"/>
      <c r="AF118" s="2828"/>
      <c r="AG118" s="2828"/>
      <c r="AH118" s="2828"/>
      <c r="AI118" s="2828"/>
      <c r="AJ118" s="2828"/>
      <c r="AK118" s="2828"/>
      <c r="AL118" s="2828"/>
      <c r="AM118" s="2828"/>
    </row>
    <row r="119" spans="1:39" ht="20.25" customHeight="1">
      <c r="A119" s="7135"/>
      <c r="B119" s="7135"/>
      <c r="C119" s="3026"/>
      <c r="D119" s="7170"/>
      <c r="E119" s="7207"/>
      <c r="F119" s="7270"/>
      <c r="G119" s="7135"/>
      <c r="H119" s="7135"/>
      <c r="I119" s="7135"/>
      <c r="J119" s="3637" t="s">
        <v>135</v>
      </c>
      <c r="K119" s="3637"/>
      <c r="L119" s="3715"/>
      <c r="M119" s="3715"/>
      <c r="N119" s="3102"/>
      <c r="O119" s="3713"/>
      <c r="P119" s="3231"/>
      <c r="Q119" s="3231"/>
      <c r="R119" s="3380"/>
      <c r="S119" s="3229"/>
      <c r="T119" s="2828"/>
      <c r="U119" s="2828"/>
      <c r="V119" s="2828"/>
      <c r="W119" s="2828"/>
      <c r="X119" s="2828"/>
      <c r="Y119" s="2828"/>
      <c r="Z119" s="2828"/>
      <c r="AA119" s="2828"/>
      <c r="AB119" s="2828"/>
      <c r="AC119" s="2828"/>
      <c r="AD119" s="2828"/>
      <c r="AE119" s="2828"/>
      <c r="AF119" s="2828"/>
      <c r="AG119" s="2828"/>
      <c r="AH119" s="2828"/>
      <c r="AI119" s="2828"/>
      <c r="AJ119" s="2828"/>
      <c r="AK119" s="2828"/>
      <c r="AL119" s="2828"/>
      <c r="AM119" s="2828"/>
    </row>
    <row r="120" spans="1:39" ht="19.5" customHeight="1" thickBot="1">
      <c r="A120" s="7135"/>
      <c r="B120" s="7135"/>
      <c r="C120" s="3026"/>
      <c r="D120" s="7170"/>
      <c r="E120" s="7207"/>
      <c r="F120" s="7270"/>
      <c r="G120" s="7135"/>
      <c r="H120" s="7135"/>
      <c r="I120" s="7135"/>
      <c r="J120" s="3592" t="s">
        <v>209</v>
      </c>
      <c r="K120" s="3592"/>
      <c r="L120" s="3714"/>
      <c r="M120" s="3714"/>
      <c r="N120" s="3102"/>
      <c r="O120" s="3713"/>
      <c r="P120" s="3231"/>
      <c r="Q120" s="3231"/>
      <c r="R120" s="3380"/>
      <c r="S120" s="3229"/>
      <c r="T120" s="2828"/>
      <c r="U120" s="2828"/>
      <c r="V120" s="2828"/>
      <c r="W120" s="2828"/>
      <c r="X120" s="2828"/>
      <c r="Y120" s="2828"/>
      <c r="Z120" s="2828"/>
      <c r="AA120" s="2828"/>
      <c r="AB120" s="2828"/>
      <c r="AC120" s="2828"/>
      <c r="AD120" s="2828"/>
      <c r="AE120" s="2828"/>
      <c r="AF120" s="2828"/>
      <c r="AG120" s="2828"/>
      <c r="AH120" s="2828"/>
      <c r="AI120" s="2828"/>
      <c r="AJ120" s="2828"/>
      <c r="AK120" s="2828"/>
      <c r="AL120" s="2828"/>
      <c r="AM120" s="2828"/>
    </row>
    <row r="121" spans="1:39" ht="18" customHeight="1" thickBot="1">
      <c r="A121" s="7136"/>
      <c r="B121" s="7136"/>
      <c r="C121" s="3227"/>
      <c r="D121" s="7171"/>
      <c r="E121" s="7171"/>
      <c r="F121" s="7271"/>
      <c r="G121" s="7135"/>
      <c r="H121" s="7135"/>
      <c r="I121" s="7135"/>
      <c r="J121" s="3020" t="s">
        <v>23</v>
      </c>
      <c r="K121" s="3020"/>
      <c r="L121" s="3243">
        <f>SUM(L118:L120)</f>
        <v>0</v>
      </c>
      <c r="M121" s="3243">
        <f>SUM(M118:M120)</f>
        <v>0</v>
      </c>
      <c r="N121" s="2902"/>
      <c r="O121" s="2901"/>
      <c r="P121" s="2900"/>
      <c r="Q121" s="2900"/>
      <c r="R121" s="3006"/>
      <c r="S121" s="2935"/>
      <c r="T121" s="2828"/>
      <c r="U121" s="2828"/>
      <c r="V121" s="2828"/>
      <c r="W121" s="2828"/>
      <c r="X121" s="2828"/>
      <c r="Y121" s="2828"/>
      <c r="Z121" s="2828"/>
      <c r="AA121" s="2828"/>
      <c r="AB121" s="2828"/>
      <c r="AC121" s="2828"/>
      <c r="AD121" s="2828"/>
      <c r="AE121" s="2828"/>
      <c r="AF121" s="2828"/>
      <c r="AG121" s="2828"/>
      <c r="AH121" s="2828"/>
      <c r="AI121" s="2828"/>
      <c r="AJ121" s="2828"/>
      <c r="AK121" s="2828"/>
      <c r="AL121" s="2828"/>
      <c r="AM121" s="2828"/>
    </row>
    <row r="122" spans="1:39" ht="25.5" customHeight="1" thickBot="1">
      <c r="A122" s="3110" t="s">
        <v>29</v>
      </c>
      <c r="B122" s="3712" t="s">
        <v>27</v>
      </c>
      <c r="C122" s="3711" t="s">
        <v>27</v>
      </c>
      <c r="D122" s="2977" t="s">
        <v>27</v>
      </c>
      <c r="E122" s="3710"/>
      <c r="F122" s="7138" t="s">
        <v>1270</v>
      </c>
      <c r="G122" s="7135"/>
      <c r="H122" s="7135"/>
      <c r="I122" s="7135"/>
      <c r="J122" s="3094" t="s">
        <v>110</v>
      </c>
      <c r="K122" s="3709">
        <v>0</v>
      </c>
      <c r="L122" s="3709">
        <v>0</v>
      </c>
      <c r="M122" s="3709">
        <v>0</v>
      </c>
      <c r="N122" s="2914"/>
      <c r="O122" s="2913"/>
      <c r="P122" s="3107"/>
      <c r="Q122" s="3107"/>
      <c r="R122" s="3006"/>
      <c r="S122" s="2935"/>
      <c r="T122" s="2828"/>
      <c r="U122" s="2828"/>
      <c r="V122" s="2828"/>
      <c r="W122" s="2828"/>
      <c r="X122" s="2828"/>
      <c r="Y122" s="2828"/>
      <c r="Z122" s="2828"/>
      <c r="AA122" s="2828"/>
      <c r="AB122" s="2828"/>
      <c r="AC122" s="2828"/>
      <c r="AD122" s="2828"/>
      <c r="AE122" s="2828"/>
      <c r="AF122" s="2828"/>
      <c r="AG122" s="2828"/>
      <c r="AH122" s="2828"/>
      <c r="AI122" s="2828"/>
      <c r="AJ122" s="2828"/>
      <c r="AK122" s="2828"/>
      <c r="AL122" s="2828"/>
      <c r="AM122" s="2828"/>
    </row>
    <row r="123" spans="1:39" ht="20.25" customHeight="1" thickBot="1">
      <c r="A123" s="3093"/>
      <c r="B123" s="3708"/>
      <c r="C123" s="3707"/>
      <c r="D123" s="3706"/>
      <c r="E123" s="3705"/>
      <c r="F123" s="7136"/>
      <c r="G123" s="7136"/>
      <c r="H123" s="7136"/>
      <c r="I123" s="7136"/>
      <c r="J123" s="3251" t="s">
        <v>23</v>
      </c>
      <c r="K123" s="3704">
        <f>SUM(K122)</f>
        <v>0</v>
      </c>
      <c r="L123" s="3133">
        <f>SUM(L122)</f>
        <v>0</v>
      </c>
      <c r="M123" s="3133">
        <f>SUM(M122)</f>
        <v>0</v>
      </c>
      <c r="N123" s="2902"/>
      <c r="O123" s="2901"/>
      <c r="P123" s="2900"/>
      <c r="Q123" s="2900"/>
      <c r="R123" s="3006"/>
      <c r="S123" s="2935"/>
      <c r="T123" s="2828"/>
      <c r="U123" s="2828"/>
      <c r="V123" s="2828"/>
      <c r="W123" s="2828"/>
      <c r="X123" s="2828"/>
      <c r="Y123" s="2828"/>
      <c r="Z123" s="2828"/>
      <c r="AA123" s="2828"/>
      <c r="AB123" s="2828"/>
      <c r="AC123" s="2828"/>
      <c r="AD123" s="2828"/>
      <c r="AE123" s="2828"/>
      <c r="AF123" s="2828"/>
      <c r="AG123" s="2828"/>
      <c r="AH123" s="2828"/>
      <c r="AI123" s="2828"/>
      <c r="AJ123" s="2828"/>
      <c r="AK123" s="2828"/>
      <c r="AL123" s="2828"/>
      <c r="AM123" s="2828"/>
    </row>
    <row r="124" spans="1:39" ht="13.5" customHeight="1">
      <c r="A124" s="3028" t="s">
        <v>29</v>
      </c>
      <c r="B124" s="3655" t="s">
        <v>27</v>
      </c>
      <c r="C124" s="3654" t="s">
        <v>29</v>
      </c>
      <c r="D124" s="3698"/>
      <c r="E124" s="7345"/>
      <c r="F124" s="7344" t="s">
        <v>1269</v>
      </c>
      <c r="G124" s="7351" t="s">
        <v>1268</v>
      </c>
      <c r="H124" s="7190" t="s">
        <v>34</v>
      </c>
      <c r="I124" s="7178" t="s">
        <v>614</v>
      </c>
      <c r="J124" s="3171" t="s">
        <v>134</v>
      </c>
      <c r="K124" s="3673">
        <f>K131</f>
        <v>0</v>
      </c>
      <c r="L124" s="3673">
        <f>L131</f>
        <v>0</v>
      </c>
      <c r="M124" s="3673">
        <f>M131</f>
        <v>0</v>
      </c>
      <c r="N124" s="3564"/>
      <c r="O124" s="3703"/>
      <c r="P124" s="3702"/>
      <c r="Q124" s="3702"/>
      <c r="R124" s="3683"/>
      <c r="S124" s="3682"/>
      <c r="T124" s="2828"/>
      <c r="U124" s="2828"/>
      <c r="V124" s="2828"/>
      <c r="W124" s="2828"/>
      <c r="X124" s="2828"/>
      <c r="Y124" s="2828"/>
      <c r="Z124" s="2828"/>
      <c r="AA124" s="2828"/>
      <c r="AB124" s="2828"/>
      <c r="AC124" s="2828"/>
      <c r="AD124" s="2828"/>
      <c r="AE124" s="2828"/>
      <c r="AF124" s="2828"/>
      <c r="AG124" s="2828"/>
      <c r="AH124" s="2828"/>
      <c r="AI124" s="2828"/>
      <c r="AJ124" s="2828"/>
      <c r="AK124" s="2828"/>
      <c r="AL124" s="2828"/>
      <c r="AM124" s="2828"/>
    </row>
    <row r="125" spans="1:39" ht="18.75" customHeight="1">
      <c r="A125" s="3028"/>
      <c r="B125" s="3655"/>
      <c r="C125" s="3654"/>
      <c r="D125" s="3698"/>
      <c r="E125" s="7170"/>
      <c r="F125" s="7270"/>
      <c r="G125" s="7270"/>
      <c r="H125" s="7135"/>
      <c r="I125" s="7135"/>
      <c r="J125" s="3168" t="s">
        <v>135</v>
      </c>
      <c r="K125" s="3171"/>
      <c r="L125" s="3636">
        <f>L130</f>
        <v>0</v>
      </c>
      <c r="M125" s="3636">
        <f>M130</f>
        <v>0</v>
      </c>
      <c r="N125" s="3701"/>
      <c r="O125" s="3700"/>
      <c r="P125" s="3699"/>
      <c r="Q125" s="3699"/>
      <c r="R125" s="3683"/>
      <c r="S125" s="3682"/>
      <c r="T125" s="2828"/>
      <c r="U125" s="2828"/>
      <c r="V125" s="2828"/>
      <c r="W125" s="2828"/>
      <c r="X125" s="2828"/>
      <c r="Y125" s="2828"/>
      <c r="Z125" s="2828"/>
      <c r="AA125" s="2828"/>
      <c r="AB125" s="2828"/>
      <c r="AC125" s="2828"/>
      <c r="AD125" s="2828"/>
      <c r="AE125" s="2828"/>
      <c r="AF125" s="2828"/>
      <c r="AG125" s="2828"/>
      <c r="AH125" s="2828"/>
      <c r="AI125" s="2828"/>
      <c r="AJ125" s="2828"/>
      <c r="AK125" s="2828"/>
      <c r="AL125" s="2828"/>
      <c r="AM125" s="2828"/>
    </row>
    <row r="126" spans="1:39" ht="20.25" customHeight="1">
      <c r="A126" s="3028"/>
      <c r="B126" s="3655"/>
      <c r="C126" s="3654"/>
      <c r="D126" s="3698"/>
      <c r="E126" s="7170"/>
      <c r="F126" s="7270"/>
      <c r="G126" s="7270"/>
      <c r="H126" s="7135"/>
      <c r="I126" s="7135"/>
      <c r="J126" s="3171" t="s">
        <v>110</v>
      </c>
      <c r="K126" s="3171"/>
      <c r="L126" s="3636">
        <f>L129</f>
        <v>0</v>
      </c>
      <c r="M126" s="3636">
        <f>M129</f>
        <v>0</v>
      </c>
      <c r="N126" s="3701"/>
      <c r="O126" s="3700"/>
      <c r="P126" s="3699"/>
      <c r="Q126" s="3699"/>
      <c r="R126" s="3683"/>
      <c r="S126" s="3682"/>
      <c r="T126" s="2828"/>
      <c r="U126" s="2828"/>
      <c r="V126" s="2828"/>
      <c r="W126" s="2828"/>
      <c r="X126" s="2828"/>
      <c r="Y126" s="2828"/>
      <c r="Z126" s="2828"/>
      <c r="AA126" s="2828"/>
      <c r="AB126" s="2828"/>
      <c r="AC126" s="2828"/>
      <c r="AD126" s="2828"/>
      <c r="AE126" s="2828"/>
      <c r="AF126" s="2828"/>
      <c r="AG126" s="2828"/>
      <c r="AH126" s="2828"/>
      <c r="AI126" s="2828"/>
      <c r="AJ126" s="2828"/>
      <c r="AK126" s="2828"/>
      <c r="AL126" s="2828"/>
      <c r="AM126" s="2828"/>
    </row>
    <row r="127" spans="1:39" ht="14.25" customHeight="1" thickBot="1">
      <c r="A127" s="3028"/>
      <c r="B127" s="3655"/>
      <c r="C127" s="3654"/>
      <c r="D127" s="3698"/>
      <c r="E127" s="7170"/>
      <c r="F127" s="3697"/>
      <c r="G127" s="7270"/>
      <c r="H127" s="7135"/>
      <c r="I127" s="7135"/>
      <c r="J127" s="3696" t="s">
        <v>209</v>
      </c>
      <c r="K127" s="3695"/>
      <c r="L127" s="3694">
        <f>L132</f>
        <v>0</v>
      </c>
      <c r="M127" s="3694">
        <f>M132</f>
        <v>0</v>
      </c>
      <c r="N127" s="3693"/>
      <c r="O127" s="3692"/>
      <c r="P127" s="3691"/>
      <c r="Q127" s="3691"/>
      <c r="R127" s="3683"/>
      <c r="S127" s="3682"/>
      <c r="T127" s="2828"/>
      <c r="U127" s="2828"/>
      <c r="V127" s="2828"/>
      <c r="W127" s="2828"/>
      <c r="X127" s="2828"/>
      <c r="Y127" s="2828"/>
      <c r="Z127" s="2828"/>
      <c r="AA127" s="2828"/>
      <c r="AB127" s="2828"/>
      <c r="AC127" s="2828"/>
      <c r="AD127" s="2828"/>
      <c r="AE127" s="2828"/>
      <c r="AF127" s="2828"/>
      <c r="AG127" s="2828"/>
      <c r="AH127" s="2828"/>
      <c r="AI127" s="2828"/>
      <c r="AJ127" s="2828"/>
      <c r="AK127" s="2828"/>
      <c r="AL127" s="2828"/>
      <c r="AM127" s="2828"/>
    </row>
    <row r="128" spans="1:39" ht="15" customHeight="1" thickBot="1">
      <c r="A128" s="3028"/>
      <c r="B128" s="3655"/>
      <c r="C128" s="3654"/>
      <c r="D128" s="3690"/>
      <c r="E128" s="7171"/>
      <c r="F128" s="3689"/>
      <c r="G128" s="7271"/>
      <c r="H128" s="7135"/>
      <c r="I128" s="7135"/>
      <c r="J128" s="3665" t="s">
        <v>23</v>
      </c>
      <c r="K128" s="3688">
        <f>SUM(K124:K127)</f>
        <v>0</v>
      </c>
      <c r="L128" s="3687">
        <f>L133</f>
        <v>0</v>
      </c>
      <c r="M128" s="3687">
        <f>M133</f>
        <v>0</v>
      </c>
      <c r="N128" s="3686"/>
      <c r="O128" s="3685"/>
      <c r="P128" s="3684"/>
      <c r="Q128" s="3684"/>
      <c r="R128" s="3683"/>
      <c r="S128" s="3682"/>
      <c r="T128" s="2828"/>
      <c r="U128" s="2828"/>
      <c r="V128" s="2828"/>
      <c r="W128" s="2828"/>
      <c r="X128" s="2828"/>
      <c r="Y128" s="2828"/>
      <c r="Z128" s="2828"/>
      <c r="AA128" s="2828"/>
      <c r="AB128" s="2828"/>
      <c r="AC128" s="2828"/>
      <c r="AD128" s="2828"/>
      <c r="AE128" s="2828"/>
      <c r="AF128" s="2828"/>
      <c r="AG128" s="2828"/>
      <c r="AH128" s="2828"/>
      <c r="AI128" s="2828"/>
      <c r="AJ128" s="2828"/>
      <c r="AK128" s="2828"/>
      <c r="AL128" s="2828"/>
      <c r="AM128" s="2828"/>
    </row>
    <row r="129" spans="1:39" ht="19.5" customHeight="1">
      <c r="A129" s="3081" t="s">
        <v>29</v>
      </c>
      <c r="B129" s="3660" t="s">
        <v>27</v>
      </c>
      <c r="C129" s="3659" t="s">
        <v>29</v>
      </c>
      <c r="D129" s="3078" t="s">
        <v>27</v>
      </c>
      <c r="E129" s="7137"/>
      <c r="F129" s="7138" t="s">
        <v>1267</v>
      </c>
      <c r="G129" s="7336" t="s">
        <v>431</v>
      </c>
      <c r="H129" s="7135"/>
      <c r="I129" s="7135"/>
      <c r="J129" s="3147" t="s">
        <v>110</v>
      </c>
      <c r="K129" s="2916">
        <v>0</v>
      </c>
      <c r="L129" s="2915">
        <v>0</v>
      </c>
      <c r="M129" s="3681">
        <v>0</v>
      </c>
      <c r="N129" s="7230" t="s">
        <v>1266</v>
      </c>
      <c r="O129" s="3163" t="s">
        <v>1265</v>
      </c>
      <c r="P129" s="3156">
        <v>1</v>
      </c>
      <c r="Q129" s="3156">
        <v>1</v>
      </c>
      <c r="R129" s="7162" t="s">
        <v>1264</v>
      </c>
      <c r="S129" s="3155"/>
      <c r="T129" s="2828"/>
      <c r="U129" s="2828"/>
      <c r="V129" s="2828"/>
      <c r="W129" s="2828"/>
      <c r="X129" s="2828"/>
      <c r="Y129" s="2828"/>
      <c r="Z129" s="2828"/>
      <c r="AA129" s="2828"/>
      <c r="AB129" s="2828"/>
      <c r="AC129" s="2828"/>
      <c r="AD129" s="2828"/>
      <c r="AE129" s="2828"/>
      <c r="AF129" s="2828"/>
      <c r="AG129" s="2828"/>
      <c r="AH129" s="2828"/>
      <c r="AI129" s="2828"/>
      <c r="AJ129" s="2828"/>
      <c r="AK129" s="2828"/>
      <c r="AL129" s="2828"/>
      <c r="AM129" s="2828"/>
    </row>
    <row r="130" spans="1:39" ht="15.75" customHeight="1">
      <c r="A130" s="3028"/>
      <c r="B130" s="3655"/>
      <c r="C130" s="3654"/>
      <c r="D130" s="3235"/>
      <c r="E130" s="7135"/>
      <c r="F130" s="7135"/>
      <c r="G130" s="7270"/>
      <c r="H130" s="7135"/>
      <c r="I130" s="7135"/>
      <c r="J130" s="3145" t="s">
        <v>135</v>
      </c>
      <c r="K130" s="3152"/>
      <c r="L130" s="3258"/>
      <c r="M130" s="3680"/>
      <c r="N130" s="7140"/>
      <c r="O130" s="2941"/>
      <c r="P130" s="3679"/>
      <c r="Q130" s="3679"/>
      <c r="R130" s="7163"/>
      <c r="S130" s="3677"/>
      <c r="T130" s="2828"/>
      <c r="U130" s="2828"/>
      <c r="V130" s="2828"/>
      <c r="W130" s="2828"/>
      <c r="X130" s="2828"/>
      <c r="Y130" s="2828"/>
      <c r="Z130" s="2828"/>
      <c r="AA130" s="2828"/>
      <c r="AB130" s="2828"/>
      <c r="AC130" s="2828"/>
      <c r="AD130" s="2828"/>
      <c r="AE130" s="2828"/>
      <c r="AF130" s="2828"/>
      <c r="AG130" s="2828"/>
      <c r="AH130" s="2828"/>
      <c r="AI130" s="2828"/>
      <c r="AJ130" s="2828"/>
      <c r="AK130" s="2828"/>
      <c r="AL130" s="2828"/>
      <c r="AM130" s="2828"/>
    </row>
    <row r="131" spans="1:39" ht="15.75" customHeight="1">
      <c r="A131" s="3028"/>
      <c r="B131" s="3655"/>
      <c r="C131" s="3654"/>
      <c r="D131" s="3235"/>
      <c r="E131" s="7135"/>
      <c r="F131" s="7135"/>
      <c r="G131" s="7270"/>
      <c r="H131" s="7135"/>
      <c r="I131" s="7135"/>
      <c r="J131" s="3234" t="s">
        <v>134</v>
      </c>
      <c r="K131" s="3152"/>
      <c r="L131" s="3258"/>
      <c r="M131" s="3680"/>
      <c r="N131" s="3564"/>
      <c r="O131" s="2941"/>
      <c r="P131" s="3679"/>
      <c r="Q131" s="3679"/>
      <c r="R131" s="3678"/>
      <c r="S131" s="3677"/>
      <c r="T131" s="2828"/>
      <c r="U131" s="2828"/>
      <c r="V131" s="2828"/>
      <c r="W131" s="2828"/>
      <c r="X131" s="2828"/>
      <c r="Y131" s="2828"/>
      <c r="Z131" s="2828"/>
      <c r="AA131" s="2828"/>
      <c r="AB131" s="2828"/>
      <c r="AC131" s="2828"/>
      <c r="AD131" s="2828"/>
      <c r="AE131" s="2828"/>
      <c r="AF131" s="2828"/>
      <c r="AG131" s="2828"/>
      <c r="AH131" s="2828"/>
      <c r="AI131" s="2828"/>
      <c r="AJ131" s="2828"/>
      <c r="AK131" s="2828"/>
      <c r="AL131" s="2828"/>
      <c r="AM131" s="2828"/>
    </row>
    <row r="132" spans="1:39" ht="15" customHeight="1" thickBot="1">
      <c r="A132" s="3028"/>
      <c r="B132" s="3655"/>
      <c r="C132" s="3654"/>
      <c r="D132" s="3235"/>
      <c r="E132" s="7135"/>
      <c r="F132" s="7135"/>
      <c r="G132" s="7270"/>
      <c r="H132" s="7135"/>
      <c r="I132" s="7135"/>
      <c r="J132" s="3676" t="s">
        <v>209</v>
      </c>
      <c r="K132" s="3675"/>
      <c r="L132" s="3356"/>
      <c r="M132" s="3675"/>
      <c r="N132" s="2909"/>
      <c r="O132" s="2908"/>
      <c r="P132" s="2907"/>
      <c r="Q132" s="2907"/>
      <c r="R132" s="3006"/>
      <c r="S132" s="2935"/>
      <c r="T132" s="2828"/>
      <c r="U132" s="2828"/>
      <c r="V132" s="2828"/>
      <c r="W132" s="2828"/>
      <c r="X132" s="2828"/>
      <c r="Y132" s="2828"/>
      <c r="Z132" s="2828"/>
      <c r="AA132" s="2828"/>
      <c r="AB132" s="2828"/>
      <c r="AC132" s="2828"/>
      <c r="AD132" s="2828"/>
      <c r="AE132" s="2828"/>
      <c r="AF132" s="2828"/>
      <c r="AG132" s="2828"/>
      <c r="AH132" s="2828"/>
      <c r="AI132" s="2828"/>
      <c r="AJ132" s="2828"/>
      <c r="AK132" s="2828"/>
      <c r="AL132" s="2828"/>
      <c r="AM132" s="2828"/>
    </row>
    <row r="133" spans="1:39" ht="15.75" customHeight="1" thickBot="1">
      <c r="A133" s="3242"/>
      <c r="B133" s="3653"/>
      <c r="C133" s="3652"/>
      <c r="D133" s="3226"/>
      <c r="E133" s="7136"/>
      <c r="F133" s="3135"/>
      <c r="G133" s="7271"/>
      <c r="H133" s="7136"/>
      <c r="I133" s="7136"/>
      <c r="J133" s="3251" t="s">
        <v>23</v>
      </c>
      <c r="K133" s="3674">
        <f>SUM(K129:K132)</f>
        <v>0</v>
      </c>
      <c r="L133" s="3650">
        <f>SUM(L129:L132)</f>
        <v>0</v>
      </c>
      <c r="M133" s="3650">
        <f>SUM(M129:M132)</f>
        <v>0</v>
      </c>
      <c r="N133" s="2902"/>
      <c r="O133" s="2901"/>
      <c r="P133" s="2900"/>
      <c r="Q133" s="2900"/>
      <c r="R133" s="3006"/>
      <c r="S133" s="2935"/>
      <c r="T133" s="2828"/>
      <c r="U133" s="2828"/>
      <c r="V133" s="2828"/>
      <c r="W133" s="2828"/>
      <c r="X133" s="2828"/>
      <c r="Y133" s="2828"/>
      <c r="Z133" s="2828"/>
      <c r="AA133" s="2828"/>
      <c r="AB133" s="2828"/>
      <c r="AC133" s="2828"/>
      <c r="AD133" s="2828"/>
      <c r="AE133" s="2828"/>
      <c r="AF133" s="2828"/>
      <c r="AG133" s="2828"/>
      <c r="AH133" s="2828"/>
      <c r="AI133" s="2828"/>
      <c r="AJ133" s="2828"/>
      <c r="AK133" s="2828"/>
      <c r="AL133" s="2828"/>
      <c r="AM133" s="2828"/>
    </row>
    <row r="134" spans="1:39" ht="24.75" customHeight="1">
      <c r="A134" s="3081" t="s">
        <v>29</v>
      </c>
      <c r="B134" s="3660" t="s">
        <v>27</v>
      </c>
      <c r="C134" s="3659" t="s">
        <v>94</v>
      </c>
      <c r="D134" s="7343" t="s">
        <v>1262</v>
      </c>
      <c r="E134" s="7209"/>
      <c r="F134" s="7269"/>
      <c r="G134" s="7300" t="s">
        <v>543</v>
      </c>
      <c r="H134" s="7189" t="s">
        <v>34</v>
      </c>
      <c r="I134" s="2948" t="s">
        <v>614</v>
      </c>
      <c r="J134" s="3648" t="s">
        <v>110</v>
      </c>
      <c r="K134" s="3673">
        <f>K138</f>
        <v>0</v>
      </c>
      <c r="L134" s="3673">
        <f>L138</f>
        <v>0</v>
      </c>
      <c r="M134" s="3673">
        <f>M138</f>
        <v>0</v>
      </c>
      <c r="N134" s="3672" t="s">
        <v>1263</v>
      </c>
      <c r="O134" s="2974" t="s">
        <v>37</v>
      </c>
      <c r="P134" s="3671"/>
      <c r="Q134" s="3671"/>
      <c r="R134" s="2939"/>
      <c r="S134" s="3471"/>
      <c r="T134" s="2828"/>
      <c r="U134" s="2828"/>
      <c r="V134" s="2828"/>
      <c r="W134" s="2828"/>
      <c r="X134" s="2828"/>
      <c r="Y134" s="2828"/>
      <c r="Z134" s="2828"/>
      <c r="AA134" s="2828"/>
      <c r="AB134" s="2828"/>
      <c r="AC134" s="2828"/>
      <c r="AD134" s="2828"/>
      <c r="AE134" s="2828"/>
      <c r="AF134" s="2828"/>
      <c r="AG134" s="2828"/>
      <c r="AH134" s="2828"/>
      <c r="AI134" s="2828"/>
      <c r="AJ134" s="2828"/>
      <c r="AK134" s="2828"/>
      <c r="AL134" s="2828"/>
      <c r="AM134" s="2828"/>
    </row>
    <row r="135" spans="1:39" ht="18" customHeight="1">
      <c r="A135" s="3028"/>
      <c r="B135" s="3655"/>
      <c r="C135" s="3654"/>
      <c r="D135" s="7132"/>
      <c r="E135" s="7207"/>
      <c r="F135" s="7270"/>
      <c r="G135" s="7270"/>
      <c r="H135" s="7135"/>
      <c r="I135" s="3141"/>
      <c r="J135" s="3600" t="s">
        <v>135</v>
      </c>
      <c r="K135" s="3600"/>
      <c r="L135" s="3636">
        <f>L139</f>
        <v>0</v>
      </c>
      <c r="M135" s="3636">
        <f>M139</f>
        <v>0</v>
      </c>
      <c r="N135" s="3670"/>
      <c r="O135" s="3669"/>
      <c r="P135" s="2907"/>
      <c r="Q135" s="2907"/>
      <c r="R135" s="3006"/>
      <c r="S135" s="2935"/>
      <c r="T135" s="2828"/>
      <c r="U135" s="2828"/>
      <c r="V135" s="2828"/>
      <c r="W135" s="2828"/>
      <c r="X135" s="2828"/>
      <c r="Y135" s="2828"/>
      <c r="Z135" s="2828"/>
      <c r="AA135" s="2828"/>
      <c r="AB135" s="2828"/>
      <c r="AC135" s="2828"/>
      <c r="AD135" s="2828"/>
      <c r="AE135" s="2828"/>
      <c r="AF135" s="2828"/>
      <c r="AG135" s="2828"/>
      <c r="AH135" s="2828"/>
      <c r="AI135" s="2828"/>
      <c r="AJ135" s="2828"/>
      <c r="AK135" s="2828"/>
      <c r="AL135" s="2828"/>
      <c r="AM135" s="2828"/>
    </row>
    <row r="136" spans="1:39" ht="18" customHeight="1" thickBot="1">
      <c r="A136" s="3028"/>
      <c r="B136" s="3655"/>
      <c r="C136" s="3654"/>
      <c r="D136" s="7132"/>
      <c r="E136" s="7207"/>
      <c r="F136" s="7270"/>
      <c r="G136" s="7270"/>
      <c r="H136" s="7135"/>
      <c r="I136" s="3141"/>
      <c r="J136" s="3592" t="s">
        <v>209</v>
      </c>
      <c r="K136" s="3592"/>
      <c r="L136" s="3668">
        <f>L140</f>
        <v>0</v>
      </c>
      <c r="M136" s="3668">
        <f>M140</f>
        <v>0</v>
      </c>
      <c r="N136" s="3667"/>
      <c r="O136" s="3666"/>
      <c r="P136" s="3113"/>
      <c r="Q136" s="3113"/>
      <c r="R136" s="3006"/>
      <c r="S136" s="2935"/>
      <c r="T136" s="2828"/>
      <c r="U136" s="2828"/>
      <c r="V136" s="2828"/>
      <c r="W136" s="2828"/>
      <c r="X136" s="2828"/>
      <c r="Y136" s="2828"/>
      <c r="Z136" s="2828"/>
      <c r="AA136" s="2828"/>
      <c r="AB136" s="2828"/>
      <c r="AC136" s="2828"/>
      <c r="AD136" s="2828"/>
      <c r="AE136" s="2828"/>
      <c r="AF136" s="2828"/>
      <c r="AG136" s="2828"/>
      <c r="AH136" s="2828"/>
      <c r="AI136" s="2828"/>
      <c r="AJ136" s="2828"/>
      <c r="AK136" s="2828"/>
      <c r="AL136" s="2828"/>
      <c r="AM136" s="2828"/>
    </row>
    <row r="137" spans="1:39" ht="19.5" customHeight="1" thickBot="1">
      <c r="A137" s="3242"/>
      <c r="B137" s="3653"/>
      <c r="C137" s="3652"/>
      <c r="D137" s="7133"/>
      <c r="E137" s="7171"/>
      <c r="F137" s="7271"/>
      <c r="G137" s="7270"/>
      <c r="H137" s="7135"/>
      <c r="I137" s="2937"/>
      <c r="J137" s="3665" t="s">
        <v>23</v>
      </c>
      <c r="K137" s="3664">
        <f>SUM(K134:K136)</f>
        <v>0</v>
      </c>
      <c r="L137" s="3663">
        <f>SUM(L134:L136)</f>
        <v>0</v>
      </c>
      <c r="M137" s="3663">
        <f>SUM(M134:M136)</f>
        <v>0</v>
      </c>
      <c r="N137" s="3662"/>
      <c r="O137" s="3661"/>
      <c r="P137" s="2900"/>
      <c r="Q137" s="2900"/>
      <c r="R137" s="3006"/>
      <c r="S137" s="2935"/>
      <c r="T137" s="2828"/>
      <c r="U137" s="2828"/>
      <c r="V137" s="2828"/>
      <c r="W137" s="2828"/>
      <c r="X137" s="2828"/>
      <c r="Y137" s="2828"/>
      <c r="Z137" s="2828"/>
      <c r="AA137" s="2828"/>
      <c r="AB137" s="2828"/>
      <c r="AC137" s="2828"/>
      <c r="AD137" s="2828"/>
      <c r="AE137" s="2828"/>
      <c r="AF137" s="2828"/>
      <c r="AG137" s="2828"/>
      <c r="AH137" s="2828"/>
      <c r="AI137" s="2828"/>
      <c r="AJ137" s="2828"/>
      <c r="AK137" s="2828"/>
      <c r="AL137" s="2828"/>
      <c r="AM137" s="2828"/>
    </row>
    <row r="138" spans="1:39" ht="19.5" customHeight="1">
      <c r="A138" s="3081" t="s">
        <v>29</v>
      </c>
      <c r="B138" s="3660" t="s">
        <v>27</v>
      </c>
      <c r="C138" s="3659" t="s">
        <v>94</v>
      </c>
      <c r="D138" s="3078" t="s">
        <v>27</v>
      </c>
      <c r="E138" s="7137"/>
      <c r="F138" s="7138" t="s">
        <v>1262</v>
      </c>
      <c r="G138" s="7270"/>
      <c r="H138" s="7135"/>
      <c r="I138" s="2948"/>
      <c r="J138" s="3094" t="s">
        <v>110</v>
      </c>
      <c r="K138" s="2915">
        <v>0</v>
      </c>
      <c r="L138" s="2915">
        <v>0</v>
      </c>
      <c r="M138" s="2916">
        <v>0</v>
      </c>
      <c r="N138" s="3658"/>
      <c r="O138" s="3657"/>
      <c r="P138" s="2973"/>
      <c r="Q138" s="2973"/>
      <c r="R138" s="3554"/>
      <c r="S138" s="2938"/>
      <c r="T138" s="2828"/>
      <c r="U138" s="2828"/>
      <c r="V138" s="2828"/>
      <c r="W138" s="2828"/>
      <c r="X138" s="2828"/>
      <c r="Y138" s="2828"/>
      <c r="Z138" s="2828"/>
      <c r="AA138" s="2828"/>
      <c r="AB138" s="2828"/>
      <c r="AC138" s="2828"/>
      <c r="AD138" s="2828"/>
      <c r="AE138" s="2828"/>
      <c r="AF138" s="2828"/>
      <c r="AG138" s="2828"/>
      <c r="AH138" s="2828"/>
      <c r="AI138" s="2828"/>
      <c r="AJ138" s="2828"/>
      <c r="AK138" s="2828"/>
      <c r="AL138" s="2828"/>
      <c r="AM138" s="2828"/>
    </row>
    <row r="139" spans="1:39" ht="13.5" customHeight="1">
      <c r="A139" s="3028"/>
      <c r="B139" s="3655"/>
      <c r="C139" s="3654"/>
      <c r="D139" s="3235"/>
      <c r="E139" s="7135"/>
      <c r="F139" s="7135"/>
      <c r="G139" s="7270"/>
      <c r="H139" s="7135"/>
      <c r="I139" s="3141"/>
      <c r="J139" s="3153" t="s">
        <v>135</v>
      </c>
      <c r="K139" s="3153"/>
      <c r="L139" s="3258"/>
      <c r="M139" s="3152"/>
      <c r="N139" s="2909"/>
      <c r="O139" s="3656"/>
      <c r="P139" s="3556"/>
      <c r="Q139" s="3556"/>
      <c r="R139" s="3293"/>
      <c r="S139" s="3486"/>
      <c r="T139" s="2828"/>
      <c r="U139" s="2828"/>
      <c r="V139" s="2828"/>
      <c r="W139" s="2828"/>
      <c r="X139" s="2828"/>
      <c r="Y139" s="2828"/>
      <c r="Z139" s="2828"/>
      <c r="AA139" s="2828"/>
      <c r="AB139" s="2828"/>
      <c r="AC139" s="2828"/>
      <c r="AD139" s="2828"/>
      <c r="AE139" s="2828"/>
      <c r="AF139" s="2828"/>
      <c r="AG139" s="2828"/>
      <c r="AH139" s="2828"/>
      <c r="AI139" s="2828"/>
      <c r="AJ139" s="2828"/>
      <c r="AK139" s="2828"/>
      <c r="AL139" s="2828"/>
      <c r="AM139" s="2828"/>
    </row>
    <row r="140" spans="1:39" ht="15.75" customHeight="1" thickBot="1">
      <c r="A140" s="3028"/>
      <c r="B140" s="3655"/>
      <c r="C140" s="3654"/>
      <c r="D140" s="3235"/>
      <c r="E140" s="7135"/>
      <c r="F140" s="7135"/>
      <c r="G140" s="7270"/>
      <c r="H140" s="7135"/>
      <c r="I140" s="3141"/>
      <c r="J140" s="3138" t="s">
        <v>209</v>
      </c>
      <c r="K140" s="3138"/>
      <c r="L140" s="3356"/>
      <c r="M140" s="3204"/>
      <c r="N140" s="2909"/>
      <c r="O140" s="2908"/>
      <c r="P140" s="2907"/>
      <c r="Q140" s="2907"/>
      <c r="R140" s="3006"/>
      <c r="S140" s="2935"/>
      <c r="T140" s="2828"/>
      <c r="U140" s="2828"/>
      <c r="V140" s="2828"/>
      <c r="W140" s="2828"/>
      <c r="X140" s="2828"/>
      <c r="Y140" s="2828"/>
      <c r="Z140" s="2828"/>
      <c r="AA140" s="2828"/>
      <c r="AB140" s="2828"/>
      <c r="AC140" s="2828"/>
      <c r="AD140" s="2828"/>
      <c r="AE140" s="2828"/>
      <c r="AF140" s="2828"/>
      <c r="AG140" s="2828"/>
      <c r="AH140" s="2828"/>
      <c r="AI140" s="2828"/>
      <c r="AJ140" s="2828"/>
      <c r="AK140" s="2828"/>
      <c r="AL140" s="2828"/>
      <c r="AM140" s="2828"/>
    </row>
    <row r="141" spans="1:39" ht="18.75" customHeight="1" thickBot="1">
      <c r="A141" s="3242"/>
      <c r="B141" s="3653"/>
      <c r="C141" s="3652"/>
      <c r="D141" s="3226"/>
      <c r="E141" s="7136"/>
      <c r="F141" s="3651"/>
      <c r="G141" s="7270"/>
      <c r="H141" s="7135"/>
      <c r="I141" s="2937"/>
      <c r="J141" s="3251" t="s">
        <v>23</v>
      </c>
      <c r="K141" s="3650">
        <f>SUM(K138:K140)</f>
        <v>0</v>
      </c>
      <c r="L141" s="3650">
        <f>SUM(L138:L140)</f>
        <v>0</v>
      </c>
      <c r="M141" s="3650">
        <f>SUM(M138:M140)</f>
        <v>0</v>
      </c>
      <c r="N141" s="2902"/>
      <c r="O141" s="2901"/>
      <c r="P141" s="2900"/>
      <c r="Q141" s="2900"/>
      <c r="R141" s="3006"/>
      <c r="S141" s="2935"/>
      <c r="T141" s="2828"/>
      <c r="U141" s="2828"/>
      <c r="V141" s="2828"/>
      <c r="W141" s="2828"/>
      <c r="X141" s="2828"/>
      <c r="Y141" s="2828"/>
      <c r="Z141" s="2828"/>
      <c r="AA141" s="2828"/>
      <c r="AB141" s="2828"/>
      <c r="AC141" s="2828"/>
      <c r="AD141" s="2828"/>
      <c r="AE141" s="2828"/>
      <c r="AF141" s="2828"/>
      <c r="AG141" s="2828"/>
      <c r="AH141" s="2828"/>
      <c r="AI141" s="2828"/>
      <c r="AJ141" s="2828"/>
      <c r="AK141" s="2828"/>
      <c r="AL141" s="2828"/>
      <c r="AM141" s="2828"/>
    </row>
    <row r="142" spans="1:39" ht="15" customHeight="1">
      <c r="A142" s="3081" t="s">
        <v>29</v>
      </c>
      <c r="B142" s="3649" t="s">
        <v>27</v>
      </c>
      <c r="C142" s="3079" t="s">
        <v>92</v>
      </c>
      <c r="D142" s="7273" t="s">
        <v>1258</v>
      </c>
      <c r="E142" s="7209"/>
      <c r="F142" s="7269"/>
      <c r="G142" s="7281" t="s">
        <v>515</v>
      </c>
      <c r="H142" s="7189" t="s">
        <v>34</v>
      </c>
      <c r="I142" s="7137" t="s">
        <v>614</v>
      </c>
      <c r="J142" s="3648"/>
      <c r="K142" s="3647"/>
      <c r="L142" s="3646"/>
      <c r="M142" s="3646"/>
      <c r="N142" s="3645"/>
      <c r="O142" s="3644"/>
      <c r="P142" s="3643"/>
      <c r="Q142" s="3643"/>
      <c r="R142" s="3642"/>
      <c r="S142" s="3641"/>
      <c r="T142" s="2828"/>
      <c r="U142" s="2828"/>
      <c r="V142" s="2828"/>
      <c r="W142" s="2828"/>
      <c r="X142" s="2828"/>
      <c r="Y142" s="2828"/>
      <c r="Z142" s="2828"/>
      <c r="AA142" s="2828"/>
      <c r="AB142" s="2828"/>
      <c r="AC142" s="2828"/>
      <c r="AD142" s="2828"/>
      <c r="AE142" s="2828"/>
      <c r="AF142" s="2828"/>
      <c r="AG142" s="2828"/>
      <c r="AH142" s="2828"/>
      <c r="AI142" s="2828"/>
      <c r="AJ142" s="2828"/>
      <c r="AK142" s="2828"/>
      <c r="AL142" s="2828"/>
      <c r="AM142" s="2828"/>
    </row>
    <row r="143" spans="1:39" ht="25.5" customHeight="1">
      <c r="A143" s="3028"/>
      <c r="B143" s="3633"/>
      <c r="C143" s="3026"/>
      <c r="D143" s="7132"/>
      <c r="E143" s="7207"/>
      <c r="F143" s="7270"/>
      <c r="G143" s="7135"/>
      <c r="H143" s="7135"/>
      <c r="I143" s="7135"/>
      <c r="J143" s="3637" t="s">
        <v>110</v>
      </c>
      <c r="K143" s="3640">
        <f>K147</f>
        <v>25</v>
      </c>
      <c r="L143" s="3640">
        <f>L147</f>
        <v>0</v>
      </c>
      <c r="M143" s="3640">
        <f>M147</f>
        <v>0</v>
      </c>
      <c r="N143" s="3639" t="s">
        <v>1261</v>
      </c>
      <c r="O143" s="2941" t="s">
        <v>280</v>
      </c>
      <c r="P143" s="3524">
        <v>1</v>
      </c>
      <c r="Q143" s="3524">
        <v>0</v>
      </c>
      <c r="R143" s="3638"/>
      <c r="S143" s="3155"/>
      <c r="T143" s="2828"/>
      <c r="U143" s="2828"/>
      <c r="V143" s="2828"/>
      <c r="W143" s="2828"/>
      <c r="X143" s="2828"/>
      <c r="Y143" s="2828"/>
      <c r="Z143" s="2828"/>
      <c r="AA143" s="2828"/>
      <c r="AB143" s="2828"/>
      <c r="AC143" s="2828"/>
      <c r="AD143" s="2828"/>
      <c r="AE143" s="2828"/>
      <c r="AF143" s="2828"/>
      <c r="AG143" s="2828"/>
      <c r="AH143" s="2828"/>
      <c r="AI143" s="2828"/>
      <c r="AJ143" s="2828"/>
      <c r="AK143" s="2828"/>
      <c r="AL143" s="2828"/>
      <c r="AM143" s="2828"/>
    </row>
    <row r="144" spans="1:39" ht="50.25" customHeight="1">
      <c r="A144" s="3028"/>
      <c r="B144" s="3633"/>
      <c r="C144" s="3026"/>
      <c r="D144" s="7132"/>
      <c r="E144" s="7207"/>
      <c r="F144" s="7270"/>
      <c r="G144" s="7135"/>
      <c r="H144" s="7135"/>
      <c r="I144" s="7135"/>
      <c r="J144" s="3637" t="s">
        <v>135</v>
      </c>
      <c r="K144" s="3600"/>
      <c r="L144" s="3636">
        <f>L148</f>
        <v>0</v>
      </c>
      <c r="M144" s="3636">
        <f>M148</f>
        <v>0</v>
      </c>
      <c r="N144" s="3635" t="s">
        <v>1260</v>
      </c>
      <c r="O144" s="3277" t="s">
        <v>37</v>
      </c>
      <c r="P144" s="3443"/>
      <c r="Q144" s="3634"/>
      <c r="R144" s="7196" t="s">
        <v>1259</v>
      </c>
      <c r="S144" s="7197"/>
      <c r="T144" s="2828"/>
      <c r="U144" s="2828"/>
      <c r="V144" s="2828"/>
      <c r="W144" s="2828"/>
      <c r="X144" s="2828"/>
      <c r="Y144" s="2828"/>
      <c r="Z144" s="2828"/>
      <c r="AA144" s="2828"/>
      <c r="AB144" s="2828"/>
      <c r="AC144" s="2828"/>
      <c r="AD144" s="2828"/>
      <c r="AE144" s="2828"/>
      <c r="AF144" s="2828"/>
      <c r="AG144" s="2828"/>
      <c r="AH144" s="2828"/>
      <c r="AI144" s="2828"/>
      <c r="AJ144" s="2828"/>
      <c r="AK144" s="2828"/>
      <c r="AL144" s="2828"/>
      <c r="AM144" s="2828"/>
    </row>
    <row r="145" spans="1:39" ht="17.25" customHeight="1" thickBot="1">
      <c r="A145" s="3028"/>
      <c r="B145" s="3633"/>
      <c r="C145" s="3026"/>
      <c r="D145" s="7132"/>
      <c r="E145" s="7207"/>
      <c r="F145" s="7270"/>
      <c r="G145" s="7135"/>
      <c r="H145" s="7135"/>
      <c r="I145" s="7135"/>
      <c r="J145" s="3632" t="s">
        <v>209</v>
      </c>
      <c r="K145" s="3632"/>
      <c r="L145" s="3631">
        <f>L149</f>
        <v>0</v>
      </c>
      <c r="M145" s="3631">
        <f>M149</f>
        <v>0</v>
      </c>
      <c r="N145" s="3630"/>
      <c r="O145" s="3629"/>
      <c r="P145" s="3628"/>
      <c r="Q145" s="3627"/>
      <c r="R145" s="3626"/>
      <c r="S145" s="3625"/>
      <c r="T145" s="2828"/>
      <c r="U145" s="2828"/>
      <c r="V145" s="2828"/>
      <c r="W145" s="2828"/>
      <c r="X145" s="2828"/>
      <c r="Y145" s="2828"/>
      <c r="Z145" s="2828"/>
      <c r="AA145" s="2828"/>
      <c r="AB145" s="2828"/>
      <c r="AC145" s="2828"/>
      <c r="AD145" s="2828"/>
      <c r="AE145" s="2828"/>
      <c r="AF145" s="2828"/>
      <c r="AG145" s="2828"/>
      <c r="AH145" s="2828"/>
      <c r="AI145" s="2828"/>
      <c r="AJ145" s="2828"/>
      <c r="AK145" s="2828"/>
      <c r="AL145" s="2828"/>
      <c r="AM145" s="2828"/>
    </row>
    <row r="146" spans="1:39" ht="15" customHeight="1" thickBot="1">
      <c r="A146" s="3242"/>
      <c r="B146" s="3624"/>
      <c r="C146" s="3227"/>
      <c r="D146" s="7133"/>
      <c r="E146" s="7171"/>
      <c r="F146" s="7271"/>
      <c r="G146" s="7135"/>
      <c r="H146" s="7135"/>
      <c r="I146" s="7135"/>
      <c r="J146" s="3088" t="s">
        <v>23</v>
      </c>
      <c r="K146" s="3623">
        <f>SUM(K143:K145)</f>
        <v>25</v>
      </c>
      <c r="L146" s="3164">
        <f>SUM(L143:L145)</f>
        <v>0</v>
      </c>
      <c r="M146" s="3164">
        <f>SUM(M143:M145)</f>
        <v>0</v>
      </c>
      <c r="N146" s="3589"/>
      <c r="O146" s="3007"/>
      <c r="P146" s="2913"/>
      <c r="Q146" s="3284"/>
      <c r="R146" s="3006"/>
      <c r="S146" s="2935"/>
      <c r="T146" s="2828"/>
      <c r="U146" s="2828"/>
      <c r="V146" s="2828"/>
      <c r="W146" s="2828"/>
      <c r="X146" s="2828"/>
      <c r="Y146" s="2828"/>
      <c r="Z146" s="2828"/>
      <c r="AA146" s="2828"/>
      <c r="AB146" s="2828"/>
      <c r="AC146" s="2828"/>
      <c r="AD146" s="2828"/>
      <c r="AE146" s="2828"/>
      <c r="AF146" s="2828"/>
      <c r="AG146" s="2828"/>
      <c r="AH146" s="2828"/>
      <c r="AI146" s="2828"/>
      <c r="AJ146" s="2828"/>
      <c r="AK146" s="2828"/>
      <c r="AL146" s="2828"/>
      <c r="AM146" s="2828"/>
    </row>
    <row r="147" spans="1:39" ht="15" customHeight="1">
      <c r="A147" s="7225" t="s">
        <v>29</v>
      </c>
      <c r="B147" s="7226" t="s">
        <v>27</v>
      </c>
      <c r="C147" s="7227" t="s">
        <v>92</v>
      </c>
      <c r="D147" s="7322" t="s">
        <v>27</v>
      </c>
      <c r="E147" s="3037"/>
      <c r="F147" s="7331" t="s">
        <v>1258</v>
      </c>
      <c r="G147" s="7135"/>
      <c r="H147" s="7135"/>
      <c r="I147" s="7135"/>
      <c r="J147" s="3153" t="s">
        <v>110</v>
      </c>
      <c r="K147" s="3153">
        <v>25</v>
      </c>
      <c r="L147" s="3323">
        <v>0</v>
      </c>
      <c r="M147" s="3323">
        <v>0</v>
      </c>
      <c r="N147" s="3583"/>
      <c r="O147" s="2908"/>
      <c r="P147" s="2908"/>
      <c r="Q147" s="2921"/>
      <c r="R147" s="3006"/>
      <c r="S147" s="3622"/>
      <c r="T147" s="2828"/>
      <c r="U147" s="2828"/>
      <c r="V147" s="2828"/>
      <c r="W147" s="2840"/>
      <c r="X147" s="2828"/>
      <c r="Y147" s="2840"/>
      <c r="Z147" s="2828"/>
      <c r="AA147" s="2828"/>
      <c r="AB147" s="2828"/>
      <c r="AC147" s="2828"/>
      <c r="AD147" s="2828"/>
      <c r="AE147" s="2828"/>
      <c r="AF147" s="2828"/>
      <c r="AG147" s="2828"/>
      <c r="AH147" s="2828"/>
      <c r="AI147" s="2828"/>
      <c r="AJ147" s="2828"/>
      <c r="AK147" s="2828"/>
      <c r="AL147" s="2828"/>
      <c r="AM147" s="2828"/>
    </row>
    <row r="148" spans="1:39" ht="15" customHeight="1">
      <c r="A148" s="7135"/>
      <c r="B148" s="7135"/>
      <c r="C148" s="7135"/>
      <c r="D148" s="7270"/>
      <c r="E148" s="3025"/>
      <c r="F148" s="7170"/>
      <c r="G148" s="7135"/>
      <c r="H148" s="7135"/>
      <c r="I148" s="7135"/>
      <c r="J148" s="3144" t="s">
        <v>135</v>
      </c>
      <c r="K148" s="3144"/>
      <c r="L148" s="3143"/>
      <c r="M148" s="3142"/>
      <c r="N148" s="3583"/>
      <c r="O148" s="2908"/>
      <c r="P148" s="2908"/>
      <c r="Q148" s="2921"/>
      <c r="R148" s="3006"/>
      <c r="S148" s="3622"/>
      <c r="T148" s="2828"/>
      <c r="U148" s="2828"/>
      <c r="V148" s="2828"/>
      <c r="W148" s="2828"/>
      <c r="X148" s="2828"/>
      <c r="Y148" s="2828"/>
      <c r="Z148" s="2828"/>
      <c r="AA148" s="2828"/>
      <c r="AB148" s="2828"/>
      <c r="AC148" s="2828"/>
      <c r="AD148" s="2828"/>
      <c r="AE148" s="2828"/>
      <c r="AF148" s="2828"/>
      <c r="AG148" s="2828"/>
      <c r="AH148" s="2828"/>
      <c r="AI148" s="2828"/>
      <c r="AJ148" s="2828"/>
      <c r="AK148" s="2828"/>
      <c r="AL148" s="2828"/>
      <c r="AM148" s="2828"/>
    </row>
    <row r="149" spans="1:39" ht="15" customHeight="1" thickBot="1">
      <c r="A149" s="7135"/>
      <c r="B149" s="7135"/>
      <c r="C149" s="7135"/>
      <c r="D149" s="7270"/>
      <c r="E149" s="3025"/>
      <c r="F149" s="7170"/>
      <c r="G149" s="7135"/>
      <c r="H149" s="7135"/>
      <c r="I149" s="7135"/>
      <c r="J149" s="3153" t="s">
        <v>209</v>
      </c>
      <c r="K149" s="3138"/>
      <c r="L149" s="3136"/>
      <c r="M149" s="3136"/>
      <c r="N149" s="3583"/>
      <c r="O149" s="2908"/>
      <c r="P149" s="2908"/>
      <c r="Q149" s="2921"/>
      <c r="R149" s="3006"/>
      <c r="S149" s="3622"/>
      <c r="T149" s="2828"/>
      <c r="U149" s="2828"/>
      <c r="V149" s="2828"/>
      <c r="W149" s="2828"/>
      <c r="X149" s="2828"/>
      <c r="Y149" s="2828"/>
      <c r="Z149" s="2828"/>
      <c r="AA149" s="2828"/>
      <c r="AB149" s="2828"/>
      <c r="AC149" s="2828"/>
      <c r="AD149" s="2828"/>
      <c r="AE149" s="2828"/>
      <c r="AF149" s="2828"/>
      <c r="AG149" s="2828"/>
      <c r="AH149" s="2828"/>
      <c r="AI149" s="2828"/>
      <c r="AJ149" s="2828"/>
      <c r="AK149" s="2828"/>
      <c r="AL149" s="2828"/>
      <c r="AM149" s="2828"/>
    </row>
    <row r="150" spans="1:39" ht="15" customHeight="1" thickBot="1">
      <c r="A150" s="7136"/>
      <c r="B150" s="7136"/>
      <c r="C150" s="7136"/>
      <c r="D150" s="7271"/>
      <c r="E150" s="3035"/>
      <c r="F150" s="7171"/>
      <c r="G150" s="7136"/>
      <c r="H150" s="7136"/>
      <c r="I150" s="7136"/>
      <c r="J150" s="3621" t="s">
        <v>23</v>
      </c>
      <c r="K150" s="3620">
        <f>SUM(K147:K149)</f>
        <v>25</v>
      </c>
      <c r="L150" s="3382">
        <f>SUM(L147:L149)</f>
        <v>0</v>
      </c>
      <c r="M150" s="3382">
        <f>SUM(M147:M149)</f>
        <v>0</v>
      </c>
      <c r="N150" s="3008"/>
      <c r="O150" s="2919"/>
      <c r="P150" s="2919"/>
      <c r="Q150" s="2918"/>
      <c r="R150" s="3006"/>
      <c r="S150" s="2935"/>
      <c r="T150" s="2828"/>
      <c r="U150" s="2828"/>
      <c r="V150" s="2828"/>
      <c r="W150" s="2828"/>
      <c r="X150" s="2828"/>
      <c r="Y150" s="2828"/>
      <c r="Z150" s="2828"/>
      <c r="AA150" s="2828"/>
      <c r="AB150" s="2828"/>
      <c r="AC150" s="2828"/>
      <c r="AD150" s="2828"/>
      <c r="AE150" s="2828"/>
      <c r="AF150" s="2828"/>
      <c r="AG150" s="2828"/>
      <c r="AH150" s="2828"/>
      <c r="AI150" s="2828"/>
      <c r="AJ150" s="2828"/>
      <c r="AK150" s="2828"/>
      <c r="AL150" s="2828"/>
      <c r="AM150" s="2828"/>
    </row>
    <row r="151" spans="1:39" ht="33" customHeight="1" thickBot="1">
      <c r="A151" s="2895" t="s">
        <v>29</v>
      </c>
      <c r="B151" s="2899" t="s">
        <v>27</v>
      </c>
      <c r="C151" s="7219" t="s">
        <v>608</v>
      </c>
      <c r="D151" s="7213"/>
      <c r="E151" s="7213"/>
      <c r="F151" s="7213"/>
      <c r="G151" s="7213"/>
      <c r="H151" s="7213"/>
      <c r="I151" s="7213"/>
      <c r="J151" s="7215"/>
      <c r="K151" s="3512">
        <f>K121+K128+K137+K146</f>
        <v>25</v>
      </c>
      <c r="L151" s="3512">
        <f>L121+L128+L137+L146</f>
        <v>0</v>
      </c>
      <c r="M151" s="3512">
        <f>M121+M128+M137+M146</f>
        <v>0</v>
      </c>
      <c r="N151" s="7218"/>
      <c r="O151" s="7213"/>
      <c r="P151" s="7213"/>
      <c r="Q151" s="7213"/>
      <c r="R151" s="2893"/>
      <c r="S151" s="2892"/>
      <c r="T151" s="2828"/>
      <c r="U151" s="2828"/>
      <c r="V151" s="2828"/>
      <c r="W151" s="2828"/>
      <c r="X151" s="2828"/>
      <c r="Y151" s="2828"/>
      <c r="Z151" s="2828"/>
      <c r="AA151" s="2828"/>
      <c r="AB151" s="2828"/>
      <c r="AC151" s="2828"/>
      <c r="AD151" s="2828"/>
      <c r="AE151" s="2828"/>
      <c r="AF151" s="2828"/>
      <c r="AG151" s="2828"/>
      <c r="AH151" s="2828"/>
      <c r="AI151" s="2828"/>
      <c r="AJ151" s="2828"/>
      <c r="AK151" s="2828"/>
      <c r="AL151" s="2828"/>
      <c r="AM151" s="2828"/>
    </row>
    <row r="152" spans="1:39" ht="27" customHeight="1" thickBot="1">
      <c r="A152" s="3619" t="s">
        <v>29</v>
      </c>
      <c r="B152" s="3618" t="s">
        <v>29</v>
      </c>
      <c r="C152" s="3128" t="s">
        <v>1257</v>
      </c>
      <c r="D152" s="3616"/>
      <c r="E152" s="3616"/>
      <c r="F152" s="3616"/>
      <c r="G152" s="3616"/>
      <c r="H152" s="3617"/>
      <c r="I152" s="3616"/>
      <c r="J152" s="3616"/>
      <c r="K152" s="3616"/>
      <c r="L152" s="3616"/>
      <c r="M152" s="3616"/>
      <c r="N152" s="3616"/>
      <c r="O152" s="3616"/>
      <c r="P152" s="3616"/>
      <c r="Q152" s="3616"/>
      <c r="R152" s="3615"/>
      <c r="S152" s="3614"/>
      <c r="T152" s="2828"/>
      <c r="U152" s="2828"/>
      <c r="V152" s="2828"/>
      <c r="W152" s="2828"/>
      <c r="X152" s="2828"/>
      <c r="Y152" s="2828"/>
      <c r="Z152" s="2828"/>
      <c r="AA152" s="2828"/>
      <c r="AB152" s="2828"/>
      <c r="AC152" s="2828"/>
      <c r="AD152" s="2828"/>
      <c r="AE152" s="2828"/>
      <c r="AF152" s="2828"/>
      <c r="AG152" s="2828"/>
      <c r="AH152" s="2828"/>
      <c r="AI152" s="2828"/>
      <c r="AJ152" s="2828"/>
      <c r="AK152" s="2828"/>
      <c r="AL152" s="2828"/>
      <c r="AM152" s="2828"/>
    </row>
    <row r="153" spans="1:39" ht="18" customHeight="1">
      <c r="A153" s="3028"/>
      <c r="B153" s="3613"/>
      <c r="C153" s="7337"/>
      <c r="D153" s="7338"/>
      <c r="E153" s="7338"/>
      <c r="F153" s="7338"/>
      <c r="G153" s="7338"/>
      <c r="H153" s="7338"/>
      <c r="I153" s="7338"/>
      <c r="J153" s="7338"/>
      <c r="K153" s="7338"/>
      <c r="L153" s="7338"/>
      <c r="M153" s="7339"/>
      <c r="N153" s="3612" t="s">
        <v>1256</v>
      </c>
      <c r="O153" s="3387" t="s">
        <v>37</v>
      </c>
      <c r="P153" s="3611">
        <v>1</v>
      </c>
      <c r="Q153" s="3611"/>
      <c r="R153" s="3610"/>
      <c r="S153" s="3609"/>
      <c r="T153" s="2828"/>
      <c r="U153" s="2828"/>
      <c r="V153" s="2828"/>
      <c r="W153" s="2828"/>
      <c r="X153" s="2828"/>
      <c r="Y153" s="2828"/>
      <c r="Z153" s="2828"/>
      <c r="AA153" s="2828"/>
      <c r="AB153" s="2828"/>
      <c r="AC153" s="2828"/>
      <c r="AD153" s="2828"/>
      <c r="AE153" s="2828"/>
      <c r="AF153" s="2828"/>
      <c r="AG153" s="2828"/>
      <c r="AH153" s="2828"/>
      <c r="AI153" s="2828"/>
      <c r="AJ153" s="2828"/>
      <c r="AK153" s="2828"/>
      <c r="AL153" s="2828"/>
      <c r="AM153" s="2828"/>
    </row>
    <row r="154" spans="1:39" ht="29.25" customHeight="1" thickBot="1">
      <c r="A154" s="3242"/>
      <c r="B154" s="3228"/>
      <c r="C154" s="7279"/>
      <c r="D154" s="7340"/>
      <c r="E154" s="7340"/>
      <c r="F154" s="7340"/>
      <c r="G154" s="7340"/>
      <c r="H154" s="7340"/>
      <c r="I154" s="7340"/>
      <c r="J154" s="7340"/>
      <c r="K154" s="7340"/>
      <c r="L154" s="7340"/>
      <c r="M154" s="7341"/>
      <c r="N154" s="3608" t="s">
        <v>597</v>
      </c>
      <c r="O154" s="3607" t="s">
        <v>37</v>
      </c>
      <c r="P154" s="3606"/>
      <c r="Q154" s="3606"/>
      <c r="R154" s="3605"/>
      <c r="S154" s="3604"/>
      <c r="T154" s="2828"/>
      <c r="U154" s="2828"/>
      <c r="V154" s="2828"/>
      <c r="W154" s="2828"/>
      <c r="X154" s="2828"/>
      <c r="Y154" s="2828"/>
      <c r="Z154" s="2828"/>
      <c r="AA154" s="2828"/>
      <c r="AB154" s="2828"/>
      <c r="AC154" s="2828"/>
      <c r="AD154" s="2828"/>
      <c r="AE154" s="2828"/>
      <c r="AF154" s="2828"/>
      <c r="AG154" s="2828"/>
      <c r="AH154" s="2828"/>
      <c r="AI154" s="2828"/>
      <c r="AJ154" s="2828"/>
      <c r="AK154" s="2828"/>
      <c r="AL154" s="2828"/>
      <c r="AM154" s="2828"/>
    </row>
    <row r="155" spans="1:39" ht="24" customHeight="1">
      <c r="A155" s="7225" t="s">
        <v>29</v>
      </c>
      <c r="B155" s="7226" t="s">
        <v>29</v>
      </c>
      <c r="C155" s="7227" t="s">
        <v>27</v>
      </c>
      <c r="D155" s="7134"/>
      <c r="E155" s="2948"/>
      <c r="F155" s="7329" t="s">
        <v>1254</v>
      </c>
      <c r="G155" s="7281" t="s">
        <v>762</v>
      </c>
      <c r="H155" s="7189" t="s">
        <v>34</v>
      </c>
      <c r="I155" s="3037" t="s">
        <v>614</v>
      </c>
      <c r="J155" s="3245" t="s">
        <v>110</v>
      </c>
      <c r="K155" s="3594">
        <f>K159</f>
        <v>40</v>
      </c>
      <c r="L155" s="3594">
        <f>L159</f>
        <v>58</v>
      </c>
      <c r="M155" s="3594">
        <f>M159</f>
        <v>57.7</v>
      </c>
      <c r="N155" s="2975" t="s">
        <v>1255</v>
      </c>
      <c r="O155" s="3603" t="s">
        <v>65</v>
      </c>
      <c r="P155" s="3602">
        <v>1.4999999999999999E-2</v>
      </c>
      <c r="Q155" s="3601">
        <v>3.3000000000000002E-2</v>
      </c>
      <c r="R155" s="2936"/>
      <c r="S155" s="3229"/>
      <c r="T155" s="2828"/>
      <c r="U155" s="2828"/>
      <c r="V155" s="2828"/>
      <c r="W155" s="2828"/>
      <c r="X155" s="2828"/>
      <c r="Y155" s="2828"/>
      <c r="Z155" s="2828"/>
      <c r="AA155" s="2828"/>
      <c r="AB155" s="2828"/>
      <c r="AC155" s="2828"/>
      <c r="AD155" s="2828"/>
      <c r="AE155" s="2828"/>
      <c r="AF155" s="2828"/>
      <c r="AG155" s="2828"/>
      <c r="AH155" s="2828"/>
      <c r="AI155" s="2828"/>
      <c r="AJ155" s="2828"/>
      <c r="AK155" s="2828"/>
      <c r="AL155" s="2828"/>
      <c r="AM155" s="2828"/>
    </row>
    <row r="156" spans="1:39" ht="17.25" customHeight="1">
      <c r="A156" s="7135"/>
      <c r="B156" s="7135"/>
      <c r="C156" s="7135"/>
      <c r="D156" s="7135"/>
      <c r="E156" s="3141"/>
      <c r="F156" s="7135"/>
      <c r="G156" s="7135"/>
      <c r="H156" s="7135"/>
      <c r="I156" s="3025"/>
      <c r="J156" s="3168" t="s">
        <v>135</v>
      </c>
      <c r="K156" s="3600"/>
      <c r="L156" s="3544">
        <f>L160</f>
        <v>0</v>
      </c>
      <c r="M156" s="3544">
        <f>M160</f>
        <v>0</v>
      </c>
      <c r="N156" s="2909"/>
      <c r="O156" s="2908"/>
      <c r="P156" s="2907"/>
      <c r="Q156" s="2907"/>
      <c r="R156" s="3006"/>
      <c r="S156" s="2935"/>
      <c r="T156" s="2828"/>
      <c r="U156" s="2828"/>
      <c r="V156" s="2828"/>
      <c r="W156" s="2828"/>
      <c r="X156" s="2828"/>
      <c r="Y156" s="2828"/>
      <c r="Z156" s="2828"/>
      <c r="AA156" s="2828"/>
      <c r="AB156" s="2828"/>
      <c r="AC156" s="2828"/>
      <c r="AD156" s="2828"/>
      <c r="AE156" s="2828"/>
      <c r="AF156" s="2828"/>
      <c r="AG156" s="2828"/>
      <c r="AH156" s="2828"/>
      <c r="AI156" s="2828"/>
      <c r="AJ156" s="2828"/>
      <c r="AK156" s="2828"/>
      <c r="AL156" s="2828"/>
      <c r="AM156" s="2828"/>
    </row>
    <row r="157" spans="1:39" ht="15" customHeight="1" thickBot="1">
      <c r="A157" s="7135"/>
      <c r="B157" s="7135"/>
      <c r="C157" s="7135"/>
      <c r="D157" s="7135"/>
      <c r="E157" s="3141"/>
      <c r="F157" s="7135"/>
      <c r="G157" s="7135"/>
      <c r="H157" s="7135"/>
      <c r="I157" s="3025"/>
      <c r="J157" s="3334" t="s">
        <v>209</v>
      </c>
      <c r="K157" s="3592"/>
      <c r="L157" s="3591"/>
      <c r="M157" s="3591"/>
      <c r="N157" s="2909"/>
      <c r="O157" s="2908"/>
      <c r="P157" s="2907"/>
      <c r="Q157" s="2907"/>
      <c r="R157" s="3006"/>
      <c r="S157" s="2935"/>
      <c r="T157" s="2828"/>
      <c r="U157" s="2828"/>
      <c r="V157" s="2828"/>
      <c r="W157" s="2828"/>
      <c r="X157" s="2828"/>
      <c r="Y157" s="2828"/>
      <c r="Z157" s="2828"/>
      <c r="AA157" s="2828"/>
      <c r="AB157" s="2828"/>
      <c r="AC157" s="2828"/>
      <c r="AD157" s="2828"/>
      <c r="AE157" s="2828"/>
      <c r="AF157" s="2828"/>
      <c r="AG157" s="2828"/>
      <c r="AH157" s="2828"/>
      <c r="AI157" s="2828"/>
      <c r="AJ157" s="2828"/>
      <c r="AK157" s="2828"/>
      <c r="AL157" s="2828"/>
      <c r="AM157" s="2828"/>
    </row>
    <row r="158" spans="1:39" ht="26.25" customHeight="1" thickBot="1">
      <c r="A158" s="7135"/>
      <c r="B158" s="7135"/>
      <c r="C158" s="7135"/>
      <c r="D158" s="7135"/>
      <c r="E158" s="3141"/>
      <c r="F158" s="3599"/>
      <c r="G158" s="7135"/>
      <c r="H158" s="7135"/>
      <c r="I158" s="3025"/>
      <c r="J158" s="3165" t="s">
        <v>23</v>
      </c>
      <c r="K158" s="3243">
        <f>SUM(K155:K157)</f>
        <v>40</v>
      </c>
      <c r="L158" s="3243">
        <f>SUM(L155:L157)</f>
        <v>58</v>
      </c>
      <c r="M158" s="3243">
        <f>SUM(M155:M157)</f>
        <v>57.7</v>
      </c>
      <c r="N158" s="2993"/>
      <c r="O158" s="3031"/>
      <c r="P158" s="3030"/>
      <c r="Q158" s="3030"/>
      <c r="R158" s="3006"/>
      <c r="S158" s="2935"/>
      <c r="T158" s="2828"/>
      <c r="U158" s="2828"/>
      <c r="V158" s="2828"/>
      <c r="W158" s="2828"/>
      <c r="X158" s="2828"/>
      <c r="Y158" s="2828"/>
      <c r="Z158" s="2828"/>
      <c r="AA158" s="2828"/>
      <c r="AB158" s="2828"/>
      <c r="AC158" s="2828"/>
      <c r="AD158" s="2828"/>
      <c r="AE158" s="2828"/>
      <c r="AF158" s="2828"/>
      <c r="AG158" s="2828"/>
      <c r="AH158" s="2828"/>
      <c r="AI158" s="2828"/>
      <c r="AJ158" s="2828"/>
      <c r="AK158" s="2828"/>
      <c r="AL158" s="2828"/>
      <c r="AM158" s="2828"/>
    </row>
    <row r="159" spans="1:39" ht="19.5" customHeight="1">
      <c r="A159" s="3110" t="s">
        <v>29</v>
      </c>
      <c r="B159" s="3553" t="s">
        <v>29</v>
      </c>
      <c r="C159" s="3108" t="s">
        <v>27</v>
      </c>
      <c r="D159" s="7134" t="s">
        <v>27</v>
      </c>
      <c r="E159" s="2948"/>
      <c r="F159" s="7138" t="s">
        <v>1254</v>
      </c>
      <c r="G159" s="7135"/>
      <c r="H159" s="7135"/>
      <c r="I159" s="3037"/>
      <c r="J159" s="3147" t="s">
        <v>110</v>
      </c>
      <c r="K159" s="3147">
        <v>40</v>
      </c>
      <c r="L159" s="2915">
        <v>58</v>
      </c>
      <c r="M159" s="2915">
        <v>57.7</v>
      </c>
      <c r="N159" s="3598"/>
      <c r="O159" s="3039"/>
      <c r="P159" s="3038"/>
      <c r="Q159" s="3038"/>
      <c r="R159" s="7147" t="s">
        <v>1253</v>
      </c>
      <c r="S159" s="7324"/>
      <c r="T159" s="2828"/>
      <c r="U159" s="2828"/>
      <c r="V159" s="2828"/>
      <c r="W159" s="2828"/>
      <c r="X159" s="2828"/>
      <c r="Y159" s="2828"/>
      <c r="Z159" s="2828"/>
      <c r="AA159" s="2828"/>
      <c r="AB159" s="2828"/>
      <c r="AC159" s="2828"/>
      <c r="AD159" s="2828"/>
      <c r="AE159" s="2828"/>
      <c r="AF159" s="2828"/>
      <c r="AG159" s="2828"/>
      <c r="AH159" s="2828"/>
      <c r="AI159" s="2828"/>
      <c r="AJ159" s="2828"/>
      <c r="AK159" s="2828"/>
      <c r="AL159" s="2828"/>
      <c r="AM159" s="2828"/>
    </row>
    <row r="160" spans="1:39" ht="15.75" customHeight="1" thickBot="1">
      <c r="A160" s="3098"/>
      <c r="B160" s="3254"/>
      <c r="C160" s="3096"/>
      <c r="D160" s="7135"/>
      <c r="E160" s="3141"/>
      <c r="F160" s="7135"/>
      <c r="G160" s="7135"/>
      <c r="H160" s="7135"/>
      <c r="I160" s="3025"/>
      <c r="J160" s="3597" t="s">
        <v>135</v>
      </c>
      <c r="K160" s="3596"/>
      <c r="L160" s="3136"/>
      <c r="M160" s="3136"/>
      <c r="N160" s="3355"/>
      <c r="O160" s="3354"/>
      <c r="P160" s="3551"/>
      <c r="Q160" s="3551"/>
      <c r="R160" s="7325"/>
      <c r="S160" s="7326"/>
      <c r="T160" s="2828"/>
      <c r="U160" s="2828"/>
      <c r="V160" s="2828"/>
      <c r="W160" s="2828"/>
      <c r="X160" s="2828"/>
      <c r="Y160" s="2828"/>
      <c r="Z160" s="2828"/>
      <c r="AA160" s="2828"/>
      <c r="AB160" s="2828"/>
      <c r="AC160" s="2828"/>
      <c r="AD160" s="2828"/>
      <c r="AE160" s="2828"/>
      <c r="AF160" s="2828"/>
      <c r="AG160" s="2828"/>
      <c r="AH160" s="2828"/>
      <c r="AI160" s="2828"/>
      <c r="AJ160" s="2828"/>
      <c r="AK160" s="2828"/>
      <c r="AL160" s="2828"/>
      <c r="AM160" s="2828"/>
    </row>
    <row r="161" spans="1:39" ht="15" customHeight="1" thickBot="1">
      <c r="A161" s="3093"/>
      <c r="B161" s="3550"/>
      <c r="C161" s="3091"/>
      <c r="D161" s="7136"/>
      <c r="E161" s="2937"/>
      <c r="F161" s="7136"/>
      <c r="G161" s="7136"/>
      <c r="H161" s="7136"/>
      <c r="I161" s="3035"/>
      <c r="J161" s="3595" t="s">
        <v>23</v>
      </c>
      <c r="K161" s="3595">
        <f>SUM(K159:K160)</f>
        <v>40</v>
      </c>
      <c r="L161" s="3133">
        <f>SUM(L159:L160)</f>
        <v>58</v>
      </c>
      <c r="M161" s="3133">
        <f>SUM(M159:M160)</f>
        <v>57.7</v>
      </c>
      <c r="N161" s="2920"/>
      <c r="O161" s="3042"/>
      <c r="P161" s="3041"/>
      <c r="Q161" s="3041"/>
      <c r="R161" s="7327"/>
      <c r="S161" s="7328"/>
      <c r="T161" s="2828"/>
      <c r="U161" s="2828"/>
      <c r="V161" s="2828"/>
      <c r="W161" s="2828"/>
      <c r="X161" s="2828"/>
      <c r="Y161" s="2828"/>
      <c r="Z161" s="2828"/>
      <c r="AA161" s="2828"/>
      <c r="AB161" s="2828"/>
      <c r="AC161" s="2828"/>
      <c r="AD161" s="2828"/>
      <c r="AE161" s="2828"/>
      <c r="AF161" s="2828"/>
      <c r="AG161" s="2828"/>
      <c r="AH161" s="2828"/>
      <c r="AI161" s="2828"/>
      <c r="AJ161" s="2828"/>
      <c r="AK161" s="2828"/>
      <c r="AL161" s="2828"/>
      <c r="AM161" s="2828"/>
    </row>
    <row r="162" spans="1:39" ht="15" customHeight="1">
      <c r="A162" s="7225" t="s">
        <v>29</v>
      </c>
      <c r="B162" s="7226" t="s">
        <v>29</v>
      </c>
      <c r="C162" s="7227" t="s">
        <v>29</v>
      </c>
      <c r="D162" s="7308"/>
      <c r="E162" s="7308"/>
      <c r="F162" s="7323" t="s">
        <v>1252</v>
      </c>
      <c r="G162" s="7300" t="s">
        <v>757</v>
      </c>
      <c r="H162" s="7189" t="s">
        <v>34</v>
      </c>
      <c r="I162" s="3037" t="s">
        <v>614</v>
      </c>
      <c r="J162" s="3245" t="s">
        <v>110</v>
      </c>
      <c r="K162" s="3594">
        <f>K167+K171+K175+K179+K185+K189+K193+K197+K201+K205+K209+K213+K217</f>
        <v>2696</v>
      </c>
      <c r="L162" s="3594">
        <f>L167+L171+L175+L179+L185+L189+L193+L197+L201+L205+L209+L213+L217</f>
        <v>4156.1000000000004</v>
      </c>
      <c r="M162" s="3594">
        <f>M167+M171+M175+M179+M185+M189+M193+M197+M201+M205+M209+M213+M217</f>
        <v>3872.0999999999995</v>
      </c>
      <c r="N162" s="2914"/>
      <c r="O162" s="3061"/>
      <c r="P162" s="2913"/>
      <c r="Q162" s="3301"/>
      <c r="R162" s="3006"/>
      <c r="S162" s="2935"/>
      <c r="T162" s="2828"/>
      <c r="U162" s="2828"/>
      <c r="V162" s="2828"/>
      <c r="W162" s="2840"/>
      <c r="X162" s="2828"/>
      <c r="Y162" s="2828"/>
      <c r="Z162" s="2828"/>
      <c r="AA162" s="2828"/>
      <c r="AB162" s="2828"/>
      <c r="AC162" s="2828"/>
      <c r="AD162" s="2828"/>
      <c r="AE162" s="2828"/>
      <c r="AF162" s="2828"/>
      <c r="AG162" s="2828"/>
      <c r="AH162" s="2828"/>
      <c r="AI162" s="2828"/>
      <c r="AJ162" s="2828"/>
      <c r="AK162" s="2828"/>
      <c r="AL162" s="2828"/>
      <c r="AM162" s="2828"/>
    </row>
    <row r="163" spans="1:39" ht="18" customHeight="1">
      <c r="A163" s="7135"/>
      <c r="B163" s="7135"/>
      <c r="C163" s="7135"/>
      <c r="D163" s="7132"/>
      <c r="E163" s="7132"/>
      <c r="F163" s="7270"/>
      <c r="G163" s="7270"/>
      <c r="H163" s="7135"/>
      <c r="I163" s="3141"/>
      <c r="J163" s="3168" t="s">
        <v>135</v>
      </c>
      <c r="K163" s="3544">
        <f>K168+K172+K176+K180+K186+K190+K194+K202+K206+K210</f>
        <v>0</v>
      </c>
      <c r="L163" s="3544">
        <f>L168+L172+L176+L180+L186+L190+L194+L202+L206+L210</f>
        <v>0</v>
      </c>
      <c r="M163" s="3544">
        <f>M168+M172+M176+M180+M186+M190+M194+M202+M206+M210</f>
        <v>0</v>
      </c>
      <c r="N163" s="3583"/>
      <c r="O163" s="2908"/>
      <c r="P163" s="3045"/>
      <c r="Q163" s="2921"/>
      <c r="R163" s="3006"/>
      <c r="S163" s="2935"/>
      <c r="T163" s="2828"/>
      <c r="U163" s="2828"/>
      <c r="V163" s="2828"/>
      <c r="W163" s="2828"/>
      <c r="X163" s="2828"/>
      <c r="Y163" s="2828"/>
      <c r="Z163" s="2828"/>
      <c r="AA163" s="2828"/>
      <c r="AB163" s="2828"/>
      <c r="AC163" s="2828"/>
      <c r="AD163" s="2828"/>
      <c r="AE163" s="2828"/>
      <c r="AF163" s="2828"/>
      <c r="AG163" s="2828"/>
      <c r="AH163" s="2828"/>
      <c r="AI163" s="2828"/>
      <c r="AJ163" s="2828"/>
      <c r="AK163" s="2828"/>
      <c r="AL163" s="2828"/>
      <c r="AM163" s="2828"/>
    </row>
    <row r="164" spans="1:39" ht="15" customHeight="1">
      <c r="A164" s="7135"/>
      <c r="B164" s="7135"/>
      <c r="C164" s="7135"/>
      <c r="D164" s="7132"/>
      <c r="E164" s="7132"/>
      <c r="F164" s="7270"/>
      <c r="G164" s="7270"/>
      <c r="H164" s="7135"/>
      <c r="I164" s="3141"/>
      <c r="J164" s="3168" t="s">
        <v>134</v>
      </c>
      <c r="K164" s="3593">
        <f>K169+K173+K177+K181+K187+K191+K195+K199+K207+K211+K215+K219</f>
        <v>20.9</v>
      </c>
      <c r="L164" s="3593">
        <f>L169+L173+L177+L181+L187+L191+L195+L199+L207+L211+L215+L219</f>
        <v>20.9</v>
      </c>
      <c r="M164" s="3593">
        <f>M169+M173+M177+M181+M187+M191+M195+M199+M207+M211+M215+M219</f>
        <v>20.9</v>
      </c>
      <c r="N164" s="3583"/>
      <c r="O164" s="2908"/>
      <c r="P164" s="3045"/>
      <c r="Q164" s="2921"/>
      <c r="R164" s="3006"/>
      <c r="S164" s="2935"/>
      <c r="T164" s="2840"/>
      <c r="U164" s="2828"/>
      <c r="V164" s="2828"/>
      <c r="W164" s="2828"/>
      <c r="X164" s="2828"/>
      <c r="Y164" s="2828"/>
      <c r="Z164" s="2828"/>
      <c r="AA164" s="2828"/>
      <c r="AB164" s="2828"/>
      <c r="AC164" s="2828"/>
      <c r="AD164" s="2828"/>
      <c r="AE164" s="2828"/>
      <c r="AF164" s="2828"/>
      <c r="AG164" s="2828"/>
      <c r="AH164" s="2828"/>
      <c r="AI164" s="2828"/>
      <c r="AJ164" s="2828"/>
      <c r="AK164" s="2828"/>
      <c r="AL164" s="2828"/>
      <c r="AM164" s="2828"/>
    </row>
    <row r="165" spans="1:39" ht="16.5" customHeight="1" thickBot="1">
      <c r="A165" s="7135"/>
      <c r="B165" s="7135"/>
      <c r="C165" s="7135"/>
      <c r="D165" s="7132"/>
      <c r="E165" s="7132"/>
      <c r="F165" s="7270"/>
      <c r="G165" s="7270"/>
      <c r="H165" s="7135"/>
      <c r="I165" s="3141"/>
      <c r="J165" s="3334" t="s">
        <v>209</v>
      </c>
      <c r="K165" s="3592"/>
      <c r="L165" s="3591"/>
      <c r="M165" s="3591"/>
      <c r="N165" s="3583"/>
      <c r="O165" s="2908"/>
      <c r="P165" s="3045"/>
      <c r="Q165" s="2921"/>
      <c r="R165" s="3006"/>
      <c r="S165" s="2935"/>
      <c r="T165" s="2828"/>
      <c r="U165" s="2828"/>
      <c r="V165" s="2828"/>
      <c r="W165" s="2828"/>
      <c r="X165" s="2828"/>
      <c r="Y165" s="2828"/>
      <c r="Z165" s="2828"/>
      <c r="AA165" s="2828"/>
      <c r="AB165" s="2828"/>
      <c r="AC165" s="2828"/>
      <c r="AD165" s="2828"/>
      <c r="AE165" s="2828"/>
      <c r="AF165" s="2828"/>
      <c r="AG165" s="2828"/>
      <c r="AH165" s="2828"/>
      <c r="AI165" s="2828"/>
      <c r="AJ165" s="2828"/>
      <c r="AK165" s="2828"/>
      <c r="AL165" s="2828"/>
      <c r="AM165" s="2828"/>
    </row>
    <row r="166" spans="1:39" ht="15" customHeight="1" thickBot="1">
      <c r="A166" s="7136"/>
      <c r="B166" s="7136"/>
      <c r="C166" s="7136"/>
      <c r="D166" s="7133"/>
      <c r="E166" s="7133"/>
      <c r="F166" s="3590"/>
      <c r="G166" s="7271"/>
      <c r="H166" s="7136"/>
      <c r="I166" s="2937"/>
      <c r="J166" s="3165" t="s">
        <v>23</v>
      </c>
      <c r="K166" s="3269">
        <f>SUM(K162:K165)</f>
        <v>2716.9</v>
      </c>
      <c r="L166" s="3269">
        <f>SUM(L162:L165)</f>
        <v>4177</v>
      </c>
      <c r="M166" s="3269">
        <f>SUM(M162:M165)</f>
        <v>3892.9999999999995</v>
      </c>
      <c r="N166" s="3581"/>
      <c r="O166" s="2901"/>
      <c r="P166" s="3022"/>
      <c r="Q166" s="3316"/>
      <c r="R166" s="3006"/>
      <c r="S166" s="2935"/>
      <c r="T166" s="2828"/>
      <c r="U166" s="2828"/>
      <c r="V166" s="2828"/>
      <c r="W166" s="2828"/>
      <c r="X166" s="2828"/>
      <c r="Y166" s="2828"/>
      <c r="Z166" s="2828"/>
      <c r="AA166" s="2828"/>
      <c r="AB166" s="2828"/>
      <c r="AC166" s="2828"/>
      <c r="AD166" s="2828"/>
      <c r="AE166" s="2828"/>
      <c r="AF166" s="2828"/>
      <c r="AG166" s="2828"/>
      <c r="AH166" s="2828"/>
      <c r="AI166" s="2828"/>
      <c r="AJ166" s="2828"/>
      <c r="AK166" s="2828"/>
      <c r="AL166" s="2828"/>
      <c r="AM166" s="2828"/>
    </row>
    <row r="167" spans="1:39" ht="36" customHeight="1">
      <c r="A167" s="7225"/>
      <c r="B167" s="7226"/>
      <c r="C167" s="7227"/>
      <c r="D167" s="7134" t="s">
        <v>27</v>
      </c>
      <c r="E167" s="2948"/>
      <c r="F167" s="7138" t="s">
        <v>1251</v>
      </c>
      <c r="G167" s="7281" t="s">
        <v>757</v>
      </c>
      <c r="H167" s="7189" t="s">
        <v>34</v>
      </c>
      <c r="I167" s="3037" t="s">
        <v>614</v>
      </c>
      <c r="J167" s="3147" t="s">
        <v>110</v>
      </c>
      <c r="K167" s="3094">
        <v>200</v>
      </c>
      <c r="L167" s="2916">
        <v>272.7</v>
      </c>
      <c r="M167" s="2916">
        <v>272.7</v>
      </c>
      <c r="N167" s="7330" t="s">
        <v>1250</v>
      </c>
      <c r="O167" s="7256" t="s">
        <v>624</v>
      </c>
      <c r="P167" s="7172">
        <v>700</v>
      </c>
      <c r="Q167" s="7310">
        <v>700</v>
      </c>
      <c r="R167" s="2939" t="s">
        <v>1249</v>
      </c>
      <c r="S167" s="2938"/>
      <c r="T167" s="2828"/>
      <c r="U167" s="2828"/>
      <c r="V167" s="2828"/>
      <c r="W167" s="2840"/>
      <c r="X167" s="2828"/>
      <c r="Y167" s="2828"/>
      <c r="Z167" s="2828"/>
      <c r="AA167" s="2828"/>
      <c r="AB167" s="2828"/>
      <c r="AC167" s="2828"/>
      <c r="AD167" s="2828"/>
      <c r="AE167" s="2828"/>
      <c r="AF167" s="2828"/>
      <c r="AG167" s="2828"/>
      <c r="AH167" s="2828"/>
      <c r="AI167" s="2828"/>
      <c r="AJ167" s="2828"/>
      <c r="AK167" s="2828"/>
      <c r="AL167" s="2828"/>
      <c r="AM167" s="2828"/>
    </row>
    <row r="168" spans="1:39" ht="15" customHeight="1">
      <c r="A168" s="7135"/>
      <c r="B168" s="7135"/>
      <c r="C168" s="7135"/>
      <c r="D168" s="7135"/>
      <c r="E168" s="3141"/>
      <c r="F168" s="7135"/>
      <c r="G168" s="7135"/>
      <c r="H168" s="7135"/>
      <c r="I168" s="3141"/>
      <c r="J168" s="3154" t="s">
        <v>135</v>
      </c>
      <c r="K168" s="3153"/>
      <c r="L168" s="3323"/>
      <c r="M168" s="3323"/>
      <c r="N168" s="7140"/>
      <c r="O168" s="7142"/>
      <c r="P168" s="7142"/>
      <c r="Q168" s="7174"/>
      <c r="R168" s="2939"/>
      <c r="S168" s="2938"/>
      <c r="T168" s="2828"/>
      <c r="U168" s="2828"/>
      <c r="V168" s="2828"/>
      <c r="W168" s="2840"/>
      <c r="X168" s="2828"/>
      <c r="Y168" s="2828"/>
      <c r="Z168" s="2828"/>
      <c r="AA168" s="2828"/>
      <c r="AB168" s="2828"/>
      <c r="AC168" s="2828"/>
      <c r="AD168" s="2828"/>
      <c r="AE168" s="2828"/>
      <c r="AF168" s="2828"/>
      <c r="AG168" s="2828"/>
      <c r="AH168" s="2828"/>
      <c r="AI168" s="2828"/>
      <c r="AJ168" s="2828"/>
      <c r="AK168" s="2828"/>
      <c r="AL168" s="2828"/>
      <c r="AM168" s="2828"/>
    </row>
    <row r="169" spans="1:39" ht="15" customHeight="1" thickBot="1">
      <c r="A169" s="7135"/>
      <c r="B169" s="7135"/>
      <c r="C169" s="7135"/>
      <c r="D169" s="7135"/>
      <c r="E169" s="3141"/>
      <c r="F169" s="7135"/>
      <c r="G169" s="7135"/>
      <c r="H169" s="7135"/>
      <c r="I169" s="3141"/>
      <c r="J169" s="3234" t="s">
        <v>134</v>
      </c>
      <c r="K169" s="3138"/>
      <c r="L169" s="3321"/>
      <c r="M169" s="3321"/>
      <c r="N169" s="3589"/>
      <c r="O169" s="3007"/>
      <c r="P169" s="3050"/>
      <c r="Q169" s="3284"/>
      <c r="R169" s="2936"/>
      <c r="S169" s="2935"/>
      <c r="T169" s="2828"/>
      <c r="U169" s="2828"/>
      <c r="V169" s="2828"/>
      <c r="W169" s="2840"/>
      <c r="X169" s="2828"/>
      <c r="Y169" s="2828"/>
      <c r="Z169" s="2828"/>
      <c r="AA169" s="2828"/>
      <c r="AB169" s="2828"/>
      <c r="AC169" s="2828"/>
      <c r="AD169" s="2828"/>
      <c r="AE169" s="2828"/>
      <c r="AF169" s="2828"/>
      <c r="AG169" s="2828"/>
      <c r="AH169" s="2828"/>
      <c r="AI169" s="2828"/>
      <c r="AJ169" s="2828"/>
      <c r="AK169" s="2828"/>
      <c r="AL169" s="2828"/>
      <c r="AM169" s="2828"/>
    </row>
    <row r="170" spans="1:39" ht="15" customHeight="1" thickBot="1">
      <c r="A170" s="7136"/>
      <c r="B170" s="7136"/>
      <c r="C170" s="7136"/>
      <c r="D170" s="7136"/>
      <c r="E170" s="2937"/>
      <c r="F170" s="3135"/>
      <c r="G170" s="7136"/>
      <c r="H170" s="7136"/>
      <c r="I170" s="2937"/>
      <c r="J170" s="3134" t="s">
        <v>23</v>
      </c>
      <c r="K170" s="3582">
        <f>SUM(K167:K169)</f>
        <v>200</v>
      </c>
      <c r="L170" s="3318">
        <f>SUM(L167:L169)</f>
        <v>272.7</v>
      </c>
      <c r="M170" s="3319">
        <f>SUM(M167:M169)</f>
        <v>272.7</v>
      </c>
      <c r="N170" s="3581"/>
      <c r="O170" s="2901"/>
      <c r="P170" s="3022"/>
      <c r="Q170" s="3316"/>
      <c r="R170" s="2936"/>
      <c r="S170" s="2935"/>
      <c r="T170" s="2828"/>
      <c r="U170" s="2828"/>
      <c r="V170" s="2828"/>
      <c r="W170" s="2840"/>
      <c r="X170" s="2828"/>
      <c r="Y170" s="2828"/>
      <c r="Z170" s="2828"/>
      <c r="AA170" s="2828"/>
      <c r="AB170" s="2828"/>
      <c r="AC170" s="2828"/>
      <c r="AD170" s="2828"/>
      <c r="AE170" s="2828"/>
      <c r="AF170" s="2828"/>
      <c r="AG170" s="2828"/>
      <c r="AH170" s="2828"/>
      <c r="AI170" s="2828"/>
      <c r="AJ170" s="2828"/>
      <c r="AK170" s="2828"/>
      <c r="AL170" s="2828"/>
      <c r="AM170" s="2828"/>
    </row>
    <row r="171" spans="1:39" ht="30" customHeight="1" thickBot="1">
      <c r="A171" s="7225"/>
      <c r="B171" s="7226"/>
      <c r="C171" s="7227"/>
      <c r="D171" s="7322" t="s">
        <v>29</v>
      </c>
      <c r="E171" s="3565"/>
      <c r="F171" s="7138" t="s">
        <v>1248</v>
      </c>
      <c r="G171" s="7281" t="s">
        <v>757</v>
      </c>
      <c r="H171" s="7189" t="s">
        <v>34</v>
      </c>
      <c r="I171" s="3037" t="s">
        <v>614</v>
      </c>
      <c r="J171" s="3147" t="s">
        <v>110</v>
      </c>
      <c r="K171" s="3094">
        <v>119</v>
      </c>
      <c r="L171" s="2916">
        <v>135.9</v>
      </c>
      <c r="M171" s="2915">
        <v>135.80000000000001</v>
      </c>
      <c r="N171" s="3588" t="s">
        <v>1247</v>
      </c>
      <c r="O171" s="3587" t="s">
        <v>1244</v>
      </c>
      <c r="P171" s="3306">
        <v>13350</v>
      </c>
      <c r="Q171" s="3586">
        <v>13470</v>
      </c>
      <c r="R171" s="2939" t="s">
        <v>1246</v>
      </c>
      <c r="S171" s="2938"/>
      <c r="T171" s="2828"/>
      <c r="U171" s="2828"/>
      <c r="V171" s="2828"/>
      <c r="W171" s="2840"/>
      <c r="X171" s="2828"/>
      <c r="Y171" s="2828"/>
      <c r="Z171" s="2828"/>
      <c r="AA171" s="2828"/>
      <c r="AB171" s="2828"/>
      <c r="AC171" s="2828"/>
      <c r="AD171" s="2828"/>
      <c r="AE171" s="2828"/>
      <c r="AF171" s="2828"/>
      <c r="AG171" s="2828"/>
      <c r="AH171" s="2828"/>
      <c r="AI171" s="2828"/>
      <c r="AJ171" s="2828"/>
      <c r="AK171" s="2828"/>
      <c r="AL171" s="2828"/>
      <c r="AM171" s="2828"/>
    </row>
    <row r="172" spans="1:39" ht="35.25" customHeight="1">
      <c r="A172" s="7135"/>
      <c r="B172" s="7135"/>
      <c r="C172" s="7135"/>
      <c r="D172" s="7270"/>
      <c r="E172" s="3563"/>
      <c r="F172" s="7135"/>
      <c r="G172" s="7135"/>
      <c r="H172" s="7135"/>
      <c r="I172" s="3141"/>
      <c r="J172" s="3154" t="s">
        <v>135</v>
      </c>
      <c r="K172" s="3153"/>
      <c r="L172" s="3323"/>
      <c r="M172" s="3151"/>
      <c r="N172" s="3585" t="s">
        <v>1245</v>
      </c>
      <c r="O172" s="3163" t="s">
        <v>1244</v>
      </c>
      <c r="P172" s="3584">
        <v>525</v>
      </c>
      <c r="Q172" s="3576">
        <v>609</v>
      </c>
      <c r="R172" s="2939" t="s">
        <v>1243</v>
      </c>
      <c r="S172" s="2938"/>
      <c r="T172" s="2828"/>
      <c r="U172" s="2828"/>
      <c r="V172" s="2828"/>
      <c r="W172" s="2840"/>
      <c r="X172" s="2828"/>
      <c r="Y172" s="2828"/>
      <c r="Z172" s="2828"/>
      <c r="AA172" s="2828"/>
      <c r="AB172" s="2828"/>
      <c r="AC172" s="2828"/>
      <c r="AD172" s="2828"/>
      <c r="AE172" s="2828"/>
      <c r="AF172" s="2828"/>
      <c r="AG172" s="2828"/>
      <c r="AH172" s="2828"/>
      <c r="AI172" s="2828"/>
      <c r="AJ172" s="2828"/>
      <c r="AK172" s="2828"/>
      <c r="AL172" s="2828"/>
      <c r="AM172" s="2828"/>
    </row>
    <row r="173" spans="1:39" ht="15" customHeight="1" thickBot="1">
      <c r="A173" s="7135"/>
      <c r="B173" s="7135"/>
      <c r="C173" s="7135"/>
      <c r="D173" s="7270"/>
      <c r="E173" s="3563"/>
      <c r="F173" s="7135"/>
      <c r="G173" s="7135"/>
      <c r="H173" s="7135"/>
      <c r="I173" s="3141"/>
      <c r="J173" s="3234" t="s">
        <v>134</v>
      </c>
      <c r="K173" s="3138"/>
      <c r="L173" s="3137"/>
      <c r="M173" s="3136"/>
      <c r="N173" s="3583"/>
      <c r="O173" s="2908"/>
      <c r="P173" s="3354"/>
      <c r="Q173" s="3011"/>
      <c r="R173" s="2936"/>
      <c r="S173" s="2935"/>
      <c r="T173" s="2828"/>
      <c r="U173" s="2828"/>
      <c r="V173" s="2828"/>
      <c r="W173" s="2840"/>
      <c r="X173" s="2828"/>
      <c r="Y173" s="2828"/>
      <c r="Z173" s="2828"/>
      <c r="AA173" s="2828"/>
      <c r="AB173" s="2828"/>
      <c r="AC173" s="2828"/>
      <c r="AD173" s="2828"/>
      <c r="AE173" s="2828"/>
      <c r="AF173" s="2828"/>
      <c r="AG173" s="2828"/>
      <c r="AH173" s="2828"/>
      <c r="AI173" s="2828"/>
      <c r="AJ173" s="2828"/>
      <c r="AK173" s="2828"/>
      <c r="AL173" s="2828"/>
      <c r="AM173" s="2828"/>
    </row>
    <row r="174" spans="1:39" ht="15" customHeight="1" thickBot="1">
      <c r="A174" s="7136"/>
      <c r="B174" s="7136"/>
      <c r="C174" s="7136"/>
      <c r="D174" s="7271"/>
      <c r="E174" s="3562"/>
      <c r="F174" s="3135"/>
      <c r="G174" s="7136"/>
      <c r="H174" s="7136"/>
      <c r="I174" s="2937"/>
      <c r="J174" s="3134" t="s">
        <v>23</v>
      </c>
      <c r="K174" s="3582">
        <f>SUM(K171:K173)</f>
        <v>119</v>
      </c>
      <c r="L174" s="3446">
        <f>SUM(L171:L173)</f>
        <v>135.9</v>
      </c>
      <c r="M174" s="3319">
        <f>SUM(M171:M173)</f>
        <v>135.80000000000001</v>
      </c>
      <c r="N174" s="3581"/>
      <c r="O174" s="2901"/>
      <c r="P174" s="3022"/>
      <c r="Q174" s="3316"/>
      <c r="R174" s="2936"/>
      <c r="S174" s="2935"/>
      <c r="T174" s="2828"/>
      <c r="U174" s="2828"/>
      <c r="V174" s="2828"/>
      <c r="W174" s="2840"/>
      <c r="X174" s="2828"/>
      <c r="Y174" s="2828"/>
      <c r="Z174" s="2828"/>
      <c r="AA174" s="2828"/>
      <c r="AB174" s="2828"/>
      <c r="AC174" s="2828"/>
      <c r="AD174" s="2828"/>
      <c r="AE174" s="2828"/>
      <c r="AF174" s="2828"/>
      <c r="AG174" s="2828"/>
      <c r="AH174" s="2828"/>
      <c r="AI174" s="2828"/>
      <c r="AJ174" s="2828"/>
      <c r="AK174" s="2828"/>
      <c r="AL174" s="2828"/>
      <c r="AM174" s="2828"/>
    </row>
    <row r="175" spans="1:39" ht="15" customHeight="1">
      <c r="A175" s="7282"/>
      <c r="B175" s="7285"/>
      <c r="C175" s="7288"/>
      <c r="D175" s="7335" t="s">
        <v>94</v>
      </c>
      <c r="E175" s="3563"/>
      <c r="F175" s="7302" t="s">
        <v>1242</v>
      </c>
      <c r="G175" s="7284" t="s">
        <v>757</v>
      </c>
      <c r="H175" s="7190" t="s">
        <v>34</v>
      </c>
      <c r="I175" s="3025" t="s">
        <v>614</v>
      </c>
      <c r="J175" s="3154" t="s">
        <v>110</v>
      </c>
      <c r="K175" s="3094">
        <v>130</v>
      </c>
      <c r="L175" s="2915">
        <v>295.39999999999998</v>
      </c>
      <c r="M175" s="2915">
        <v>292.60000000000002</v>
      </c>
      <c r="N175" s="3013"/>
      <c r="O175" s="3007"/>
      <c r="P175" s="3354"/>
      <c r="Q175" s="3011"/>
      <c r="R175" s="2936"/>
      <c r="S175" s="2935"/>
      <c r="T175" s="2828"/>
      <c r="U175" s="2828"/>
      <c r="V175" s="2828"/>
      <c r="W175" s="2840"/>
      <c r="X175" s="2828"/>
      <c r="Y175" s="2828"/>
      <c r="Z175" s="2828"/>
      <c r="AA175" s="2828"/>
      <c r="AB175" s="2828"/>
      <c r="AC175" s="2828"/>
      <c r="AD175" s="2828"/>
      <c r="AE175" s="2828"/>
      <c r="AF175" s="2828"/>
      <c r="AG175" s="2828"/>
      <c r="AH175" s="2828"/>
      <c r="AI175" s="2828"/>
      <c r="AJ175" s="2828"/>
      <c r="AK175" s="2828"/>
      <c r="AL175" s="2828"/>
      <c r="AM175" s="2828"/>
    </row>
    <row r="176" spans="1:39" ht="48.75" customHeight="1">
      <c r="A176" s="7135"/>
      <c r="B176" s="7135"/>
      <c r="C176" s="7270"/>
      <c r="D176" s="7270"/>
      <c r="E176" s="3563"/>
      <c r="F176" s="7135"/>
      <c r="G176" s="7135"/>
      <c r="H176" s="7135"/>
      <c r="I176" s="3141"/>
      <c r="J176" s="3145" t="s">
        <v>135</v>
      </c>
      <c r="K176" s="3144"/>
      <c r="L176" s="3142"/>
      <c r="M176" s="3142"/>
      <c r="N176" s="3580" t="s">
        <v>1241</v>
      </c>
      <c r="O176" s="3579" t="s">
        <v>37</v>
      </c>
      <c r="P176" s="3291">
        <v>2900</v>
      </c>
      <c r="Q176" s="2940">
        <v>2900</v>
      </c>
      <c r="R176" s="2939" t="s">
        <v>1240</v>
      </c>
      <c r="S176" s="2938"/>
      <c r="T176" s="2828"/>
      <c r="U176" s="2828"/>
      <c r="V176" s="2828"/>
      <c r="W176" s="2828"/>
      <c r="X176" s="2828"/>
      <c r="Y176" s="2828"/>
      <c r="Z176" s="2828"/>
      <c r="AA176" s="2828"/>
      <c r="AB176" s="2828"/>
      <c r="AC176" s="2828"/>
      <c r="AD176" s="2828"/>
      <c r="AE176" s="2828"/>
      <c r="AF176" s="2828"/>
      <c r="AG176" s="2828"/>
      <c r="AH176" s="2828"/>
      <c r="AI176" s="2828"/>
      <c r="AJ176" s="2828"/>
      <c r="AK176" s="2828"/>
      <c r="AL176" s="2828"/>
      <c r="AM176" s="2828"/>
    </row>
    <row r="177" spans="1:39" ht="15" customHeight="1" thickBot="1">
      <c r="A177" s="7135"/>
      <c r="B177" s="7135"/>
      <c r="C177" s="7270"/>
      <c r="D177" s="7270"/>
      <c r="E177" s="3563"/>
      <c r="F177" s="7135"/>
      <c r="G177" s="7135"/>
      <c r="H177" s="7135"/>
      <c r="I177" s="3141"/>
      <c r="J177" s="3139" t="s">
        <v>134</v>
      </c>
      <c r="K177" s="3138">
        <v>11.8</v>
      </c>
      <c r="L177" s="2958">
        <v>11.8</v>
      </c>
      <c r="M177" s="2958">
        <v>11.8</v>
      </c>
      <c r="N177" s="3013"/>
      <c r="O177" s="2908"/>
      <c r="P177" s="3354"/>
      <c r="Q177" s="3011"/>
      <c r="R177" s="2936"/>
      <c r="S177" s="2935"/>
      <c r="T177" s="2828"/>
      <c r="U177" s="2828"/>
      <c r="V177" s="2828"/>
      <c r="W177" s="2828"/>
      <c r="X177" s="2828"/>
      <c r="Y177" s="2828"/>
      <c r="Z177" s="2828"/>
      <c r="AA177" s="2828"/>
      <c r="AB177" s="2828"/>
      <c r="AC177" s="2828"/>
      <c r="AD177" s="2828"/>
      <c r="AE177" s="2828"/>
      <c r="AF177" s="2828"/>
      <c r="AG177" s="2828"/>
      <c r="AH177" s="2828"/>
      <c r="AI177" s="2828"/>
      <c r="AJ177" s="2828"/>
      <c r="AK177" s="2828"/>
      <c r="AL177" s="2828"/>
      <c r="AM177" s="2828"/>
    </row>
    <row r="178" spans="1:39" ht="15" customHeight="1" thickBot="1">
      <c r="A178" s="7135"/>
      <c r="B178" s="7135"/>
      <c r="C178" s="7270"/>
      <c r="D178" s="7270"/>
      <c r="E178" s="3563"/>
      <c r="F178" s="3140"/>
      <c r="G178" s="7135"/>
      <c r="H178" s="7135"/>
      <c r="I178" s="3141"/>
      <c r="J178" s="3225" t="s">
        <v>23</v>
      </c>
      <c r="K178" s="3134">
        <f>SUM(K175:K177)</f>
        <v>141.80000000000001</v>
      </c>
      <c r="L178" s="3578">
        <f>SUM(L175:L177)</f>
        <v>307.2</v>
      </c>
      <c r="M178" s="3319">
        <f>SUM(M175:M177)</f>
        <v>304.40000000000003</v>
      </c>
      <c r="N178" s="3296"/>
      <c r="O178" s="3031"/>
      <c r="P178" s="3032"/>
      <c r="Q178" s="3296"/>
      <c r="R178" s="2936"/>
      <c r="S178" s="2935"/>
      <c r="T178" s="2828"/>
      <c r="U178" s="2840"/>
      <c r="V178" s="2828"/>
      <c r="W178" s="2828"/>
      <c r="X178" s="2828"/>
      <c r="Y178" s="2828"/>
      <c r="Z178" s="2828"/>
      <c r="AA178" s="2828"/>
      <c r="AB178" s="2828"/>
      <c r="AC178" s="2828"/>
      <c r="AD178" s="2828"/>
      <c r="AE178" s="2828"/>
      <c r="AF178" s="2828"/>
      <c r="AG178" s="2828"/>
      <c r="AH178" s="2828"/>
      <c r="AI178" s="2828"/>
      <c r="AJ178" s="2828"/>
      <c r="AK178" s="2828"/>
      <c r="AL178" s="2828"/>
      <c r="AM178" s="2828"/>
    </row>
    <row r="179" spans="1:39" ht="15" customHeight="1">
      <c r="A179" s="7225"/>
      <c r="B179" s="7226"/>
      <c r="C179" s="7227"/>
      <c r="D179" s="7322" t="s">
        <v>92</v>
      </c>
      <c r="E179" s="3565"/>
      <c r="F179" s="7138" t="s">
        <v>1239</v>
      </c>
      <c r="G179" s="7281" t="s">
        <v>757</v>
      </c>
      <c r="H179" s="7189" t="s">
        <v>34</v>
      </c>
      <c r="I179" s="3037" t="s">
        <v>614</v>
      </c>
      <c r="J179" s="3147" t="s">
        <v>110</v>
      </c>
      <c r="K179" s="3094">
        <v>1700</v>
      </c>
      <c r="L179" s="2915">
        <v>2839.9</v>
      </c>
      <c r="M179" s="3258">
        <v>2800.1</v>
      </c>
      <c r="N179" s="3577" t="s">
        <v>1238</v>
      </c>
      <c r="O179" s="2974" t="s">
        <v>37</v>
      </c>
      <c r="P179" s="3163">
        <v>21</v>
      </c>
      <c r="Q179" s="3576">
        <v>21</v>
      </c>
      <c r="R179" s="2939" t="s">
        <v>1237</v>
      </c>
      <c r="S179" s="2938"/>
      <c r="T179" s="2828"/>
      <c r="U179" s="2828"/>
      <c r="V179" s="2828"/>
      <c r="W179" s="2840"/>
      <c r="X179" s="2840"/>
      <c r="Y179" s="2828"/>
      <c r="Z179" s="2828"/>
      <c r="AA179" s="2828"/>
      <c r="AB179" s="2828"/>
      <c r="AC179" s="2828"/>
      <c r="AD179" s="2828"/>
      <c r="AE179" s="2828"/>
      <c r="AF179" s="2828"/>
      <c r="AG179" s="2828"/>
      <c r="AH179" s="2828"/>
      <c r="AI179" s="2828"/>
      <c r="AJ179" s="2828"/>
      <c r="AK179" s="2828"/>
      <c r="AL179" s="2828"/>
      <c r="AM179" s="2828"/>
    </row>
    <row r="180" spans="1:39" ht="51" customHeight="1">
      <c r="A180" s="7135"/>
      <c r="B180" s="7135"/>
      <c r="C180" s="7135"/>
      <c r="D180" s="7270"/>
      <c r="E180" s="3563"/>
      <c r="F180" s="7135"/>
      <c r="G180" s="7135"/>
      <c r="H180" s="7135"/>
      <c r="I180" s="3141"/>
      <c r="J180" s="3145" t="s">
        <v>135</v>
      </c>
      <c r="K180" s="3144"/>
      <c r="L180" s="3273"/>
      <c r="M180" s="3273"/>
      <c r="N180" s="3574" t="s">
        <v>1236</v>
      </c>
      <c r="O180" s="3528" t="s">
        <v>37</v>
      </c>
      <c r="P180" s="3528">
        <v>690</v>
      </c>
      <c r="Q180" s="3575">
        <v>803</v>
      </c>
      <c r="R180" s="2939" t="s">
        <v>1235</v>
      </c>
      <c r="S180" s="3471" t="s">
        <v>1234</v>
      </c>
      <c r="T180" s="2828"/>
      <c r="U180" s="2828"/>
      <c r="V180" s="2828"/>
      <c r="W180" s="2828"/>
      <c r="X180" s="2828"/>
      <c r="Y180" s="2828"/>
      <c r="Z180" s="2828"/>
      <c r="AA180" s="2828"/>
      <c r="AB180" s="2828"/>
      <c r="AC180" s="2828"/>
      <c r="AD180" s="2828"/>
      <c r="AE180" s="2828"/>
      <c r="AF180" s="2828"/>
      <c r="AG180" s="2828"/>
      <c r="AH180" s="2828"/>
      <c r="AI180" s="2828"/>
      <c r="AJ180" s="2828"/>
      <c r="AK180" s="2828"/>
      <c r="AL180" s="2828"/>
      <c r="AM180" s="2828"/>
    </row>
    <row r="181" spans="1:39" ht="15" customHeight="1">
      <c r="A181" s="7135"/>
      <c r="B181" s="7135"/>
      <c r="C181" s="7135"/>
      <c r="D181" s="7270"/>
      <c r="E181" s="3563"/>
      <c r="F181" s="7135"/>
      <c r="G181" s="7135"/>
      <c r="H181" s="7135"/>
      <c r="I181" s="3141"/>
      <c r="J181" s="3145" t="s">
        <v>134</v>
      </c>
      <c r="K181" s="3196">
        <v>8</v>
      </c>
      <c r="L181" s="3273">
        <v>8</v>
      </c>
      <c r="M181" s="3273">
        <v>8</v>
      </c>
      <c r="N181" s="3574" t="s">
        <v>1233</v>
      </c>
      <c r="O181" s="3528" t="s">
        <v>231</v>
      </c>
      <c r="P181" s="3528">
        <v>175</v>
      </c>
      <c r="Q181" s="3575">
        <v>175</v>
      </c>
      <c r="R181" s="2939" t="s">
        <v>1232</v>
      </c>
      <c r="S181" s="3155"/>
      <c r="T181" s="2828"/>
      <c r="U181" s="2828"/>
      <c r="V181" s="2828"/>
      <c r="W181" s="2828"/>
      <c r="X181" s="2828"/>
      <c r="Y181" s="2828"/>
      <c r="Z181" s="2828"/>
      <c r="AA181" s="2828"/>
      <c r="AB181" s="2828"/>
      <c r="AC181" s="2828"/>
      <c r="AD181" s="2828"/>
      <c r="AE181" s="2828"/>
      <c r="AF181" s="2828"/>
      <c r="AG181" s="2828"/>
      <c r="AH181" s="2828"/>
      <c r="AI181" s="2828"/>
      <c r="AJ181" s="2828"/>
      <c r="AK181" s="2828"/>
      <c r="AL181" s="2828"/>
      <c r="AM181" s="2828"/>
    </row>
    <row r="182" spans="1:39" ht="15" customHeight="1">
      <c r="A182" s="7135"/>
      <c r="B182" s="7135"/>
      <c r="C182" s="7135"/>
      <c r="D182" s="7270"/>
      <c r="E182" s="3563"/>
      <c r="F182" s="7135"/>
      <c r="G182" s="7135"/>
      <c r="H182" s="7135"/>
      <c r="I182" s="3141"/>
      <c r="J182" s="3145"/>
      <c r="K182" s="3144"/>
      <c r="L182" s="3142"/>
      <c r="M182" s="3142"/>
      <c r="N182" s="3574" t="s">
        <v>1231</v>
      </c>
      <c r="O182" s="3528" t="s">
        <v>1230</v>
      </c>
      <c r="P182" s="2941">
        <v>420</v>
      </c>
      <c r="Q182" s="2940">
        <v>420</v>
      </c>
      <c r="R182" s="2939" t="s">
        <v>1229</v>
      </c>
      <c r="S182" s="2938"/>
      <c r="T182" s="2828"/>
      <c r="U182" s="2828"/>
      <c r="V182" s="2828"/>
      <c r="W182" s="2828"/>
      <c r="X182" s="2828"/>
      <c r="Y182" s="2828"/>
      <c r="Z182" s="2828"/>
      <c r="AA182" s="2828"/>
      <c r="AB182" s="2828"/>
      <c r="AC182" s="2828"/>
      <c r="AD182" s="2828"/>
      <c r="AE182" s="2828"/>
      <c r="AF182" s="2828"/>
      <c r="AG182" s="2828"/>
      <c r="AH182" s="2828"/>
      <c r="AI182" s="2828"/>
      <c r="AJ182" s="2828"/>
      <c r="AK182" s="2828"/>
      <c r="AL182" s="2828"/>
      <c r="AM182" s="2828"/>
    </row>
    <row r="183" spans="1:39" ht="12.75" customHeight="1" thickBot="1">
      <c r="A183" s="7135"/>
      <c r="B183" s="7135"/>
      <c r="C183" s="7135"/>
      <c r="D183" s="7270"/>
      <c r="E183" s="3563"/>
      <c r="F183" s="7135"/>
      <c r="G183" s="7135"/>
      <c r="H183" s="7135"/>
      <c r="I183" s="3141"/>
      <c r="J183" s="3234"/>
      <c r="K183" s="3138"/>
      <c r="L183" s="3420"/>
      <c r="M183" s="3573"/>
      <c r="N183" s="3011"/>
      <c r="O183" s="3011"/>
      <c r="P183" s="3354"/>
      <c r="Q183" s="3011"/>
      <c r="R183" s="2936"/>
      <c r="S183" s="2935"/>
      <c r="T183" s="2828"/>
      <c r="U183" s="2828"/>
      <c r="V183" s="2828"/>
      <c r="W183" s="2828"/>
      <c r="X183" s="2828"/>
      <c r="Y183" s="2828"/>
      <c r="Z183" s="2828"/>
      <c r="AA183" s="2828"/>
      <c r="AB183" s="2828"/>
      <c r="AC183" s="2828"/>
      <c r="AD183" s="2828"/>
      <c r="AE183" s="2828"/>
      <c r="AF183" s="2828"/>
      <c r="AG183" s="2828"/>
      <c r="AH183" s="2828"/>
      <c r="AI183" s="2828"/>
      <c r="AJ183" s="2828"/>
      <c r="AK183" s="2828"/>
      <c r="AL183" s="2828"/>
      <c r="AM183" s="2828"/>
    </row>
    <row r="184" spans="1:39" ht="15" customHeight="1" thickBot="1">
      <c r="A184" s="7136"/>
      <c r="B184" s="7136"/>
      <c r="C184" s="7136"/>
      <c r="D184" s="7271"/>
      <c r="E184" s="3562"/>
      <c r="F184" s="3135"/>
      <c r="G184" s="7136"/>
      <c r="H184" s="7136"/>
      <c r="I184" s="2937"/>
      <c r="J184" s="3134" t="s">
        <v>23</v>
      </c>
      <c r="K184" s="3134">
        <f>SUM(K179:K183)</f>
        <v>1708</v>
      </c>
      <c r="L184" s="2905">
        <f>SUM(L179:L183)</f>
        <v>2847.9</v>
      </c>
      <c r="M184" s="3133">
        <f>SUM(M179:M183)</f>
        <v>2808.1</v>
      </c>
      <c r="N184" s="3022"/>
      <c r="O184" s="2901"/>
      <c r="P184" s="2901"/>
      <c r="Q184" s="3316"/>
      <c r="R184" s="2936"/>
      <c r="S184" s="2935"/>
      <c r="T184" s="2828"/>
      <c r="U184" s="2828"/>
      <c r="V184" s="2828"/>
      <c r="W184" s="2828"/>
      <c r="X184" s="2828"/>
      <c r="Y184" s="2828"/>
      <c r="Z184" s="2828"/>
      <c r="AA184" s="2828"/>
      <c r="AB184" s="2828"/>
      <c r="AC184" s="2828"/>
      <c r="AD184" s="2828"/>
      <c r="AE184" s="2828"/>
      <c r="AF184" s="2828"/>
      <c r="AG184" s="2828"/>
      <c r="AH184" s="2828"/>
      <c r="AI184" s="2828"/>
      <c r="AJ184" s="2828"/>
      <c r="AK184" s="2828"/>
      <c r="AL184" s="2828"/>
      <c r="AM184" s="2828"/>
    </row>
    <row r="185" spans="1:39" ht="53.25" customHeight="1">
      <c r="A185" s="7225"/>
      <c r="B185" s="7226"/>
      <c r="C185" s="7227"/>
      <c r="D185" s="7322" t="s">
        <v>87</v>
      </c>
      <c r="E185" s="3565"/>
      <c r="F185" s="7138" t="s">
        <v>1228</v>
      </c>
      <c r="G185" s="7281" t="s">
        <v>757</v>
      </c>
      <c r="H185" s="7189" t="s">
        <v>34</v>
      </c>
      <c r="I185" s="3037" t="s">
        <v>614</v>
      </c>
      <c r="J185" s="3147" t="s">
        <v>110</v>
      </c>
      <c r="K185" s="3094">
        <v>30</v>
      </c>
      <c r="L185" s="2916">
        <v>70</v>
      </c>
      <c r="M185" s="2915">
        <v>65.099999999999994</v>
      </c>
      <c r="N185" s="7330" t="s">
        <v>1227</v>
      </c>
      <c r="O185" s="2974" t="s">
        <v>37</v>
      </c>
      <c r="P185" s="2973">
        <v>12</v>
      </c>
      <c r="Q185" s="2973">
        <v>12</v>
      </c>
      <c r="R185" s="2939" t="s">
        <v>1226</v>
      </c>
      <c r="S185" s="2938"/>
      <c r="T185" s="2828"/>
      <c r="U185" s="2828"/>
      <c r="V185" s="2828"/>
      <c r="W185" s="2828"/>
      <c r="X185" s="2828"/>
      <c r="Y185" s="2828"/>
      <c r="Z185" s="2828"/>
      <c r="AA185" s="2828"/>
      <c r="AB185" s="2828"/>
      <c r="AC185" s="2828"/>
      <c r="AD185" s="2828"/>
      <c r="AE185" s="2828"/>
      <c r="AF185" s="2828"/>
      <c r="AG185" s="2828"/>
      <c r="AH185" s="2828"/>
      <c r="AI185" s="2828"/>
      <c r="AJ185" s="2828"/>
      <c r="AK185" s="2828"/>
      <c r="AL185" s="2828"/>
      <c r="AM185" s="2828"/>
    </row>
    <row r="186" spans="1:39" ht="15" customHeight="1">
      <c r="A186" s="7135"/>
      <c r="B186" s="7135"/>
      <c r="C186" s="7135"/>
      <c r="D186" s="7270"/>
      <c r="E186" s="3563"/>
      <c r="F186" s="7135"/>
      <c r="G186" s="7135"/>
      <c r="H186" s="7135"/>
      <c r="I186" s="3141"/>
      <c r="J186" s="3145" t="s">
        <v>135</v>
      </c>
      <c r="K186" s="3144"/>
      <c r="L186" s="3142"/>
      <c r="M186" s="3142"/>
      <c r="N186" s="7248"/>
      <c r="O186" s="2908"/>
      <c r="P186" s="2907"/>
      <c r="Q186" s="2907"/>
      <c r="R186" s="2936"/>
      <c r="S186" s="2935"/>
      <c r="T186" s="2828"/>
      <c r="U186" s="2828"/>
      <c r="V186" s="2828"/>
      <c r="W186" s="2828"/>
      <c r="X186" s="2828"/>
      <c r="Y186" s="2828"/>
      <c r="Z186" s="2828"/>
      <c r="AA186" s="2828"/>
      <c r="AB186" s="2828"/>
      <c r="AC186" s="2828"/>
      <c r="AD186" s="2828"/>
      <c r="AE186" s="2828"/>
      <c r="AF186" s="2828"/>
      <c r="AG186" s="2828"/>
      <c r="AH186" s="2828"/>
      <c r="AI186" s="2828"/>
      <c r="AJ186" s="2828"/>
      <c r="AK186" s="2828"/>
      <c r="AL186" s="2828"/>
      <c r="AM186" s="2828"/>
    </row>
    <row r="187" spans="1:39" ht="32.25" customHeight="1" thickBot="1">
      <c r="A187" s="7135"/>
      <c r="B187" s="7135"/>
      <c r="C187" s="7135"/>
      <c r="D187" s="7270"/>
      <c r="E187" s="3563"/>
      <c r="F187" s="7135"/>
      <c r="G187" s="7135"/>
      <c r="H187" s="7135"/>
      <c r="I187" s="3141"/>
      <c r="J187" s="3234" t="s">
        <v>134</v>
      </c>
      <c r="K187" s="3138">
        <v>0.9</v>
      </c>
      <c r="L187" s="2958">
        <v>0.9</v>
      </c>
      <c r="M187" s="2958">
        <v>0.9</v>
      </c>
      <c r="N187" s="7140"/>
      <c r="O187" s="2908"/>
      <c r="P187" s="2907"/>
      <c r="Q187" s="2907"/>
      <c r="R187" s="2936"/>
      <c r="S187" s="2935"/>
      <c r="T187" s="2828"/>
      <c r="U187" s="2828"/>
      <c r="V187" s="2828"/>
      <c r="W187" s="2828"/>
      <c r="X187" s="2828"/>
      <c r="Y187" s="2828"/>
      <c r="Z187" s="2828"/>
      <c r="AA187" s="2828"/>
      <c r="AB187" s="2828"/>
      <c r="AC187" s="2828"/>
      <c r="AD187" s="2828"/>
      <c r="AE187" s="2828"/>
      <c r="AF187" s="2828"/>
      <c r="AG187" s="2828"/>
      <c r="AH187" s="2828"/>
      <c r="AI187" s="2828"/>
      <c r="AJ187" s="2828"/>
      <c r="AK187" s="2828"/>
      <c r="AL187" s="2828"/>
      <c r="AM187" s="2828"/>
    </row>
    <row r="188" spans="1:39" ht="15" customHeight="1" thickBot="1">
      <c r="A188" s="7136"/>
      <c r="B188" s="7136"/>
      <c r="C188" s="7136"/>
      <c r="D188" s="7271"/>
      <c r="E188" s="3562"/>
      <c r="F188" s="3135"/>
      <c r="G188" s="7136"/>
      <c r="H188" s="7136"/>
      <c r="I188" s="2937"/>
      <c r="J188" s="3134" t="s">
        <v>23</v>
      </c>
      <c r="K188" s="3134">
        <f>SUM(K185:K187)</f>
        <v>30.9</v>
      </c>
      <c r="L188" s="2905">
        <f>SUM(L185:L187)</f>
        <v>70.900000000000006</v>
      </c>
      <c r="M188" s="2905">
        <f>SUM(M185:M187)</f>
        <v>66</v>
      </c>
      <c r="N188" s="2902"/>
      <c r="O188" s="2901"/>
      <c r="P188" s="2900"/>
      <c r="Q188" s="2900"/>
      <c r="R188" s="2936"/>
      <c r="S188" s="2935"/>
      <c r="T188" s="2828"/>
      <c r="U188" s="2828"/>
      <c r="V188" s="2828"/>
      <c r="W188" s="2828"/>
      <c r="X188" s="2828"/>
      <c r="Y188" s="2828"/>
      <c r="Z188" s="2828"/>
      <c r="AA188" s="2828"/>
      <c r="AB188" s="2828"/>
      <c r="AC188" s="2828"/>
      <c r="AD188" s="2828"/>
      <c r="AE188" s="2828"/>
      <c r="AF188" s="2828"/>
      <c r="AG188" s="2828"/>
      <c r="AH188" s="2828"/>
      <c r="AI188" s="2828"/>
      <c r="AJ188" s="2828"/>
      <c r="AK188" s="2828"/>
      <c r="AL188" s="2828"/>
      <c r="AM188" s="2828"/>
    </row>
    <row r="189" spans="1:39" ht="23.25" customHeight="1">
      <c r="A189" s="7282"/>
      <c r="B189" s="7333"/>
      <c r="C189" s="7334"/>
      <c r="D189" s="7335" t="s">
        <v>82</v>
      </c>
      <c r="E189" s="3563"/>
      <c r="F189" s="3140" t="s">
        <v>1225</v>
      </c>
      <c r="G189" s="7284" t="s">
        <v>757</v>
      </c>
      <c r="H189" s="7190" t="s">
        <v>34</v>
      </c>
      <c r="I189" s="3025" t="s">
        <v>614</v>
      </c>
      <c r="J189" s="3147" t="s">
        <v>110</v>
      </c>
      <c r="K189" s="3094">
        <v>55</v>
      </c>
      <c r="L189" s="2916">
        <v>75</v>
      </c>
      <c r="M189" s="2915">
        <v>74.400000000000006</v>
      </c>
      <c r="N189" s="7230" t="s">
        <v>1224</v>
      </c>
      <c r="O189" s="3572" t="s">
        <v>37</v>
      </c>
      <c r="P189" s="3571">
        <v>50</v>
      </c>
      <c r="Q189" s="3571">
        <v>50</v>
      </c>
      <c r="R189" s="2939" t="s">
        <v>1223</v>
      </c>
      <c r="S189" s="2938"/>
      <c r="T189" s="2828"/>
      <c r="U189" s="2828"/>
      <c r="V189" s="2828"/>
      <c r="W189" s="2828"/>
      <c r="X189" s="2828"/>
      <c r="Y189" s="2828"/>
      <c r="Z189" s="2828"/>
      <c r="AA189" s="2828"/>
      <c r="AB189" s="2828"/>
      <c r="AC189" s="2828"/>
      <c r="AD189" s="2828"/>
      <c r="AE189" s="2828"/>
      <c r="AF189" s="2828"/>
      <c r="AG189" s="2828"/>
      <c r="AH189" s="2828"/>
      <c r="AI189" s="2828"/>
      <c r="AJ189" s="2828"/>
      <c r="AK189" s="2828"/>
      <c r="AL189" s="2828"/>
      <c r="AM189" s="2828"/>
    </row>
    <row r="190" spans="1:39" ht="15" customHeight="1">
      <c r="A190" s="7135"/>
      <c r="B190" s="7248"/>
      <c r="C190" s="7251"/>
      <c r="D190" s="7270"/>
      <c r="E190" s="3563"/>
      <c r="F190" s="3140"/>
      <c r="G190" s="7135"/>
      <c r="H190" s="7135"/>
      <c r="I190" s="3141"/>
      <c r="J190" s="3145" t="s">
        <v>135</v>
      </c>
      <c r="K190" s="3144"/>
      <c r="L190" s="3143"/>
      <c r="M190" s="3142"/>
      <c r="N190" s="7140"/>
      <c r="O190" s="3007"/>
      <c r="P190" s="3113"/>
      <c r="Q190" s="3113"/>
      <c r="R190" s="2936"/>
      <c r="S190" s="2935"/>
      <c r="T190" s="2828"/>
      <c r="U190" s="2828"/>
      <c r="V190" s="2828"/>
      <c r="W190" s="2828"/>
      <c r="X190" s="2828"/>
      <c r="Y190" s="2828"/>
      <c r="Z190" s="2828"/>
      <c r="AA190" s="2828"/>
      <c r="AB190" s="2828"/>
      <c r="AC190" s="2828"/>
      <c r="AD190" s="2828"/>
      <c r="AE190" s="2828"/>
      <c r="AF190" s="2828"/>
      <c r="AG190" s="2828"/>
      <c r="AH190" s="2828"/>
      <c r="AI190" s="2828"/>
      <c r="AJ190" s="2828"/>
      <c r="AK190" s="2828"/>
      <c r="AL190" s="2828"/>
      <c r="AM190" s="2828"/>
    </row>
    <row r="191" spans="1:39" ht="15" customHeight="1" thickBot="1">
      <c r="A191" s="7135"/>
      <c r="B191" s="7248"/>
      <c r="C191" s="7251"/>
      <c r="D191" s="7270"/>
      <c r="E191" s="3563"/>
      <c r="F191" s="3140"/>
      <c r="G191" s="7135"/>
      <c r="H191" s="7135"/>
      <c r="I191" s="3141"/>
      <c r="J191" s="3234" t="s">
        <v>134</v>
      </c>
      <c r="K191" s="3138">
        <v>0.2</v>
      </c>
      <c r="L191" s="3158">
        <v>0.2</v>
      </c>
      <c r="M191" s="2958">
        <v>0.2</v>
      </c>
      <c r="N191" s="2909"/>
      <c r="O191" s="2908"/>
      <c r="P191" s="2907"/>
      <c r="Q191" s="2907"/>
      <c r="R191" s="2936"/>
      <c r="S191" s="2935"/>
      <c r="T191" s="2828"/>
      <c r="U191" s="2828"/>
      <c r="V191" s="2828"/>
      <c r="W191" s="2828"/>
      <c r="X191" s="2828"/>
      <c r="Y191" s="2828"/>
      <c r="Z191" s="2828"/>
      <c r="AA191" s="2828"/>
      <c r="AB191" s="2828"/>
      <c r="AC191" s="2828"/>
      <c r="AD191" s="2828"/>
      <c r="AE191" s="2828"/>
      <c r="AF191" s="2828"/>
      <c r="AG191" s="2828"/>
      <c r="AH191" s="2828"/>
      <c r="AI191" s="2828"/>
      <c r="AJ191" s="2828"/>
      <c r="AK191" s="2828"/>
      <c r="AL191" s="2828"/>
      <c r="AM191" s="2828"/>
    </row>
    <row r="192" spans="1:39" ht="30" customHeight="1" thickBot="1">
      <c r="A192" s="7136"/>
      <c r="B192" s="7249"/>
      <c r="C192" s="7252"/>
      <c r="D192" s="7271"/>
      <c r="E192" s="3563"/>
      <c r="F192" s="3140"/>
      <c r="G192" s="7136"/>
      <c r="H192" s="7136"/>
      <c r="I192" s="2937"/>
      <c r="J192" s="3225" t="s">
        <v>23</v>
      </c>
      <c r="K192" s="3134">
        <f>SUM(K189:K191)</f>
        <v>55.2</v>
      </c>
      <c r="L192" s="3133">
        <f>SUM(L189:L191)</f>
        <v>75.2</v>
      </c>
      <c r="M192" s="3133">
        <f>SUM(M189:M191)</f>
        <v>74.600000000000009</v>
      </c>
      <c r="N192" s="2902"/>
      <c r="O192" s="2901"/>
      <c r="P192" s="2900"/>
      <c r="Q192" s="2900"/>
      <c r="R192" s="2936"/>
      <c r="S192" s="2935"/>
      <c r="T192" s="2828"/>
      <c r="U192" s="2828"/>
      <c r="V192" s="2828"/>
      <c r="W192" s="2828"/>
      <c r="X192" s="2828"/>
      <c r="Y192" s="2828"/>
      <c r="Z192" s="2828"/>
      <c r="AA192" s="2828"/>
      <c r="AB192" s="2828"/>
      <c r="AC192" s="2828"/>
      <c r="AD192" s="2828"/>
      <c r="AE192" s="2828"/>
      <c r="AF192" s="2828"/>
      <c r="AG192" s="2828"/>
      <c r="AH192" s="2828"/>
      <c r="AI192" s="2828"/>
      <c r="AJ192" s="2828"/>
      <c r="AK192" s="2828"/>
      <c r="AL192" s="2828"/>
      <c r="AM192" s="2828"/>
    </row>
    <row r="193" spans="1:39" ht="20.25" customHeight="1">
      <c r="A193" s="7225"/>
      <c r="B193" s="7226"/>
      <c r="C193" s="7227"/>
      <c r="D193" s="7322" t="s">
        <v>79</v>
      </c>
      <c r="E193" s="3565"/>
      <c r="F193" s="7138" t="s">
        <v>1222</v>
      </c>
      <c r="G193" s="7281" t="s">
        <v>757</v>
      </c>
      <c r="H193" s="7189" t="s">
        <v>34</v>
      </c>
      <c r="I193" s="3037" t="s">
        <v>614</v>
      </c>
      <c r="J193" s="3145" t="s">
        <v>110</v>
      </c>
      <c r="K193" s="3153">
        <v>10</v>
      </c>
      <c r="L193" s="3152">
        <v>9</v>
      </c>
      <c r="M193" s="3258">
        <v>1.1000000000000001</v>
      </c>
      <c r="N193" s="7332" t="s">
        <v>1221</v>
      </c>
      <c r="O193" s="2913"/>
      <c r="P193" s="3107"/>
      <c r="Q193" s="3107"/>
      <c r="R193" s="2936"/>
      <c r="S193" s="2935"/>
      <c r="T193" s="2828"/>
      <c r="U193" s="2828"/>
      <c r="V193" s="2828"/>
      <c r="W193" s="2828"/>
      <c r="X193" s="2828"/>
      <c r="Y193" s="2828"/>
      <c r="Z193" s="2828"/>
      <c r="AA193" s="2828"/>
      <c r="AB193" s="2828"/>
      <c r="AC193" s="2828"/>
      <c r="AD193" s="2828"/>
      <c r="AE193" s="2828"/>
      <c r="AF193" s="2828"/>
      <c r="AG193" s="2828"/>
      <c r="AH193" s="2828"/>
      <c r="AI193" s="2828"/>
      <c r="AJ193" s="2828"/>
      <c r="AK193" s="2828"/>
      <c r="AL193" s="2828"/>
      <c r="AM193" s="2828"/>
    </row>
    <row r="194" spans="1:39" ht="39" customHeight="1">
      <c r="A194" s="7135"/>
      <c r="B194" s="7135"/>
      <c r="C194" s="7135"/>
      <c r="D194" s="7270"/>
      <c r="E194" s="3563"/>
      <c r="F194" s="7135"/>
      <c r="G194" s="7135"/>
      <c r="H194" s="7135"/>
      <c r="I194" s="3141"/>
      <c r="J194" s="3145" t="s">
        <v>135</v>
      </c>
      <c r="K194" s="3144"/>
      <c r="L194" s="3196"/>
      <c r="M194" s="3273"/>
      <c r="N194" s="7140"/>
      <c r="O194" s="2953" t="s">
        <v>37</v>
      </c>
      <c r="P194" s="3111">
        <v>20</v>
      </c>
      <c r="Q194" s="3111" t="s">
        <v>1220</v>
      </c>
      <c r="R194" s="2939" t="s">
        <v>1219</v>
      </c>
      <c r="S194" s="3471" t="s">
        <v>1218</v>
      </c>
      <c r="T194" s="2828"/>
      <c r="U194" s="2828"/>
      <c r="V194" s="2828"/>
      <c r="W194" s="2828"/>
      <c r="X194" s="2828"/>
      <c r="Y194" s="2828"/>
      <c r="Z194" s="2828"/>
      <c r="AA194" s="2828"/>
      <c r="AB194" s="2828"/>
      <c r="AC194" s="2828"/>
      <c r="AD194" s="2828"/>
      <c r="AE194" s="2828"/>
      <c r="AF194" s="2828"/>
      <c r="AG194" s="2828"/>
      <c r="AH194" s="2828"/>
      <c r="AI194" s="2828"/>
      <c r="AJ194" s="2828"/>
      <c r="AK194" s="2828"/>
      <c r="AL194" s="2828"/>
      <c r="AM194" s="2828"/>
    </row>
    <row r="195" spans="1:39" ht="18" customHeight="1" thickBot="1">
      <c r="A195" s="7135"/>
      <c r="B195" s="7135"/>
      <c r="C195" s="7135"/>
      <c r="D195" s="7270"/>
      <c r="E195" s="3563"/>
      <c r="F195" s="3552"/>
      <c r="G195" s="7135"/>
      <c r="H195" s="7135"/>
      <c r="I195" s="3141"/>
      <c r="J195" s="3234" t="s">
        <v>134</v>
      </c>
      <c r="K195" s="3138"/>
      <c r="L195" s="3137"/>
      <c r="M195" s="3137"/>
      <c r="N195" s="3570"/>
      <c r="O195" s="3569"/>
      <c r="P195" s="3568"/>
      <c r="Q195" s="3568"/>
      <c r="R195" s="3567"/>
      <c r="S195" s="3566"/>
      <c r="T195" s="2828"/>
      <c r="U195" s="2828"/>
      <c r="V195" s="2828"/>
      <c r="W195" s="2828"/>
      <c r="X195" s="2828"/>
      <c r="Y195" s="2828"/>
      <c r="Z195" s="2828"/>
      <c r="AA195" s="2828"/>
      <c r="AB195" s="2828"/>
      <c r="AC195" s="2828"/>
      <c r="AD195" s="2828"/>
      <c r="AE195" s="2828"/>
      <c r="AF195" s="2828"/>
      <c r="AG195" s="2828"/>
      <c r="AH195" s="2828"/>
      <c r="AI195" s="2828"/>
      <c r="AJ195" s="2828"/>
      <c r="AK195" s="2828"/>
      <c r="AL195" s="2828"/>
      <c r="AM195" s="2828"/>
    </row>
    <row r="196" spans="1:39" ht="28.5" customHeight="1" thickBot="1">
      <c r="A196" s="7136"/>
      <c r="B196" s="7136"/>
      <c r="C196" s="7136"/>
      <c r="D196" s="7271"/>
      <c r="E196" s="3562"/>
      <c r="F196" s="3135"/>
      <c r="G196" s="7136"/>
      <c r="H196" s="7136"/>
      <c r="I196" s="2937"/>
      <c r="J196" s="3134" t="s">
        <v>23</v>
      </c>
      <c r="K196" s="3134">
        <f>SUM(K193:K195)</f>
        <v>10</v>
      </c>
      <c r="L196" s="2905">
        <f>SUM(L193:L195)</f>
        <v>9</v>
      </c>
      <c r="M196" s="2905">
        <f>SUM(M193:M195)</f>
        <v>1.1000000000000001</v>
      </c>
      <c r="N196" s="2902"/>
      <c r="O196" s="2901"/>
      <c r="P196" s="2900"/>
      <c r="Q196" s="2900"/>
      <c r="R196" s="2936"/>
      <c r="S196" s="3451"/>
      <c r="T196" s="2828"/>
      <c r="U196" s="2828"/>
      <c r="V196" s="2828"/>
      <c r="W196" s="2828"/>
      <c r="X196" s="2828"/>
      <c r="Y196" s="2828"/>
      <c r="Z196" s="2828"/>
      <c r="AA196" s="2828"/>
      <c r="AB196" s="2828"/>
      <c r="AC196" s="2828"/>
      <c r="AD196" s="2828"/>
      <c r="AE196" s="2828"/>
      <c r="AF196" s="2828"/>
      <c r="AG196" s="2828"/>
      <c r="AH196" s="2828"/>
      <c r="AI196" s="2828"/>
      <c r="AJ196" s="2828"/>
      <c r="AK196" s="2828"/>
      <c r="AL196" s="2828"/>
      <c r="AM196" s="2828"/>
    </row>
    <row r="197" spans="1:39" ht="20.25" customHeight="1">
      <c r="A197" s="3110"/>
      <c r="B197" s="7226"/>
      <c r="C197" s="7227"/>
      <c r="D197" s="7322" t="s">
        <v>74</v>
      </c>
      <c r="E197" s="3565"/>
      <c r="F197" s="7138" t="s">
        <v>1217</v>
      </c>
      <c r="G197" s="7281" t="s">
        <v>757</v>
      </c>
      <c r="H197" s="7189" t="s">
        <v>34</v>
      </c>
      <c r="I197" s="3037" t="s">
        <v>614</v>
      </c>
      <c r="J197" s="3147" t="s">
        <v>110</v>
      </c>
      <c r="K197" s="3094">
        <v>0</v>
      </c>
      <c r="L197" s="3390">
        <v>0</v>
      </c>
      <c r="M197" s="3390">
        <v>0</v>
      </c>
      <c r="N197" s="2975" t="s">
        <v>631</v>
      </c>
      <c r="O197" s="2974" t="s">
        <v>37</v>
      </c>
      <c r="P197" s="3107"/>
      <c r="Q197" s="3107"/>
      <c r="R197" s="2936"/>
      <c r="S197" s="3451"/>
      <c r="T197" s="2828"/>
      <c r="U197" s="2828"/>
      <c r="V197" s="2828"/>
      <c r="W197" s="2828"/>
      <c r="X197" s="2828"/>
      <c r="Y197" s="2828"/>
      <c r="Z197" s="2828"/>
      <c r="AA197" s="2828"/>
      <c r="AB197" s="2828"/>
      <c r="AC197" s="2828"/>
      <c r="AD197" s="2828"/>
      <c r="AE197" s="2828"/>
      <c r="AF197" s="2828"/>
      <c r="AG197" s="2828"/>
      <c r="AH197" s="2828"/>
      <c r="AI197" s="2828"/>
      <c r="AJ197" s="2828"/>
      <c r="AK197" s="2828"/>
      <c r="AL197" s="2828"/>
      <c r="AM197" s="2828"/>
    </row>
    <row r="198" spans="1:39" ht="15" customHeight="1">
      <c r="A198" s="3098"/>
      <c r="B198" s="7135"/>
      <c r="C198" s="7135"/>
      <c r="D198" s="7270"/>
      <c r="E198" s="3563"/>
      <c r="F198" s="7135"/>
      <c r="G198" s="7135"/>
      <c r="H198" s="7135"/>
      <c r="I198" s="3141"/>
      <c r="J198" s="3145" t="s">
        <v>135</v>
      </c>
      <c r="K198" s="3144"/>
      <c r="L198" s="3143"/>
      <c r="M198" s="3142"/>
      <c r="N198" s="3564"/>
      <c r="O198" s="2908"/>
      <c r="P198" s="2907"/>
      <c r="Q198" s="2907"/>
      <c r="R198" s="2936"/>
      <c r="S198" s="3451"/>
      <c r="T198" s="2828"/>
      <c r="U198" s="2828"/>
      <c r="V198" s="2828"/>
      <c r="W198" s="2828"/>
      <c r="X198" s="2828"/>
      <c r="Y198" s="2828"/>
      <c r="Z198" s="2828"/>
      <c r="AA198" s="2828"/>
      <c r="AB198" s="2828"/>
      <c r="AC198" s="2828"/>
      <c r="AD198" s="2828"/>
      <c r="AE198" s="2828"/>
      <c r="AF198" s="2828"/>
      <c r="AG198" s="2828"/>
      <c r="AH198" s="2828"/>
      <c r="AI198" s="2828"/>
      <c r="AJ198" s="2828"/>
      <c r="AK198" s="2828"/>
      <c r="AL198" s="2828"/>
      <c r="AM198" s="2828"/>
    </row>
    <row r="199" spans="1:39" ht="15" customHeight="1" thickBot="1">
      <c r="A199" s="3098"/>
      <c r="B199" s="7135"/>
      <c r="C199" s="7135"/>
      <c r="D199" s="7270"/>
      <c r="E199" s="3563"/>
      <c r="F199" s="3552"/>
      <c r="G199" s="7135"/>
      <c r="H199" s="7135"/>
      <c r="I199" s="3141"/>
      <c r="J199" s="3234" t="s">
        <v>134</v>
      </c>
      <c r="K199" s="3138"/>
      <c r="L199" s="3137"/>
      <c r="M199" s="3136"/>
      <c r="N199" s="2909"/>
      <c r="O199" s="2908"/>
      <c r="P199" s="2907"/>
      <c r="Q199" s="2907"/>
      <c r="R199" s="2936"/>
      <c r="S199" s="3451"/>
      <c r="T199" s="2828"/>
      <c r="U199" s="2828"/>
      <c r="V199" s="2828"/>
      <c r="W199" s="2828"/>
      <c r="X199" s="2828"/>
      <c r="Y199" s="2828"/>
      <c r="Z199" s="2828"/>
      <c r="AA199" s="2828"/>
      <c r="AB199" s="2828"/>
      <c r="AC199" s="2828"/>
      <c r="AD199" s="2828"/>
      <c r="AE199" s="2828"/>
      <c r="AF199" s="2828"/>
      <c r="AG199" s="2828"/>
      <c r="AH199" s="2828"/>
      <c r="AI199" s="2828"/>
      <c r="AJ199" s="2828"/>
      <c r="AK199" s="2828"/>
      <c r="AL199" s="2828"/>
      <c r="AM199" s="2828"/>
    </row>
    <row r="200" spans="1:39" ht="18" customHeight="1" thickBot="1">
      <c r="A200" s="3093"/>
      <c r="B200" s="7136"/>
      <c r="C200" s="7136"/>
      <c r="D200" s="7271"/>
      <c r="E200" s="3562"/>
      <c r="F200" s="3135"/>
      <c r="G200" s="7136"/>
      <c r="H200" s="7136"/>
      <c r="I200" s="2937"/>
      <c r="J200" s="3134" t="s">
        <v>23</v>
      </c>
      <c r="K200" s="3134">
        <f>SUM(K197:K199)</f>
        <v>0</v>
      </c>
      <c r="L200" s="2905">
        <f>SUM(L197:L199)</f>
        <v>0</v>
      </c>
      <c r="M200" s="3133">
        <f>SUM(M197:M199)</f>
        <v>0</v>
      </c>
      <c r="N200" s="2902"/>
      <c r="O200" s="2901"/>
      <c r="P200" s="2900"/>
      <c r="Q200" s="2900"/>
      <c r="R200" s="2936"/>
      <c r="S200" s="3451"/>
      <c r="T200" s="2828"/>
      <c r="U200" s="2828"/>
      <c r="V200" s="2828"/>
      <c r="W200" s="2828"/>
      <c r="X200" s="2828"/>
      <c r="Y200" s="2828"/>
      <c r="Z200" s="2828"/>
      <c r="AA200" s="2828"/>
      <c r="AB200" s="2828"/>
      <c r="AC200" s="2828"/>
      <c r="AD200" s="2828"/>
      <c r="AE200" s="2828"/>
      <c r="AF200" s="2828"/>
      <c r="AG200" s="2828"/>
      <c r="AH200" s="2828"/>
      <c r="AI200" s="2828"/>
      <c r="AJ200" s="2828"/>
      <c r="AK200" s="2828"/>
      <c r="AL200" s="2828"/>
      <c r="AM200" s="2828"/>
    </row>
    <row r="201" spans="1:39" ht="15" customHeight="1">
      <c r="A201" s="3110"/>
      <c r="B201" s="3553"/>
      <c r="C201" s="3079"/>
      <c r="D201" s="7134" t="s">
        <v>71</v>
      </c>
      <c r="E201" s="2948"/>
      <c r="F201" s="7138" t="s">
        <v>1216</v>
      </c>
      <c r="G201" s="7281" t="s">
        <v>757</v>
      </c>
      <c r="H201" s="7189" t="s">
        <v>34</v>
      </c>
      <c r="I201" s="3037" t="s">
        <v>614</v>
      </c>
      <c r="J201" s="3147" t="s">
        <v>110</v>
      </c>
      <c r="K201" s="3094">
        <v>2</v>
      </c>
      <c r="L201" s="2916">
        <v>2</v>
      </c>
      <c r="M201" s="2915">
        <v>0.6</v>
      </c>
      <c r="N201" s="3561" t="s">
        <v>1215</v>
      </c>
      <c r="O201" s="2974" t="s">
        <v>37</v>
      </c>
      <c r="P201" s="2973">
        <v>30</v>
      </c>
      <c r="Q201" s="2973">
        <v>14</v>
      </c>
      <c r="R201" s="2939" t="s">
        <v>1214</v>
      </c>
      <c r="S201" s="3471" t="s">
        <v>1213</v>
      </c>
      <c r="T201" s="2828"/>
      <c r="U201" s="2828"/>
      <c r="V201" s="2828"/>
      <c r="W201" s="2828"/>
      <c r="X201" s="2828"/>
      <c r="Y201" s="2828"/>
      <c r="Z201" s="2828"/>
      <c r="AA201" s="2828"/>
      <c r="AB201" s="2828"/>
      <c r="AC201" s="2828"/>
      <c r="AD201" s="2828"/>
      <c r="AE201" s="2828"/>
      <c r="AF201" s="2828"/>
      <c r="AG201" s="2828"/>
      <c r="AH201" s="2828"/>
      <c r="AI201" s="2828"/>
      <c r="AJ201" s="2828"/>
      <c r="AK201" s="2828"/>
      <c r="AL201" s="2828"/>
      <c r="AM201" s="2828"/>
    </row>
    <row r="202" spans="1:39" ht="15" customHeight="1">
      <c r="A202" s="3098"/>
      <c r="B202" s="3254"/>
      <c r="C202" s="3026"/>
      <c r="D202" s="7135"/>
      <c r="E202" s="3141"/>
      <c r="F202" s="7135"/>
      <c r="G202" s="7135"/>
      <c r="H202" s="7135"/>
      <c r="I202" s="3141"/>
      <c r="J202" s="3145" t="s">
        <v>135</v>
      </c>
      <c r="K202" s="3144"/>
      <c r="L202" s="3143"/>
      <c r="M202" s="3143"/>
      <c r="N202" s="2909"/>
      <c r="O202" s="2908"/>
      <c r="P202" s="2907"/>
      <c r="Q202" s="2907"/>
      <c r="R202" s="2936"/>
      <c r="S202" s="3451"/>
      <c r="T202" s="2828"/>
      <c r="U202" s="2828"/>
      <c r="V202" s="2828"/>
      <c r="W202" s="2828"/>
      <c r="X202" s="2828"/>
      <c r="Y202" s="2828"/>
      <c r="Z202" s="2828"/>
      <c r="AA202" s="2828"/>
      <c r="AB202" s="2828"/>
      <c r="AC202" s="2828"/>
      <c r="AD202" s="2828"/>
      <c r="AE202" s="2828"/>
      <c r="AF202" s="2828"/>
      <c r="AG202" s="2828"/>
      <c r="AH202" s="2828"/>
      <c r="AI202" s="2828"/>
      <c r="AJ202" s="2828"/>
      <c r="AK202" s="2828"/>
      <c r="AL202" s="2828"/>
      <c r="AM202" s="2828"/>
    </row>
    <row r="203" spans="1:39" ht="15" customHeight="1" thickBot="1">
      <c r="A203" s="3098"/>
      <c r="B203" s="3254"/>
      <c r="C203" s="3026"/>
      <c r="D203" s="7135"/>
      <c r="E203" s="3141"/>
      <c r="F203" s="7135"/>
      <c r="G203" s="7135"/>
      <c r="H203" s="7135"/>
      <c r="I203" s="3141"/>
      <c r="J203" s="3150" t="s">
        <v>134</v>
      </c>
      <c r="K203" s="3149"/>
      <c r="L203" s="3137"/>
      <c r="M203" s="3137"/>
      <c r="N203" s="2920"/>
      <c r="O203" s="2919"/>
      <c r="P203" s="3041"/>
      <c r="Q203" s="3041"/>
      <c r="R203" s="2936"/>
      <c r="S203" s="3451"/>
      <c r="T203" s="2828"/>
      <c r="U203" s="2828"/>
      <c r="V203" s="2828"/>
      <c r="W203" s="2828"/>
      <c r="X203" s="2828"/>
      <c r="Y203" s="2828"/>
      <c r="Z203" s="2828"/>
      <c r="AA203" s="2828"/>
      <c r="AB203" s="2828"/>
      <c r="AC203" s="2828"/>
      <c r="AD203" s="2828"/>
      <c r="AE203" s="2828"/>
      <c r="AF203" s="2828"/>
      <c r="AG203" s="2828"/>
      <c r="AH203" s="2828"/>
      <c r="AI203" s="2828"/>
      <c r="AJ203" s="2828"/>
      <c r="AK203" s="2828"/>
      <c r="AL203" s="2828"/>
      <c r="AM203" s="2828"/>
    </row>
    <row r="204" spans="1:39" ht="15" customHeight="1" thickBot="1">
      <c r="A204" s="3093"/>
      <c r="B204" s="3550"/>
      <c r="C204" s="3227"/>
      <c r="D204" s="7136"/>
      <c r="E204" s="2937"/>
      <c r="F204" s="3135"/>
      <c r="G204" s="7136"/>
      <c r="H204" s="7136"/>
      <c r="I204" s="2937"/>
      <c r="J204" s="3372" t="s">
        <v>23</v>
      </c>
      <c r="K204" s="3449">
        <f>SUM(K201:K203)</f>
        <v>2</v>
      </c>
      <c r="L204" s="2905">
        <f>SUM(L201:L203)</f>
        <v>2</v>
      </c>
      <c r="M204" s="2905">
        <f>SUM(M201:M203)</f>
        <v>0.6</v>
      </c>
      <c r="N204" s="2920"/>
      <c r="O204" s="2919"/>
      <c r="P204" s="3041"/>
      <c r="Q204" s="3041"/>
      <c r="R204" s="2936"/>
      <c r="S204" s="3451"/>
      <c r="T204" s="2828"/>
      <c r="U204" s="2828"/>
      <c r="V204" s="2828"/>
      <c r="W204" s="2828"/>
      <c r="X204" s="2828"/>
      <c r="Y204" s="2828"/>
      <c r="Z204" s="2828"/>
      <c r="AA204" s="2828"/>
      <c r="AB204" s="2828"/>
      <c r="AC204" s="2828"/>
      <c r="AD204" s="2828"/>
      <c r="AE204" s="2828"/>
      <c r="AF204" s="2828"/>
      <c r="AG204" s="2828"/>
      <c r="AH204" s="2828"/>
      <c r="AI204" s="2828"/>
      <c r="AJ204" s="2828"/>
      <c r="AK204" s="2828"/>
      <c r="AL204" s="2828"/>
      <c r="AM204" s="2828"/>
    </row>
    <row r="205" spans="1:39" ht="15" customHeight="1">
      <c r="A205" s="3110"/>
      <c r="B205" s="3553"/>
      <c r="C205" s="3079"/>
      <c r="D205" s="7134" t="s">
        <v>63</v>
      </c>
      <c r="E205" s="2948"/>
      <c r="F205" s="7138" t="s">
        <v>1212</v>
      </c>
      <c r="G205" s="7281" t="s">
        <v>757</v>
      </c>
      <c r="H205" s="7189" t="s">
        <v>34</v>
      </c>
      <c r="I205" s="3037" t="s">
        <v>614</v>
      </c>
      <c r="J205" s="3147" t="s">
        <v>110</v>
      </c>
      <c r="K205" s="3094">
        <v>0</v>
      </c>
      <c r="L205" s="2916">
        <v>0</v>
      </c>
      <c r="M205" s="2916">
        <v>0</v>
      </c>
      <c r="N205" s="3560" t="s">
        <v>1211</v>
      </c>
      <c r="O205" s="3559" t="s">
        <v>37</v>
      </c>
      <c r="P205" s="2973">
        <v>0</v>
      </c>
      <c r="Q205" s="2973">
        <v>0</v>
      </c>
      <c r="R205" s="2939"/>
      <c r="S205" s="3471"/>
      <c r="T205" s="2828"/>
      <c r="U205" s="2828"/>
      <c r="V205" s="2828"/>
      <c r="W205" s="2828"/>
      <c r="X205" s="2828"/>
      <c r="Y205" s="2828"/>
      <c r="Z205" s="2828"/>
      <c r="AA205" s="2828"/>
      <c r="AB205" s="2828"/>
      <c r="AC205" s="2828"/>
      <c r="AD205" s="2828"/>
      <c r="AE205" s="2828"/>
      <c r="AF205" s="2828"/>
      <c r="AG205" s="2828"/>
      <c r="AH205" s="2828"/>
      <c r="AI205" s="2828"/>
      <c r="AJ205" s="2828"/>
      <c r="AK205" s="2828"/>
      <c r="AL205" s="2828"/>
      <c r="AM205" s="2828"/>
    </row>
    <row r="206" spans="1:39" ht="15" customHeight="1">
      <c r="A206" s="3098"/>
      <c r="B206" s="3254"/>
      <c r="C206" s="3026"/>
      <c r="D206" s="7135"/>
      <c r="E206" s="3141"/>
      <c r="F206" s="7135"/>
      <c r="G206" s="7135"/>
      <c r="H206" s="7135"/>
      <c r="I206" s="3141"/>
      <c r="J206" s="3145" t="s">
        <v>135</v>
      </c>
      <c r="K206" s="3144"/>
      <c r="L206" s="3143"/>
      <c r="M206" s="3142"/>
      <c r="N206" s="3558"/>
      <c r="O206" s="3557"/>
      <c r="P206" s="3556"/>
      <c r="Q206" s="3556"/>
      <c r="R206" s="2939"/>
      <c r="S206" s="3471"/>
      <c r="T206" s="2828"/>
      <c r="U206" s="2828"/>
      <c r="V206" s="2828"/>
      <c r="W206" s="2828"/>
      <c r="X206" s="2828"/>
      <c r="Y206" s="2828"/>
      <c r="Z206" s="2828"/>
      <c r="AA206" s="2828"/>
      <c r="AB206" s="2828"/>
      <c r="AC206" s="2828"/>
      <c r="AD206" s="2828"/>
      <c r="AE206" s="2828"/>
      <c r="AF206" s="2828"/>
      <c r="AG206" s="2828"/>
      <c r="AH206" s="2828"/>
      <c r="AI206" s="2828"/>
      <c r="AJ206" s="2828"/>
      <c r="AK206" s="2828"/>
      <c r="AL206" s="2828"/>
      <c r="AM206" s="2828"/>
    </row>
    <row r="207" spans="1:39" ht="15" customHeight="1" thickBot="1">
      <c r="A207" s="3098"/>
      <c r="B207" s="3254"/>
      <c r="C207" s="3026"/>
      <c r="D207" s="7135"/>
      <c r="E207" s="3141"/>
      <c r="F207" s="3552"/>
      <c r="G207" s="7135"/>
      <c r="H207" s="7135"/>
      <c r="I207" s="3141"/>
      <c r="J207" s="3234" t="s">
        <v>134</v>
      </c>
      <c r="K207" s="3138"/>
      <c r="L207" s="3137"/>
      <c r="M207" s="3136"/>
      <c r="N207" s="3558"/>
      <c r="O207" s="3557"/>
      <c r="P207" s="3556"/>
      <c r="Q207" s="3556"/>
      <c r="R207" s="2939"/>
      <c r="S207" s="3471"/>
      <c r="T207" s="2828"/>
      <c r="U207" s="2828"/>
      <c r="V207" s="2828"/>
      <c r="W207" s="2828"/>
      <c r="X207" s="2828"/>
      <c r="Y207" s="2828"/>
      <c r="Z207" s="2828"/>
      <c r="AA207" s="2828"/>
      <c r="AB207" s="2828"/>
      <c r="AC207" s="2828"/>
      <c r="AD207" s="2828"/>
      <c r="AE207" s="2828"/>
      <c r="AF207" s="2828"/>
      <c r="AG207" s="2828"/>
      <c r="AH207" s="2828"/>
      <c r="AI207" s="2828"/>
      <c r="AJ207" s="2828"/>
      <c r="AK207" s="2828"/>
      <c r="AL207" s="2828"/>
      <c r="AM207" s="2828"/>
    </row>
    <row r="208" spans="1:39" ht="15" customHeight="1" thickBot="1">
      <c r="A208" s="3093"/>
      <c r="B208" s="3550"/>
      <c r="C208" s="3227"/>
      <c r="D208" s="7136"/>
      <c r="E208" s="2937"/>
      <c r="F208" s="3555"/>
      <c r="G208" s="7136"/>
      <c r="H208" s="7136"/>
      <c r="I208" s="2937"/>
      <c r="J208" s="3134" t="s">
        <v>23</v>
      </c>
      <c r="K208" s="3413">
        <f>SUM(K205:K207)</f>
        <v>0</v>
      </c>
      <c r="L208" s="3446">
        <f>SUM(L205:L207)</f>
        <v>0</v>
      </c>
      <c r="M208" s="3319">
        <f>SUM(M205:M207)</f>
        <v>0</v>
      </c>
      <c r="N208" s="2993"/>
      <c r="O208" s="3031"/>
      <c r="P208" s="3030"/>
      <c r="Q208" s="3030"/>
      <c r="R208" s="2936"/>
      <c r="S208" s="3451"/>
      <c r="T208" s="2828"/>
      <c r="U208" s="2828"/>
      <c r="V208" s="2828"/>
      <c r="W208" s="2828"/>
      <c r="X208" s="2828"/>
      <c r="Y208" s="2828"/>
      <c r="Z208" s="2828"/>
      <c r="AA208" s="2828"/>
      <c r="AB208" s="2828"/>
      <c r="AC208" s="2828"/>
      <c r="AD208" s="2828"/>
      <c r="AE208" s="2828"/>
      <c r="AF208" s="2828"/>
      <c r="AG208" s="2828"/>
      <c r="AH208" s="2828"/>
      <c r="AI208" s="2828"/>
      <c r="AJ208" s="2828"/>
      <c r="AK208" s="2828"/>
      <c r="AL208" s="2828"/>
      <c r="AM208" s="2828"/>
    </row>
    <row r="209" spans="1:39" ht="15" customHeight="1">
      <c r="A209" s="3098"/>
      <c r="B209" s="3254"/>
      <c r="C209" s="3026"/>
      <c r="D209" s="7287" t="s">
        <v>57</v>
      </c>
      <c r="E209" s="3141"/>
      <c r="F209" s="7302" t="s">
        <v>1210</v>
      </c>
      <c r="G209" s="7284" t="s">
        <v>757</v>
      </c>
      <c r="H209" s="7190" t="s">
        <v>34</v>
      </c>
      <c r="I209" s="7178" t="s">
        <v>614</v>
      </c>
      <c r="J209" s="3147" t="s">
        <v>110</v>
      </c>
      <c r="K209" s="3094">
        <v>120</v>
      </c>
      <c r="L209" s="2916">
        <v>210</v>
      </c>
      <c r="M209" s="2916">
        <v>195.6</v>
      </c>
      <c r="N209" s="7316" t="s">
        <v>1209</v>
      </c>
      <c r="O209" s="7318"/>
      <c r="P209" s="7319" t="s">
        <v>387</v>
      </c>
      <c r="Q209" s="7319" t="s">
        <v>387</v>
      </c>
      <c r="R209" s="7198" t="s">
        <v>1209</v>
      </c>
      <c r="S209" s="3471" t="s">
        <v>1024</v>
      </c>
      <c r="T209" s="2840"/>
      <c r="U209" s="2828"/>
      <c r="V209" s="2828"/>
      <c r="W209" s="2828"/>
      <c r="X209" s="2828"/>
      <c r="Y209" s="2828"/>
      <c r="Z209" s="2828"/>
      <c r="AA209" s="2828"/>
      <c r="AB209" s="2828"/>
      <c r="AC209" s="2828"/>
      <c r="AD209" s="2828"/>
      <c r="AE209" s="2828"/>
      <c r="AF209" s="2828"/>
      <c r="AG209" s="2828"/>
      <c r="AH209" s="2828"/>
      <c r="AI209" s="2828"/>
      <c r="AJ209" s="2828"/>
      <c r="AK209" s="2828"/>
      <c r="AL209" s="2828"/>
      <c r="AM209" s="2828"/>
    </row>
    <row r="210" spans="1:39" ht="15" customHeight="1">
      <c r="A210" s="3098"/>
      <c r="B210" s="3254"/>
      <c r="C210" s="3026"/>
      <c r="D210" s="7135"/>
      <c r="E210" s="3141"/>
      <c r="F210" s="7135"/>
      <c r="G210" s="7135"/>
      <c r="H210" s="7135"/>
      <c r="I210" s="7135"/>
      <c r="J210" s="3145" t="s">
        <v>135</v>
      </c>
      <c r="K210" s="3144"/>
      <c r="L210" s="3196"/>
      <c r="M210" s="3196"/>
      <c r="N210" s="7317"/>
      <c r="O210" s="7264"/>
      <c r="P210" s="7262"/>
      <c r="Q210" s="7262"/>
      <c r="R210" s="7199"/>
      <c r="S210" s="2938"/>
      <c r="T210" s="2840"/>
      <c r="U210" s="2828"/>
      <c r="V210" s="2828"/>
      <c r="W210" s="2828"/>
      <c r="X210" s="2828"/>
      <c r="Y210" s="2828"/>
      <c r="Z210" s="2828"/>
      <c r="AA210" s="2828"/>
      <c r="AB210" s="2828"/>
      <c r="AC210" s="2828"/>
      <c r="AD210" s="2828"/>
      <c r="AE210" s="2828"/>
      <c r="AF210" s="2828"/>
      <c r="AG210" s="2828"/>
      <c r="AH210" s="2828"/>
      <c r="AI210" s="2828"/>
      <c r="AJ210" s="2828"/>
      <c r="AK210" s="2828"/>
      <c r="AL210" s="2828"/>
      <c r="AM210" s="2828"/>
    </row>
    <row r="211" spans="1:39" ht="15" customHeight="1" thickBot="1">
      <c r="A211" s="3098"/>
      <c r="B211" s="3254"/>
      <c r="C211" s="3026"/>
      <c r="D211" s="7135"/>
      <c r="E211" s="3141"/>
      <c r="F211" s="7135"/>
      <c r="G211" s="7135"/>
      <c r="H211" s="7135"/>
      <c r="I211" s="7135"/>
      <c r="J211" s="3234" t="s">
        <v>134</v>
      </c>
      <c r="K211" s="3138"/>
      <c r="L211" s="2958">
        <v>0</v>
      </c>
      <c r="M211" s="3204"/>
      <c r="N211" s="7183"/>
      <c r="O211" s="7142"/>
      <c r="P211" s="7187"/>
      <c r="Q211" s="7187"/>
      <c r="R211" s="3554"/>
      <c r="S211" s="2938"/>
      <c r="T211" s="2840"/>
      <c r="U211" s="2828"/>
      <c r="V211" s="2828"/>
      <c r="W211" s="2828"/>
      <c r="X211" s="2828"/>
      <c r="Y211" s="2828"/>
      <c r="Z211" s="2828"/>
      <c r="AA211" s="2828"/>
      <c r="AB211" s="2828"/>
      <c r="AC211" s="2828"/>
      <c r="AD211" s="2828"/>
      <c r="AE211" s="2828"/>
      <c r="AF211" s="2828"/>
      <c r="AG211" s="2828"/>
      <c r="AH211" s="2828"/>
      <c r="AI211" s="2828"/>
      <c r="AJ211" s="2828"/>
      <c r="AK211" s="2828"/>
      <c r="AL211" s="2828"/>
      <c r="AM211" s="2828"/>
    </row>
    <row r="212" spans="1:39" ht="15" customHeight="1" thickBot="1">
      <c r="A212" s="3098"/>
      <c r="B212" s="3254"/>
      <c r="C212" s="3026"/>
      <c r="D212" s="7135"/>
      <c r="E212" s="3141"/>
      <c r="F212" s="7135"/>
      <c r="G212" s="7135"/>
      <c r="H212" s="7135"/>
      <c r="I212" s="7135"/>
      <c r="J212" s="3134" t="s">
        <v>23</v>
      </c>
      <c r="K212" s="3134">
        <f>SUM(K209:K211)</f>
        <v>120</v>
      </c>
      <c r="L212" s="3446">
        <f>SUM(L209:L211)</f>
        <v>210</v>
      </c>
      <c r="M212" s="3318">
        <f>SUM(M209:M211)</f>
        <v>195.6</v>
      </c>
      <c r="N212" s="3173"/>
      <c r="O212" s="3175"/>
      <c r="P212" s="3174"/>
      <c r="Q212" s="3174"/>
      <c r="R212" s="3006"/>
      <c r="S212" s="2935"/>
      <c r="T212" s="2840"/>
      <c r="U212" s="2828"/>
      <c r="V212" s="2828"/>
      <c r="W212" s="2828"/>
      <c r="X212" s="2828"/>
      <c r="Y212" s="2828"/>
      <c r="Z212" s="2828"/>
      <c r="AA212" s="2828"/>
      <c r="AB212" s="2828"/>
      <c r="AC212" s="2828"/>
      <c r="AD212" s="2828"/>
      <c r="AE212" s="2828"/>
      <c r="AF212" s="2828"/>
      <c r="AG212" s="2828"/>
      <c r="AH212" s="2828"/>
      <c r="AI212" s="2828"/>
      <c r="AJ212" s="2828"/>
      <c r="AK212" s="2828"/>
      <c r="AL212" s="2828"/>
      <c r="AM212" s="2828"/>
    </row>
    <row r="213" spans="1:39" ht="15" customHeight="1">
      <c r="A213" s="3110"/>
      <c r="B213" s="3553"/>
      <c r="C213" s="3079"/>
      <c r="D213" s="2977" t="s">
        <v>51</v>
      </c>
      <c r="E213" s="2948"/>
      <c r="F213" s="7138" t="s">
        <v>1208</v>
      </c>
      <c r="G213" s="7281" t="s">
        <v>757</v>
      </c>
      <c r="H213" s="7189" t="s">
        <v>34</v>
      </c>
      <c r="I213" s="7137" t="s">
        <v>614</v>
      </c>
      <c r="J213" s="3147" t="s">
        <v>110</v>
      </c>
      <c r="K213" s="3094">
        <v>10</v>
      </c>
      <c r="L213" s="2916">
        <v>0</v>
      </c>
      <c r="M213" s="2916">
        <v>0</v>
      </c>
      <c r="N213" s="7260" t="s">
        <v>1207</v>
      </c>
      <c r="O213" s="2953" t="s">
        <v>37</v>
      </c>
      <c r="P213" s="3428">
        <v>20</v>
      </c>
      <c r="Q213" s="3428"/>
      <c r="R213" s="3380"/>
      <c r="S213" s="3229"/>
      <c r="T213" s="2840"/>
      <c r="U213" s="2828"/>
      <c r="V213" s="2828"/>
      <c r="W213" s="2828"/>
      <c r="X213" s="2828"/>
      <c r="Y213" s="2828"/>
      <c r="Z213" s="2828"/>
      <c r="AA213" s="2828"/>
      <c r="AB213" s="2828"/>
      <c r="AC213" s="2828"/>
      <c r="AD213" s="2828"/>
      <c r="AE213" s="2828"/>
      <c r="AF213" s="2828"/>
      <c r="AG213" s="2828"/>
      <c r="AH213" s="2828"/>
      <c r="AI213" s="2828"/>
      <c r="AJ213" s="2828"/>
      <c r="AK213" s="2828"/>
      <c r="AL213" s="2828"/>
      <c r="AM213" s="2828"/>
    </row>
    <row r="214" spans="1:39" ht="15" customHeight="1">
      <c r="A214" s="3098"/>
      <c r="B214" s="3254"/>
      <c r="C214" s="3026"/>
      <c r="D214" s="3549"/>
      <c r="E214" s="3141"/>
      <c r="F214" s="7135"/>
      <c r="G214" s="7135"/>
      <c r="H214" s="7135"/>
      <c r="I214" s="7135"/>
      <c r="J214" s="3145" t="s">
        <v>135</v>
      </c>
      <c r="K214" s="3144"/>
      <c r="L214" s="3196"/>
      <c r="M214" s="3196"/>
      <c r="N214" s="7248"/>
      <c r="O214" s="3012"/>
      <c r="P214" s="3551"/>
      <c r="Q214" s="3551"/>
      <c r="R214" s="3006"/>
      <c r="S214" s="2935"/>
      <c r="T214" s="2840"/>
      <c r="U214" s="2828"/>
      <c r="V214" s="2828"/>
      <c r="W214" s="2828"/>
      <c r="X214" s="2828"/>
      <c r="Y214" s="2828"/>
      <c r="Z214" s="2828"/>
      <c r="AA214" s="2828"/>
      <c r="AB214" s="2828"/>
      <c r="AC214" s="2828"/>
      <c r="AD214" s="2828"/>
      <c r="AE214" s="2828"/>
      <c r="AF214" s="2828"/>
      <c r="AG214" s="2828"/>
      <c r="AH214" s="2828"/>
      <c r="AI214" s="2828"/>
      <c r="AJ214" s="2828"/>
      <c r="AK214" s="2828"/>
      <c r="AL214" s="2828"/>
      <c r="AM214" s="2828"/>
    </row>
    <row r="215" spans="1:39" ht="15" customHeight="1" thickBot="1">
      <c r="A215" s="3098"/>
      <c r="B215" s="3254"/>
      <c r="C215" s="3026"/>
      <c r="D215" s="3549"/>
      <c r="E215" s="3141"/>
      <c r="F215" s="3552"/>
      <c r="G215" s="7135"/>
      <c r="H215" s="7135"/>
      <c r="I215" s="7135"/>
      <c r="J215" s="3234" t="s">
        <v>134</v>
      </c>
      <c r="K215" s="3138"/>
      <c r="L215" s="2958">
        <v>0</v>
      </c>
      <c r="M215" s="2958">
        <v>0</v>
      </c>
      <c r="N215" s="7248"/>
      <c r="O215" s="3012"/>
      <c r="P215" s="3551"/>
      <c r="Q215" s="3551"/>
      <c r="R215" s="3006"/>
      <c r="S215" s="2935"/>
      <c r="T215" s="2840"/>
      <c r="U215" s="2828"/>
      <c r="V215" s="2828"/>
      <c r="W215" s="2828"/>
      <c r="X215" s="2828"/>
      <c r="Y215" s="2828"/>
      <c r="Z215" s="2828"/>
      <c r="AA215" s="2828"/>
      <c r="AB215" s="2828"/>
      <c r="AC215" s="2828"/>
      <c r="AD215" s="2828"/>
      <c r="AE215" s="2828"/>
      <c r="AF215" s="2828"/>
      <c r="AG215" s="2828"/>
      <c r="AH215" s="2828"/>
      <c r="AI215" s="2828"/>
      <c r="AJ215" s="2828"/>
      <c r="AK215" s="2828"/>
      <c r="AL215" s="2828"/>
      <c r="AM215" s="2828"/>
    </row>
    <row r="216" spans="1:39" ht="15" customHeight="1" thickBot="1">
      <c r="A216" s="3093"/>
      <c r="B216" s="3550"/>
      <c r="C216" s="3227"/>
      <c r="D216" s="2972"/>
      <c r="E216" s="2937"/>
      <c r="F216" s="3527"/>
      <c r="G216" s="7136"/>
      <c r="H216" s="7136"/>
      <c r="I216" s="7136"/>
      <c r="J216" s="3134" t="s">
        <v>23</v>
      </c>
      <c r="K216" s="3134">
        <f>SUM(K213:K215)</f>
        <v>10</v>
      </c>
      <c r="L216" s="3446">
        <f>SUM(L213:L215)</f>
        <v>0</v>
      </c>
      <c r="M216" s="3446">
        <f>SUM(M213:M215)</f>
        <v>0</v>
      </c>
      <c r="N216" s="2920"/>
      <c r="O216" s="2919"/>
      <c r="P216" s="3041"/>
      <c r="Q216" s="3041"/>
      <c r="R216" s="3006"/>
      <c r="S216" s="2935"/>
      <c r="T216" s="2840"/>
      <c r="U216" s="2828"/>
      <c r="V216" s="2828"/>
      <c r="W216" s="2828"/>
      <c r="X216" s="2828"/>
      <c r="Y216" s="2828"/>
      <c r="Z216" s="2828"/>
      <c r="AA216" s="2828"/>
      <c r="AB216" s="2828"/>
      <c r="AC216" s="2828"/>
      <c r="AD216" s="2828"/>
      <c r="AE216" s="2828"/>
      <c r="AF216" s="2828"/>
      <c r="AG216" s="2828"/>
      <c r="AH216" s="2828"/>
      <c r="AI216" s="2828"/>
      <c r="AJ216" s="2828"/>
      <c r="AK216" s="2828"/>
      <c r="AL216" s="2828"/>
      <c r="AM216" s="2828"/>
    </row>
    <row r="217" spans="1:39" ht="15" customHeight="1">
      <c r="A217" s="3098"/>
      <c r="B217" s="3254"/>
      <c r="C217" s="3026"/>
      <c r="D217" s="2977" t="s">
        <v>47</v>
      </c>
      <c r="E217" s="3548"/>
      <c r="F217" s="7177" t="s">
        <v>1206</v>
      </c>
      <c r="G217" s="7284" t="s">
        <v>1205</v>
      </c>
      <c r="H217" s="7190" t="s">
        <v>34</v>
      </c>
      <c r="I217" s="7178" t="s">
        <v>614</v>
      </c>
      <c r="J217" s="3147" t="s">
        <v>110</v>
      </c>
      <c r="K217" s="3094">
        <v>320</v>
      </c>
      <c r="L217" s="2916">
        <v>246.2</v>
      </c>
      <c r="M217" s="2915">
        <v>34.1</v>
      </c>
      <c r="N217" s="7320" t="s">
        <v>1204</v>
      </c>
      <c r="O217" s="7321" t="s">
        <v>37</v>
      </c>
      <c r="P217" s="7310">
        <v>44000</v>
      </c>
      <c r="Q217" s="7175">
        <v>793</v>
      </c>
      <c r="R217" s="7162" t="s">
        <v>1203</v>
      </c>
      <c r="S217" s="7313" t="s">
        <v>1202</v>
      </c>
      <c r="T217" s="2840"/>
      <c r="U217" s="2828"/>
      <c r="V217" s="2828"/>
      <c r="W217" s="2828"/>
      <c r="X217" s="2828"/>
      <c r="Y217" s="2828"/>
      <c r="Z217" s="2828"/>
      <c r="AA217" s="2828"/>
      <c r="AB217" s="2828"/>
      <c r="AC217" s="2828"/>
      <c r="AD217" s="2828"/>
      <c r="AE217" s="2828"/>
      <c r="AF217" s="2828"/>
      <c r="AG217" s="2828"/>
      <c r="AH217" s="2828"/>
      <c r="AI217" s="2828"/>
      <c r="AJ217" s="2828"/>
      <c r="AK217" s="2828"/>
      <c r="AL217" s="2828"/>
      <c r="AM217" s="2828"/>
    </row>
    <row r="218" spans="1:39" ht="15" customHeight="1">
      <c r="A218" s="3098"/>
      <c r="B218" s="3254"/>
      <c r="C218" s="3026"/>
      <c r="D218" s="3549"/>
      <c r="E218" s="3548"/>
      <c r="F218" s="7135"/>
      <c r="G218" s="7135"/>
      <c r="H218" s="7135"/>
      <c r="I218" s="7135"/>
      <c r="J218" s="3154" t="s">
        <v>135</v>
      </c>
      <c r="K218" s="3153"/>
      <c r="L218" s="3323"/>
      <c r="M218" s="3151"/>
      <c r="N218" s="7248"/>
      <c r="O218" s="7264"/>
      <c r="P218" s="7286"/>
      <c r="Q218" s="7262"/>
      <c r="R218" s="7311"/>
      <c r="S218" s="7314"/>
      <c r="T218" s="2828"/>
      <c r="U218" s="2828"/>
      <c r="V218" s="2828"/>
      <c r="W218" s="2828"/>
      <c r="X218" s="2828"/>
      <c r="Y218" s="2828"/>
      <c r="Z218" s="2828"/>
      <c r="AA218" s="2828"/>
      <c r="AB218" s="2828"/>
      <c r="AC218" s="2828"/>
      <c r="AD218" s="2828"/>
      <c r="AE218" s="2828"/>
      <c r="AF218" s="2828"/>
      <c r="AG218" s="2828"/>
      <c r="AH218" s="2828"/>
      <c r="AI218" s="2828"/>
      <c r="AJ218" s="2828"/>
      <c r="AK218" s="2828"/>
      <c r="AL218" s="2828"/>
      <c r="AM218" s="2828"/>
    </row>
    <row r="219" spans="1:39" ht="15" customHeight="1" thickBot="1">
      <c r="A219" s="3098"/>
      <c r="B219" s="3254"/>
      <c r="C219" s="3026"/>
      <c r="D219" s="3549"/>
      <c r="E219" s="3548"/>
      <c r="F219" s="7135"/>
      <c r="G219" s="7135"/>
      <c r="H219" s="7135"/>
      <c r="I219" s="7135"/>
      <c r="J219" s="3234" t="s">
        <v>134</v>
      </c>
      <c r="K219" s="3138"/>
      <c r="L219" s="2958">
        <v>0</v>
      </c>
      <c r="M219" s="3136"/>
      <c r="N219" s="3355"/>
      <c r="O219" s="7264"/>
      <c r="P219" s="7286"/>
      <c r="Q219" s="7262"/>
      <c r="R219" s="7311"/>
      <c r="S219" s="7314"/>
      <c r="T219" s="2828"/>
      <c r="U219" s="2828"/>
      <c r="V219" s="2828"/>
      <c r="W219" s="2828"/>
      <c r="X219" s="2828"/>
      <c r="Y219" s="2828"/>
      <c r="Z219" s="2828"/>
      <c r="AA219" s="2828"/>
      <c r="AB219" s="2828"/>
      <c r="AC219" s="2828"/>
      <c r="AD219" s="2828"/>
      <c r="AE219" s="2828"/>
      <c r="AF219" s="2828"/>
      <c r="AG219" s="2828"/>
      <c r="AH219" s="2828"/>
      <c r="AI219" s="2828"/>
      <c r="AJ219" s="2828"/>
      <c r="AK219" s="2828"/>
      <c r="AL219" s="2828"/>
      <c r="AM219" s="2828"/>
    </row>
    <row r="220" spans="1:39" ht="15" customHeight="1" thickBot="1">
      <c r="A220" s="3098"/>
      <c r="B220" s="3254"/>
      <c r="C220" s="3026"/>
      <c r="D220" s="2972"/>
      <c r="E220" s="3548"/>
      <c r="F220" s="7136"/>
      <c r="G220" s="7135"/>
      <c r="H220" s="7135"/>
      <c r="I220" s="7135"/>
      <c r="J220" s="3134" t="s">
        <v>23</v>
      </c>
      <c r="K220" s="3134">
        <f>SUM(K217:K219)</f>
        <v>320</v>
      </c>
      <c r="L220" s="3434">
        <f>SUM(L217:L219)</f>
        <v>246.2</v>
      </c>
      <c r="M220" s="3319">
        <f>SUM(M217:M219)</f>
        <v>34.1</v>
      </c>
      <c r="N220" s="2920"/>
      <c r="O220" s="7142"/>
      <c r="P220" s="7174"/>
      <c r="Q220" s="7187"/>
      <c r="R220" s="7312"/>
      <c r="S220" s="7315"/>
      <c r="T220" s="2828"/>
      <c r="U220" s="2828"/>
      <c r="V220" s="2828"/>
      <c r="W220" s="2828"/>
      <c r="X220" s="2828"/>
      <c r="Y220" s="2828"/>
      <c r="Z220" s="2828"/>
      <c r="AA220" s="2828"/>
      <c r="AB220" s="2828"/>
      <c r="AC220" s="2828"/>
      <c r="AD220" s="2828"/>
      <c r="AE220" s="2828"/>
      <c r="AF220" s="2828"/>
      <c r="AG220" s="2828"/>
      <c r="AH220" s="2828"/>
      <c r="AI220" s="2828"/>
      <c r="AJ220" s="2828"/>
      <c r="AK220" s="2828"/>
      <c r="AL220" s="2828"/>
      <c r="AM220" s="2828"/>
    </row>
    <row r="221" spans="1:39" ht="16.5" customHeight="1" thickBot="1">
      <c r="A221" s="7225" t="s">
        <v>29</v>
      </c>
      <c r="B221" s="7226" t="s">
        <v>29</v>
      </c>
      <c r="C221" s="7227" t="s">
        <v>94</v>
      </c>
      <c r="D221" s="7308"/>
      <c r="E221" s="7179"/>
      <c r="F221" s="7309" t="s">
        <v>1201</v>
      </c>
      <c r="G221" s="7300" t="s">
        <v>752</v>
      </c>
      <c r="H221" s="7189" t="s">
        <v>34</v>
      </c>
      <c r="I221" s="7137" t="s">
        <v>614</v>
      </c>
      <c r="J221" s="3547"/>
      <c r="K221" s="3546"/>
      <c r="L221" s="3545"/>
      <c r="M221" s="3545"/>
      <c r="N221" s="3543"/>
      <c r="O221" s="3542"/>
      <c r="P221" s="3541"/>
      <c r="Q221" s="3541"/>
      <c r="R221" s="3006"/>
      <c r="S221" s="2935"/>
      <c r="T221" s="2828"/>
      <c r="U221" s="2828"/>
      <c r="V221" s="2828"/>
      <c r="W221" s="2828"/>
      <c r="X221" s="2828"/>
      <c r="Y221" s="2828"/>
      <c r="Z221" s="2828"/>
      <c r="AA221" s="2828"/>
      <c r="AB221" s="2828"/>
      <c r="AC221" s="2828"/>
      <c r="AD221" s="2828"/>
      <c r="AE221" s="2828"/>
      <c r="AF221" s="2828"/>
      <c r="AG221" s="2828"/>
      <c r="AH221" s="2828"/>
      <c r="AI221" s="2828"/>
      <c r="AJ221" s="2828"/>
      <c r="AK221" s="2828"/>
      <c r="AL221" s="2828"/>
      <c r="AM221" s="2828"/>
    </row>
    <row r="222" spans="1:39" ht="22.5" customHeight="1" thickBot="1">
      <c r="A222" s="7135"/>
      <c r="B222" s="7135"/>
      <c r="C222" s="7135"/>
      <c r="D222" s="7132"/>
      <c r="E222" s="7170"/>
      <c r="F222" s="7270"/>
      <c r="G222" s="7270"/>
      <c r="H222" s="7135"/>
      <c r="I222" s="7135"/>
      <c r="J222" s="3168" t="s">
        <v>110</v>
      </c>
      <c r="K222" s="3544">
        <f>K226+K230+K234+K238+K242+K246+K250+K254</f>
        <v>850</v>
      </c>
      <c r="L222" s="3544">
        <f>L226+L230+L234+L238+L242+L246+L250+L254</f>
        <v>784.3</v>
      </c>
      <c r="M222" s="3544">
        <f>M226+M230+M234+M238+M242+M246+M250+M254</f>
        <v>752.86</v>
      </c>
      <c r="N222" s="3543"/>
      <c r="O222" s="3542"/>
      <c r="P222" s="3541"/>
      <c r="Q222" s="3541"/>
      <c r="R222" s="3006"/>
      <c r="S222" s="2935"/>
      <c r="T222" s="2828"/>
      <c r="U222" s="2840"/>
      <c r="V222" s="2840"/>
      <c r="W222" s="2840"/>
      <c r="X222" s="2828"/>
      <c r="Y222" s="2828"/>
      <c r="Z222" s="2828"/>
      <c r="AA222" s="2828"/>
      <c r="AB222" s="2828"/>
      <c r="AC222" s="2828"/>
      <c r="AD222" s="2828"/>
      <c r="AE222" s="2828"/>
      <c r="AF222" s="2828"/>
      <c r="AG222" s="2828"/>
      <c r="AH222" s="2828"/>
      <c r="AI222" s="2828"/>
      <c r="AJ222" s="2828"/>
      <c r="AK222" s="2828"/>
      <c r="AL222" s="2828"/>
      <c r="AM222" s="2828"/>
    </row>
    <row r="223" spans="1:39" ht="18" customHeight="1">
      <c r="A223" s="7135"/>
      <c r="B223" s="7135"/>
      <c r="C223" s="7135"/>
      <c r="D223" s="7132"/>
      <c r="E223" s="7170"/>
      <c r="F223" s="7270"/>
      <c r="G223" s="7270"/>
      <c r="H223" s="7135"/>
      <c r="I223" s="7135"/>
      <c r="J223" s="3171" t="s">
        <v>135</v>
      </c>
      <c r="K223" s="3540">
        <v>0</v>
      </c>
      <c r="L223" s="3539">
        <f>L227+L231+L235+L239+L243+L247+L251+L255</f>
        <v>0</v>
      </c>
      <c r="M223" s="3539">
        <f>M227+M231+M235+M239+M243+M247+M251+M255</f>
        <v>0</v>
      </c>
      <c r="N223" s="3114"/>
      <c r="O223" s="3007"/>
      <c r="P223" s="3113"/>
      <c r="Q223" s="3113"/>
      <c r="R223" s="3006"/>
      <c r="S223" s="2935"/>
      <c r="T223" s="2828"/>
      <c r="U223" s="2828"/>
      <c r="V223" s="2828"/>
      <c r="W223" s="2828"/>
      <c r="X223" s="2828"/>
      <c r="Y223" s="2828"/>
      <c r="Z223" s="2828"/>
      <c r="AA223" s="2828"/>
      <c r="AB223" s="2828"/>
      <c r="AC223" s="2828"/>
      <c r="AD223" s="2828"/>
      <c r="AE223" s="2828"/>
      <c r="AF223" s="2828"/>
      <c r="AG223" s="2828"/>
      <c r="AH223" s="2828"/>
      <c r="AI223" s="2828"/>
      <c r="AJ223" s="2828"/>
      <c r="AK223" s="2828"/>
      <c r="AL223" s="2828"/>
      <c r="AM223" s="2828"/>
    </row>
    <row r="224" spans="1:39" ht="15" customHeight="1" thickBot="1">
      <c r="A224" s="7135"/>
      <c r="B224" s="7135"/>
      <c r="C224" s="7135"/>
      <c r="D224" s="7132"/>
      <c r="E224" s="7170"/>
      <c r="F224" s="7270"/>
      <c r="G224" s="7270"/>
      <c r="H224" s="7135"/>
      <c r="I224" s="7135"/>
      <c r="J224" s="3334" t="s">
        <v>134</v>
      </c>
      <c r="K224" s="3166">
        <f>K228+K232+K236+K240+K244+K248+K252+K256</f>
        <v>36.9</v>
      </c>
      <c r="L224" s="3166">
        <f>L228+L232+L236+L240+L244+L248+L252+L256</f>
        <v>36.9</v>
      </c>
      <c r="M224" s="3166">
        <f>M228+M232+M236+M240+M244+M248+M252+M256</f>
        <v>36.950000000000003</v>
      </c>
      <c r="N224" s="2909"/>
      <c r="O224" s="2908"/>
      <c r="P224" s="2907"/>
      <c r="Q224" s="2907"/>
      <c r="R224" s="3006"/>
      <c r="S224" s="2935"/>
      <c r="T224" s="2828"/>
      <c r="U224" s="2828"/>
      <c r="V224" s="2828"/>
      <c r="W224" s="2828"/>
      <c r="X224" s="2828"/>
      <c r="Y224" s="2828"/>
      <c r="Z224" s="2828"/>
      <c r="AA224" s="2828"/>
      <c r="AB224" s="2828"/>
      <c r="AC224" s="2828"/>
      <c r="AD224" s="2828"/>
      <c r="AE224" s="2828"/>
      <c r="AF224" s="2828"/>
      <c r="AG224" s="2828"/>
      <c r="AH224" s="2828"/>
      <c r="AI224" s="2828"/>
      <c r="AJ224" s="2828"/>
      <c r="AK224" s="2828"/>
      <c r="AL224" s="2828"/>
      <c r="AM224" s="2828"/>
    </row>
    <row r="225" spans="1:39" ht="15" customHeight="1" thickBot="1">
      <c r="A225" s="7136"/>
      <c r="B225" s="7136"/>
      <c r="C225" s="7136"/>
      <c r="D225" s="7133"/>
      <c r="E225" s="7171"/>
      <c r="F225" s="7271"/>
      <c r="G225" s="7271"/>
      <c r="H225" s="7136"/>
      <c r="I225" s="7136"/>
      <c r="J225" s="3165" t="s">
        <v>23</v>
      </c>
      <c r="K225" s="3164">
        <f>SUM(K222:K224)</f>
        <v>886.9</v>
      </c>
      <c r="L225" s="3164">
        <f>SUM(L222:L224)</f>
        <v>821.19999999999993</v>
      </c>
      <c r="M225" s="3164">
        <f>SUM(M222:M224)</f>
        <v>789.81000000000006</v>
      </c>
      <c r="N225" s="2902"/>
      <c r="O225" s="2901"/>
      <c r="P225" s="2900"/>
      <c r="Q225" s="2900"/>
      <c r="R225" s="3006"/>
      <c r="S225" s="2935"/>
      <c r="T225" s="2840"/>
      <c r="U225" s="2828"/>
      <c r="V225" s="2828"/>
      <c r="W225" s="2828"/>
      <c r="X225" s="2828"/>
      <c r="Y225" s="2828"/>
      <c r="Z225" s="2828"/>
      <c r="AA225" s="2828"/>
      <c r="AB225" s="2828"/>
      <c r="AC225" s="2828"/>
      <c r="AD225" s="2828"/>
      <c r="AE225" s="2828"/>
      <c r="AF225" s="2828"/>
      <c r="AG225" s="2828"/>
      <c r="AH225" s="2828"/>
      <c r="AI225" s="2828"/>
      <c r="AJ225" s="2828"/>
      <c r="AK225" s="2828"/>
      <c r="AL225" s="2828"/>
      <c r="AM225" s="2828"/>
    </row>
    <row r="226" spans="1:39" ht="55.5" customHeight="1">
      <c r="A226" s="7282"/>
      <c r="B226" s="7285"/>
      <c r="C226" s="7297"/>
      <c r="D226" s="7287" t="s">
        <v>27</v>
      </c>
      <c r="E226" s="3141"/>
      <c r="F226" s="7302" t="s">
        <v>1200</v>
      </c>
      <c r="G226" s="7284" t="s">
        <v>752</v>
      </c>
      <c r="H226" s="7190" t="s">
        <v>34</v>
      </c>
      <c r="I226" s="7178" t="s">
        <v>614</v>
      </c>
      <c r="J226" s="3154" t="s">
        <v>110</v>
      </c>
      <c r="K226" s="3154">
        <v>50</v>
      </c>
      <c r="L226" s="2915">
        <v>77</v>
      </c>
      <c r="M226" s="3152">
        <v>75.98</v>
      </c>
      <c r="N226" s="2954" t="s">
        <v>1199</v>
      </c>
      <c r="O226" s="3277" t="s">
        <v>1198</v>
      </c>
      <c r="P226" s="3111">
        <v>31</v>
      </c>
      <c r="Q226" s="3111">
        <v>33</v>
      </c>
      <c r="R226" s="3538" t="s">
        <v>1197</v>
      </c>
      <c r="S226" s="3289" t="s">
        <v>1196</v>
      </c>
      <c r="T226" s="2828"/>
      <c r="U226" s="2828"/>
      <c r="V226" s="2828"/>
      <c r="W226" s="2828"/>
      <c r="X226" s="2828"/>
      <c r="Y226" s="2828"/>
      <c r="Z226" s="2828"/>
      <c r="AA226" s="2828"/>
      <c r="AB226" s="2828"/>
      <c r="AC226" s="2828"/>
      <c r="AD226" s="2828"/>
      <c r="AE226" s="2828"/>
      <c r="AF226" s="2828"/>
      <c r="AG226" s="2828"/>
      <c r="AH226" s="2828"/>
      <c r="AI226" s="2828"/>
      <c r="AJ226" s="2828"/>
      <c r="AK226" s="2828"/>
      <c r="AL226" s="2828"/>
      <c r="AM226" s="2828"/>
    </row>
    <row r="227" spans="1:39" ht="29.25" customHeight="1">
      <c r="A227" s="7135"/>
      <c r="B227" s="7135"/>
      <c r="C227" s="7135"/>
      <c r="D227" s="7135"/>
      <c r="E227" s="3141"/>
      <c r="F227" s="7135"/>
      <c r="G227" s="7135"/>
      <c r="H227" s="7135"/>
      <c r="I227" s="7135"/>
      <c r="J227" s="3145" t="s">
        <v>135</v>
      </c>
      <c r="K227" s="3145"/>
      <c r="L227" s="3142"/>
      <c r="M227" s="3143"/>
      <c r="N227" s="3537" t="s">
        <v>1195</v>
      </c>
      <c r="O227" s="2942" t="s">
        <v>37</v>
      </c>
      <c r="P227" s="3536">
        <v>1</v>
      </c>
      <c r="Q227" s="3536">
        <v>1</v>
      </c>
      <c r="R227" s="7200" t="s">
        <v>1194</v>
      </c>
      <c r="S227" s="3532"/>
      <c r="T227" s="2828"/>
      <c r="U227" s="2828"/>
      <c r="V227" s="2828"/>
      <c r="W227" s="2828"/>
      <c r="X227" s="2828"/>
      <c r="Y227" s="2828"/>
      <c r="Z227" s="2828"/>
      <c r="AA227" s="2828"/>
      <c r="AB227" s="2828"/>
      <c r="AC227" s="2828"/>
      <c r="AD227" s="2828"/>
      <c r="AE227" s="2828"/>
      <c r="AF227" s="2828"/>
      <c r="AG227" s="2828"/>
      <c r="AH227" s="2828"/>
      <c r="AI227" s="2828"/>
      <c r="AJ227" s="2828"/>
      <c r="AK227" s="2828"/>
      <c r="AL227" s="2828"/>
      <c r="AM227" s="2828"/>
    </row>
    <row r="228" spans="1:39" ht="15" customHeight="1" thickBot="1">
      <c r="A228" s="7135"/>
      <c r="B228" s="7135"/>
      <c r="C228" s="7135"/>
      <c r="D228" s="7135"/>
      <c r="E228" s="3141"/>
      <c r="F228" s="7135"/>
      <c r="G228" s="7135"/>
      <c r="H228" s="7135"/>
      <c r="I228" s="7135"/>
      <c r="J228" s="3139" t="s">
        <v>134</v>
      </c>
      <c r="K228" s="3158">
        <v>0.09</v>
      </c>
      <c r="L228" s="3158">
        <v>0.09</v>
      </c>
      <c r="M228" s="3158">
        <v>0.09</v>
      </c>
      <c r="N228" s="2909"/>
      <c r="O228" s="3528"/>
      <c r="P228" s="3524"/>
      <c r="Q228" s="3524"/>
      <c r="R228" s="7410"/>
      <c r="S228" s="3521"/>
      <c r="T228" s="2828"/>
      <c r="U228" s="2828"/>
      <c r="V228" s="2828"/>
      <c r="W228" s="2828"/>
      <c r="X228" s="2828"/>
      <c r="Y228" s="2828"/>
      <c r="Z228" s="2828"/>
      <c r="AA228" s="2828"/>
      <c r="AB228" s="2828"/>
      <c r="AC228" s="2828"/>
      <c r="AD228" s="2828"/>
      <c r="AE228" s="2828"/>
      <c r="AF228" s="2828"/>
      <c r="AG228" s="2828"/>
      <c r="AH228" s="2828"/>
      <c r="AI228" s="2828"/>
      <c r="AJ228" s="2828"/>
      <c r="AK228" s="2828"/>
      <c r="AL228" s="2828"/>
      <c r="AM228" s="2828"/>
    </row>
    <row r="229" spans="1:39" ht="12" customHeight="1" thickBot="1">
      <c r="A229" s="7136"/>
      <c r="B229" s="7136"/>
      <c r="C229" s="7136"/>
      <c r="D229" s="7136"/>
      <c r="E229" s="2937"/>
      <c r="F229" s="3135"/>
      <c r="G229" s="7136"/>
      <c r="H229" s="7136"/>
      <c r="I229" s="7135"/>
      <c r="J229" s="3225" t="s">
        <v>23</v>
      </c>
      <c r="K229" s="3535">
        <f>SUM(K226:K228)</f>
        <v>50.09</v>
      </c>
      <c r="L229" s="3224">
        <f>SUM(L226:L228)</f>
        <v>77.09</v>
      </c>
      <c r="M229" s="3224">
        <f>SUM(M226:M228)</f>
        <v>76.070000000000007</v>
      </c>
      <c r="N229" s="2993"/>
      <c r="O229" s="3534"/>
      <c r="P229" s="3533"/>
      <c r="Q229" s="3533"/>
      <c r="R229" s="7201"/>
      <c r="S229" s="3521"/>
      <c r="T229" s="2828"/>
      <c r="U229" s="2828"/>
      <c r="V229" s="2828"/>
      <c r="W229" s="2828"/>
      <c r="X229" s="2828"/>
      <c r="Y229" s="2828"/>
      <c r="Z229" s="2828"/>
      <c r="AA229" s="2828"/>
      <c r="AB229" s="2828"/>
      <c r="AC229" s="2828"/>
      <c r="AD229" s="2828"/>
      <c r="AE229" s="2828"/>
      <c r="AF229" s="2828"/>
      <c r="AG229" s="2828"/>
      <c r="AH229" s="2828"/>
      <c r="AI229" s="2828"/>
      <c r="AJ229" s="2828"/>
      <c r="AK229" s="2828"/>
      <c r="AL229" s="2828"/>
      <c r="AM229" s="2828"/>
    </row>
    <row r="230" spans="1:39" ht="15" customHeight="1">
      <c r="A230" s="7225"/>
      <c r="B230" s="7226"/>
      <c r="C230" s="7227"/>
      <c r="D230" s="7134" t="s">
        <v>29</v>
      </c>
      <c r="E230" s="2948"/>
      <c r="F230" s="7138" t="s">
        <v>1193</v>
      </c>
      <c r="G230" s="7281" t="s">
        <v>752</v>
      </c>
      <c r="H230" s="7189" t="s">
        <v>34</v>
      </c>
      <c r="I230" s="7137" t="s">
        <v>614</v>
      </c>
      <c r="J230" s="3147" t="s">
        <v>110</v>
      </c>
      <c r="K230" s="3147">
        <v>55</v>
      </c>
      <c r="L230" s="2915">
        <v>52</v>
      </c>
      <c r="M230" s="2916">
        <v>51</v>
      </c>
      <c r="N230" s="3146" t="s">
        <v>1192</v>
      </c>
      <c r="O230" s="3519" t="s">
        <v>385</v>
      </c>
      <c r="P230" s="2973">
        <v>1</v>
      </c>
      <c r="Q230" s="2973">
        <v>1</v>
      </c>
      <c r="R230" s="7200" t="s">
        <v>1191</v>
      </c>
      <c r="S230" s="3516"/>
      <c r="T230" s="2828"/>
      <c r="U230" s="2828"/>
      <c r="V230" s="2828"/>
      <c r="W230" s="2828"/>
      <c r="X230" s="2840"/>
      <c r="Y230" s="2828"/>
      <c r="Z230" s="2828"/>
      <c r="AA230" s="2828"/>
      <c r="AB230" s="2828"/>
      <c r="AC230" s="2828"/>
      <c r="AD230" s="2828"/>
      <c r="AE230" s="2828"/>
      <c r="AF230" s="2828"/>
      <c r="AG230" s="2828"/>
      <c r="AH230" s="2828"/>
      <c r="AI230" s="2828"/>
      <c r="AJ230" s="2828"/>
      <c r="AK230" s="2828"/>
      <c r="AL230" s="2828"/>
      <c r="AM230" s="2828"/>
    </row>
    <row r="231" spans="1:39" ht="15" customHeight="1">
      <c r="A231" s="7135"/>
      <c r="B231" s="7135"/>
      <c r="C231" s="7135"/>
      <c r="D231" s="7135"/>
      <c r="E231" s="3141"/>
      <c r="F231" s="7135"/>
      <c r="G231" s="7135"/>
      <c r="H231" s="7135"/>
      <c r="I231" s="7135"/>
      <c r="J231" s="3145" t="s">
        <v>135</v>
      </c>
      <c r="K231" s="3145"/>
      <c r="L231" s="3273"/>
      <c r="M231" s="3196"/>
      <c r="N231" s="2943"/>
      <c r="O231" s="2942"/>
      <c r="P231" s="3159"/>
      <c r="Q231" s="3159"/>
      <c r="R231" s="7410"/>
      <c r="S231" s="3516"/>
      <c r="T231" s="2828"/>
      <c r="U231" s="2828"/>
      <c r="V231" s="2828"/>
      <c r="W231" s="2828"/>
      <c r="X231" s="2828"/>
      <c r="Y231" s="2828"/>
      <c r="Z231" s="2828"/>
      <c r="AA231" s="2828"/>
      <c r="AB231" s="2828"/>
      <c r="AC231" s="2828"/>
      <c r="AD231" s="2828"/>
      <c r="AE231" s="2828"/>
      <c r="AF231" s="2828"/>
      <c r="AG231" s="2828"/>
      <c r="AH231" s="2828"/>
      <c r="AI231" s="2828"/>
      <c r="AJ231" s="2828"/>
      <c r="AK231" s="2828"/>
      <c r="AL231" s="2828"/>
      <c r="AM231" s="2828"/>
    </row>
    <row r="232" spans="1:39" ht="18" customHeight="1" thickBot="1">
      <c r="A232" s="7135"/>
      <c r="B232" s="7135"/>
      <c r="C232" s="7135"/>
      <c r="D232" s="7135"/>
      <c r="E232" s="3141"/>
      <c r="F232" s="7135"/>
      <c r="G232" s="7135"/>
      <c r="H232" s="7135"/>
      <c r="I232" s="7135"/>
      <c r="J232" s="3139" t="s">
        <v>134</v>
      </c>
      <c r="K232" s="3158">
        <v>1.7</v>
      </c>
      <c r="L232" s="3158">
        <v>1.7</v>
      </c>
      <c r="M232" s="3158">
        <v>1.7</v>
      </c>
      <c r="N232" s="2909"/>
      <c r="O232" s="3528"/>
      <c r="P232" s="3524"/>
      <c r="Q232" s="3524"/>
      <c r="R232" s="7410"/>
      <c r="S232" s="3521"/>
      <c r="T232" s="2828"/>
      <c r="U232" s="2828"/>
      <c r="V232" s="2828"/>
      <c r="W232" s="2828"/>
      <c r="X232" s="2828"/>
      <c r="Y232" s="2828"/>
      <c r="Z232" s="2828"/>
      <c r="AA232" s="2828"/>
      <c r="AB232" s="2828"/>
      <c r="AC232" s="2828"/>
      <c r="AD232" s="2828"/>
      <c r="AE232" s="2828"/>
      <c r="AF232" s="2828"/>
      <c r="AG232" s="2828"/>
      <c r="AH232" s="2828"/>
      <c r="AI232" s="2828"/>
      <c r="AJ232" s="2828"/>
      <c r="AK232" s="2828"/>
      <c r="AL232" s="2828"/>
      <c r="AM232" s="2828"/>
    </row>
    <row r="233" spans="1:39" ht="14.25" customHeight="1" thickBot="1">
      <c r="A233" s="7136"/>
      <c r="B233" s="7136"/>
      <c r="C233" s="7136"/>
      <c r="D233" s="7136"/>
      <c r="E233" s="2937"/>
      <c r="F233" s="3135"/>
      <c r="G233" s="7136"/>
      <c r="H233" s="7136"/>
      <c r="I233" s="7136"/>
      <c r="J233" s="3134" t="s">
        <v>23</v>
      </c>
      <c r="K233" s="3134">
        <f>SUM(K230:K232)</f>
        <v>56.7</v>
      </c>
      <c r="L233" s="3133">
        <f>SUM(L230:L232)</f>
        <v>53.7</v>
      </c>
      <c r="M233" s="3133">
        <f>SUM(M230:M232)</f>
        <v>52.7</v>
      </c>
      <c r="N233" s="2993"/>
      <c r="O233" s="3534"/>
      <c r="P233" s="3533"/>
      <c r="Q233" s="3533"/>
      <c r="R233" s="7201"/>
      <c r="S233" s="3521"/>
      <c r="T233" s="2828"/>
      <c r="U233" s="2828"/>
      <c r="V233" s="2828"/>
      <c r="W233" s="2828"/>
      <c r="X233" s="2828"/>
      <c r="Y233" s="2828"/>
      <c r="Z233" s="2828"/>
      <c r="AA233" s="2828"/>
      <c r="AB233" s="2828"/>
      <c r="AC233" s="2828"/>
      <c r="AD233" s="2828"/>
      <c r="AE233" s="2828"/>
      <c r="AF233" s="2828"/>
      <c r="AG233" s="2828"/>
      <c r="AH233" s="2828"/>
      <c r="AI233" s="2828"/>
      <c r="AJ233" s="2828"/>
      <c r="AK233" s="2828"/>
      <c r="AL233" s="2828"/>
      <c r="AM233" s="2828"/>
    </row>
    <row r="234" spans="1:39" ht="15" customHeight="1">
      <c r="A234" s="7225"/>
      <c r="B234" s="7226"/>
      <c r="C234" s="7227"/>
      <c r="D234" s="7134" t="s">
        <v>94</v>
      </c>
      <c r="E234" s="2948"/>
      <c r="F234" s="3148" t="s">
        <v>1190</v>
      </c>
      <c r="G234" s="7281" t="s">
        <v>752</v>
      </c>
      <c r="H234" s="7189" t="s">
        <v>34</v>
      </c>
      <c r="I234" s="7137" t="s">
        <v>614</v>
      </c>
      <c r="J234" s="3147" t="s">
        <v>110</v>
      </c>
      <c r="K234" s="3147">
        <v>50</v>
      </c>
      <c r="L234" s="2915">
        <v>29.1</v>
      </c>
      <c r="M234" s="2916">
        <v>28.9</v>
      </c>
      <c r="N234" s="7184" t="s">
        <v>1189</v>
      </c>
      <c r="O234" s="7185" t="s">
        <v>385</v>
      </c>
      <c r="P234" s="7186">
        <v>4</v>
      </c>
      <c r="Q234" s="7186">
        <v>4</v>
      </c>
      <c r="R234" s="7200" t="s">
        <v>1188</v>
      </c>
      <c r="S234" s="3532"/>
      <c r="T234" s="2828"/>
      <c r="U234" s="2828"/>
      <c r="V234" s="2828"/>
      <c r="W234" s="2828"/>
      <c r="X234" s="2828"/>
      <c r="Y234" s="2828"/>
      <c r="Z234" s="2840"/>
      <c r="AA234" s="2828"/>
      <c r="AB234" s="2828"/>
      <c r="AC234" s="2828"/>
      <c r="AD234" s="2828"/>
      <c r="AE234" s="2828"/>
      <c r="AF234" s="2828"/>
      <c r="AG234" s="2828"/>
      <c r="AH234" s="2828"/>
      <c r="AI234" s="2828"/>
      <c r="AJ234" s="2828"/>
      <c r="AK234" s="2828"/>
      <c r="AL234" s="2828"/>
      <c r="AM234" s="2828"/>
    </row>
    <row r="235" spans="1:39" ht="15" customHeight="1">
      <c r="A235" s="7135"/>
      <c r="B235" s="7135"/>
      <c r="C235" s="7135"/>
      <c r="D235" s="7135"/>
      <c r="E235" s="3141"/>
      <c r="F235" s="3140"/>
      <c r="G235" s="7135"/>
      <c r="H235" s="7135"/>
      <c r="I235" s="7135"/>
      <c r="J235" s="3145" t="s">
        <v>135</v>
      </c>
      <c r="K235" s="3145"/>
      <c r="L235" s="3273"/>
      <c r="M235" s="3196"/>
      <c r="N235" s="7183"/>
      <c r="O235" s="7142"/>
      <c r="P235" s="7187"/>
      <c r="Q235" s="7187"/>
      <c r="R235" s="7201"/>
      <c r="S235" s="3532"/>
      <c r="T235" s="2828"/>
      <c r="U235" s="2828"/>
      <c r="V235" s="2828"/>
      <c r="W235" s="2828"/>
      <c r="X235" s="2828"/>
      <c r="Y235" s="2828"/>
      <c r="Z235" s="2828"/>
      <c r="AA235" s="2828"/>
      <c r="AB235" s="2828"/>
      <c r="AC235" s="2828"/>
      <c r="AD235" s="2828"/>
      <c r="AE235" s="2828"/>
      <c r="AF235" s="2828"/>
      <c r="AG235" s="2828"/>
      <c r="AH235" s="2828"/>
      <c r="AI235" s="2828"/>
      <c r="AJ235" s="2828"/>
      <c r="AK235" s="2828"/>
      <c r="AL235" s="2828"/>
      <c r="AM235" s="2828"/>
    </row>
    <row r="236" spans="1:39" ht="15" customHeight="1" thickBot="1">
      <c r="A236" s="7135"/>
      <c r="B236" s="7135"/>
      <c r="C236" s="7135"/>
      <c r="D236" s="7135"/>
      <c r="E236" s="3141"/>
      <c r="F236" s="3140"/>
      <c r="G236" s="7135"/>
      <c r="H236" s="7135"/>
      <c r="I236" s="7135"/>
      <c r="J236" s="3234" t="s">
        <v>134</v>
      </c>
      <c r="K236" s="3158">
        <v>0.08</v>
      </c>
      <c r="L236" s="3158">
        <v>0.08</v>
      </c>
      <c r="M236" s="3158">
        <v>0.08</v>
      </c>
      <c r="N236" s="3006"/>
      <c r="O236" s="3528"/>
      <c r="P236" s="3524"/>
      <c r="Q236" s="3524"/>
      <c r="R236" s="3518"/>
      <c r="S236" s="3521"/>
      <c r="T236" s="2828"/>
      <c r="U236" s="2828"/>
      <c r="V236" s="2828"/>
      <c r="W236" s="2828"/>
      <c r="X236" s="2828"/>
      <c r="Y236" s="2828"/>
      <c r="Z236" s="2828"/>
      <c r="AA236" s="2828"/>
      <c r="AB236" s="2828"/>
      <c r="AC236" s="2828"/>
      <c r="AD236" s="2828"/>
      <c r="AE236" s="2828"/>
      <c r="AF236" s="2828"/>
      <c r="AG236" s="2828"/>
      <c r="AH236" s="2828"/>
      <c r="AI236" s="2828"/>
      <c r="AJ236" s="2828"/>
      <c r="AK236" s="2828"/>
      <c r="AL236" s="2828"/>
      <c r="AM236" s="2828"/>
    </row>
    <row r="237" spans="1:39" ht="18" customHeight="1" thickBot="1">
      <c r="A237" s="7136"/>
      <c r="B237" s="7136"/>
      <c r="C237" s="7136"/>
      <c r="D237" s="7136"/>
      <c r="E237" s="2937"/>
      <c r="F237" s="3135"/>
      <c r="G237" s="7136"/>
      <c r="H237" s="7136"/>
      <c r="I237" s="7136"/>
      <c r="J237" s="3134" t="s">
        <v>23</v>
      </c>
      <c r="K237" s="3418">
        <f>SUM(K234:K236)</f>
        <v>50.08</v>
      </c>
      <c r="L237" s="2905">
        <f>SUM(L234:L236)</f>
        <v>29.18</v>
      </c>
      <c r="M237" s="2905">
        <f>SUM(M234:M236)</f>
        <v>28.979999999999997</v>
      </c>
      <c r="N237" s="3396"/>
      <c r="O237" s="3529"/>
      <c r="P237" s="3522"/>
      <c r="Q237" s="3522"/>
      <c r="R237" s="3518"/>
      <c r="S237" s="3521"/>
      <c r="T237" s="2828"/>
      <c r="U237" s="2828"/>
      <c r="V237" s="2828"/>
      <c r="W237" s="2828"/>
      <c r="X237" s="2828"/>
      <c r="Y237" s="2828"/>
      <c r="Z237" s="2828"/>
      <c r="AA237" s="2828"/>
      <c r="AB237" s="2828"/>
      <c r="AC237" s="2828"/>
      <c r="AD237" s="2828"/>
      <c r="AE237" s="2828"/>
      <c r="AF237" s="2828"/>
      <c r="AG237" s="2828"/>
      <c r="AH237" s="2828"/>
      <c r="AI237" s="2828"/>
      <c r="AJ237" s="2828"/>
      <c r="AK237" s="2828"/>
      <c r="AL237" s="2828"/>
      <c r="AM237" s="2828"/>
    </row>
    <row r="238" spans="1:39" ht="18.75" customHeight="1">
      <c r="A238" s="7225"/>
      <c r="B238" s="7226"/>
      <c r="C238" s="7227"/>
      <c r="D238" s="7134" t="s">
        <v>92</v>
      </c>
      <c r="E238" s="2948"/>
      <c r="F238" s="3148" t="s">
        <v>1187</v>
      </c>
      <c r="G238" s="7281" t="s">
        <v>752</v>
      </c>
      <c r="H238" s="7189" t="s">
        <v>34</v>
      </c>
      <c r="I238" s="7137" t="s">
        <v>614</v>
      </c>
      <c r="J238" s="3147" t="s">
        <v>110</v>
      </c>
      <c r="K238" s="2915">
        <v>0</v>
      </c>
      <c r="L238" s="2915">
        <v>0</v>
      </c>
      <c r="M238" s="2916">
        <v>0</v>
      </c>
      <c r="N238" s="3531" t="s">
        <v>1186</v>
      </c>
      <c r="O238" s="3519" t="s">
        <v>563</v>
      </c>
      <c r="P238" s="2973">
        <v>1</v>
      </c>
      <c r="Q238" s="2973">
        <v>0</v>
      </c>
      <c r="R238" s="3275" t="s">
        <v>1133</v>
      </c>
      <c r="S238" s="3516"/>
      <c r="T238" s="2828"/>
      <c r="U238" s="2828"/>
      <c r="V238" s="2828"/>
      <c r="W238" s="2828"/>
      <c r="X238" s="2828"/>
      <c r="Y238" s="2828"/>
      <c r="Z238" s="2828"/>
      <c r="AA238" s="2828"/>
      <c r="AB238" s="2828"/>
      <c r="AC238" s="2828"/>
      <c r="AD238" s="2828"/>
      <c r="AE238" s="2828"/>
      <c r="AF238" s="2828"/>
      <c r="AG238" s="2828"/>
      <c r="AH238" s="2828"/>
      <c r="AI238" s="2828"/>
      <c r="AJ238" s="2828"/>
      <c r="AK238" s="2828"/>
      <c r="AL238" s="2828"/>
      <c r="AM238" s="2828"/>
    </row>
    <row r="239" spans="1:39" ht="11.25" customHeight="1">
      <c r="A239" s="7135"/>
      <c r="B239" s="7135"/>
      <c r="C239" s="7135"/>
      <c r="D239" s="7135"/>
      <c r="E239" s="3141"/>
      <c r="F239" s="3140"/>
      <c r="G239" s="7135"/>
      <c r="H239" s="7135"/>
      <c r="I239" s="7135"/>
      <c r="J239" s="3145" t="s">
        <v>135</v>
      </c>
      <c r="K239" s="3154"/>
      <c r="L239" s="3258"/>
      <c r="M239" s="3152"/>
      <c r="N239" s="3530"/>
      <c r="O239" s="2942"/>
      <c r="P239" s="3159"/>
      <c r="Q239" s="3159"/>
      <c r="R239" s="3275"/>
      <c r="S239" s="3516"/>
      <c r="T239" s="2828"/>
      <c r="U239" s="2828"/>
      <c r="V239" s="2828"/>
      <c r="W239" s="2828"/>
      <c r="X239" s="2828"/>
      <c r="Y239" s="2828"/>
      <c r="Z239" s="2828"/>
      <c r="AA239" s="2828"/>
      <c r="AB239" s="2828"/>
      <c r="AC239" s="2828"/>
      <c r="AD239" s="2828"/>
      <c r="AE239" s="2828"/>
      <c r="AF239" s="2828"/>
      <c r="AG239" s="2828"/>
      <c r="AH239" s="2828"/>
      <c r="AI239" s="2828"/>
      <c r="AJ239" s="2828"/>
      <c r="AK239" s="2828"/>
      <c r="AL239" s="2828"/>
      <c r="AM239" s="2828"/>
    </row>
    <row r="240" spans="1:39" ht="15" customHeight="1" thickBot="1">
      <c r="A240" s="7135"/>
      <c r="B240" s="7135"/>
      <c r="C240" s="7135"/>
      <c r="D240" s="7135"/>
      <c r="E240" s="3141"/>
      <c r="F240" s="3140"/>
      <c r="G240" s="7135"/>
      <c r="H240" s="7135"/>
      <c r="I240" s="7135"/>
      <c r="J240" s="3139" t="s">
        <v>134</v>
      </c>
      <c r="K240" s="3138"/>
      <c r="L240" s="3137"/>
      <c r="M240" s="3136"/>
      <c r="N240" s="3006"/>
      <c r="O240" s="3528"/>
      <c r="P240" s="2907"/>
      <c r="Q240" s="2907"/>
      <c r="R240" s="3518"/>
      <c r="S240" s="3270"/>
      <c r="T240" s="2828"/>
      <c r="U240" s="2828"/>
      <c r="V240" s="2828"/>
      <c r="W240" s="2828"/>
      <c r="X240" s="2828"/>
      <c r="Y240" s="2828"/>
      <c r="Z240" s="2828"/>
      <c r="AA240" s="2828"/>
      <c r="AB240" s="2828"/>
      <c r="AC240" s="2828"/>
      <c r="AD240" s="2828"/>
      <c r="AE240" s="2828"/>
      <c r="AF240" s="2828"/>
      <c r="AG240" s="2828"/>
      <c r="AH240" s="2828"/>
      <c r="AI240" s="2828"/>
      <c r="AJ240" s="2828"/>
      <c r="AK240" s="2828"/>
      <c r="AL240" s="2828"/>
      <c r="AM240" s="2828"/>
    </row>
    <row r="241" spans="1:39" ht="15" customHeight="1" thickBot="1">
      <c r="A241" s="7136"/>
      <c r="B241" s="7136"/>
      <c r="C241" s="7136"/>
      <c r="D241" s="7136"/>
      <c r="E241" s="2937"/>
      <c r="F241" s="3135"/>
      <c r="G241" s="7136"/>
      <c r="H241" s="7136"/>
      <c r="I241" s="7136"/>
      <c r="J241" s="3134" t="s">
        <v>23</v>
      </c>
      <c r="K241" s="3413">
        <f>SUM(K238:K240)</f>
        <v>0</v>
      </c>
      <c r="L241" s="2905">
        <f>SUM(L238:L240)</f>
        <v>0</v>
      </c>
      <c r="M241" s="3382">
        <f>SUM(M238:M240)</f>
        <v>0</v>
      </c>
      <c r="N241" s="3396"/>
      <c r="O241" s="3529"/>
      <c r="P241" s="2900"/>
      <c r="Q241" s="2900"/>
      <c r="R241" s="3518"/>
      <c r="S241" s="3270"/>
      <c r="T241" s="2828"/>
      <c r="U241" s="2828"/>
      <c r="V241" s="2828"/>
      <c r="W241" s="2828"/>
      <c r="X241" s="2828"/>
      <c r="Y241" s="2828"/>
      <c r="Z241" s="2828"/>
      <c r="AA241" s="2828"/>
      <c r="AB241" s="2828"/>
      <c r="AC241" s="2828"/>
      <c r="AD241" s="2828"/>
      <c r="AE241" s="2828"/>
      <c r="AF241" s="2828"/>
      <c r="AG241" s="2828"/>
      <c r="AH241" s="2828"/>
      <c r="AI241" s="2828"/>
      <c r="AJ241" s="2828"/>
      <c r="AK241" s="2828"/>
      <c r="AL241" s="2828"/>
      <c r="AM241" s="2828"/>
    </row>
    <row r="242" spans="1:39" ht="15" customHeight="1">
      <c r="A242" s="7225"/>
      <c r="B242" s="7226"/>
      <c r="C242" s="7227"/>
      <c r="D242" s="7134" t="s">
        <v>87</v>
      </c>
      <c r="E242" s="2948"/>
      <c r="F242" s="7138" t="s">
        <v>1185</v>
      </c>
      <c r="G242" s="7281" t="s">
        <v>752</v>
      </c>
      <c r="H242" s="7189" t="s">
        <v>34</v>
      </c>
      <c r="I242" s="7137" t="s">
        <v>614</v>
      </c>
      <c r="J242" s="3147" t="s">
        <v>110</v>
      </c>
      <c r="K242" s="3147">
        <v>220</v>
      </c>
      <c r="L242" s="3208">
        <v>250.2</v>
      </c>
      <c r="M242" s="3390">
        <v>232.2</v>
      </c>
      <c r="N242" s="3412" t="s">
        <v>1184</v>
      </c>
      <c r="O242" s="3519" t="s">
        <v>37</v>
      </c>
      <c r="P242" s="2973">
        <v>92</v>
      </c>
      <c r="Q242" s="2973">
        <v>92</v>
      </c>
      <c r="R242" s="3275" t="s">
        <v>1181</v>
      </c>
      <c r="S242" s="3274"/>
      <c r="T242" s="2828"/>
      <c r="U242" s="2828"/>
      <c r="V242" s="2828"/>
      <c r="W242" s="2828"/>
      <c r="X242" s="2840"/>
      <c r="Y242" s="2828"/>
      <c r="Z242" s="2828"/>
      <c r="AA242" s="2828"/>
      <c r="AB242" s="2828"/>
      <c r="AC242" s="2828"/>
      <c r="AD242" s="2828"/>
      <c r="AE242" s="2828"/>
      <c r="AF242" s="2828"/>
      <c r="AG242" s="2828"/>
      <c r="AH242" s="2828"/>
      <c r="AI242" s="2828"/>
      <c r="AJ242" s="2828"/>
      <c r="AK242" s="2828"/>
      <c r="AL242" s="2828"/>
      <c r="AM242" s="2828"/>
    </row>
    <row r="243" spans="1:39" ht="15" customHeight="1">
      <c r="A243" s="7135"/>
      <c r="B243" s="7135"/>
      <c r="C243" s="7135"/>
      <c r="D243" s="7135"/>
      <c r="E243" s="3141"/>
      <c r="F243" s="7135"/>
      <c r="G243" s="7135"/>
      <c r="H243" s="7135"/>
      <c r="I243" s="7135"/>
      <c r="J243" s="3145" t="s">
        <v>135</v>
      </c>
      <c r="K243" s="3145"/>
      <c r="L243" s="3142"/>
      <c r="M243" s="3143"/>
      <c r="N243" s="3006"/>
      <c r="O243" s="3528"/>
      <c r="P243" s="3524"/>
      <c r="Q243" s="3524"/>
      <c r="R243" s="3518"/>
      <c r="S243" s="3521"/>
      <c r="T243" s="2828"/>
      <c r="U243" s="2828"/>
      <c r="V243" s="2828"/>
      <c r="W243" s="2828"/>
      <c r="X243" s="2828"/>
      <c r="Y243" s="2828"/>
      <c r="Z243" s="2828"/>
      <c r="AA243" s="2828"/>
      <c r="AB243" s="2828"/>
      <c r="AC243" s="2828"/>
      <c r="AD243" s="2828"/>
      <c r="AE243" s="2828"/>
      <c r="AF243" s="2828"/>
      <c r="AG243" s="2828"/>
      <c r="AH243" s="2828"/>
      <c r="AI243" s="2828"/>
      <c r="AJ243" s="2828"/>
      <c r="AK243" s="2828"/>
      <c r="AL243" s="2828"/>
      <c r="AM243" s="2828"/>
    </row>
    <row r="244" spans="1:39" ht="15" customHeight="1" thickBot="1">
      <c r="A244" s="7135"/>
      <c r="B244" s="7135"/>
      <c r="C244" s="7135"/>
      <c r="D244" s="7135"/>
      <c r="E244" s="3141"/>
      <c r="F244" s="7135"/>
      <c r="G244" s="7135"/>
      <c r="H244" s="7135"/>
      <c r="I244" s="7135"/>
      <c r="J244" s="3139" t="s">
        <v>134</v>
      </c>
      <c r="K244" s="3456">
        <v>19.579999999999998</v>
      </c>
      <c r="L244" s="3456">
        <v>19.579999999999998</v>
      </c>
      <c r="M244" s="3456">
        <v>19.579999999999998</v>
      </c>
      <c r="N244" s="3006"/>
      <c r="O244" s="3528"/>
      <c r="P244" s="3524"/>
      <c r="Q244" s="3524"/>
      <c r="R244" s="3518"/>
      <c r="S244" s="3521"/>
      <c r="T244" s="2828"/>
      <c r="U244" s="2828"/>
      <c r="V244" s="2828"/>
      <c r="W244" s="2828"/>
      <c r="X244" s="2828"/>
      <c r="Y244" s="2828"/>
      <c r="Z244" s="2828"/>
      <c r="AA244" s="2828"/>
      <c r="AB244" s="2828"/>
      <c r="AC244" s="2828"/>
      <c r="AD244" s="2828"/>
      <c r="AE244" s="2828"/>
      <c r="AF244" s="2828"/>
      <c r="AG244" s="2828"/>
      <c r="AH244" s="2828"/>
      <c r="AI244" s="2828"/>
      <c r="AJ244" s="2828"/>
      <c r="AK244" s="2828"/>
      <c r="AL244" s="2828"/>
      <c r="AM244" s="2828"/>
    </row>
    <row r="245" spans="1:39" ht="17.25" customHeight="1" thickBot="1">
      <c r="A245" s="7136"/>
      <c r="B245" s="7136"/>
      <c r="C245" s="7136"/>
      <c r="D245" s="7136"/>
      <c r="E245" s="2937"/>
      <c r="F245" s="3527"/>
      <c r="G245" s="7136"/>
      <c r="H245" s="7136"/>
      <c r="I245" s="7136"/>
      <c r="J245" s="3134" t="s">
        <v>23</v>
      </c>
      <c r="K245" s="3413">
        <f>SUM(K242:K244)</f>
        <v>239.57999999999998</v>
      </c>
      <c r="L245" s="3133">
        <f>SUM(L242:L244)</f>
        <v>269.77999999999997</v>
      </c>
      <c r="M245" s="3382">
        <f>SUM(M242:M244)</f>
        <v>251.77999999999997</v>
      </c>
      <c r="N245" s="3396"/>
      <c r="O245" s="2901"/>
      <c r="P245" s="3522"/>
      <c r="Q245" s="3522"/>
      <c r="R245" s="3518"/>
      <c r="S245" s="3521"/>
      <c r="T245" s="2828"/>
      <c r="U245" s="2828"/>
      <c r="V245" s="2828"/>
      <c r="W245" s="2828"/>
      <c r="X245" s="2828"/>
      <c r="Y245" s="2828"/>
      <c r="Z245" s="2828"/>
      <c r="AA245" s="2828"/>
      <c r="AB245" s="2828"/>
      <c r="AC245" s="2828"/>
      <c r="AD245" s="2828"/>
      <c r="AE245" s="2828"/>
      <c r="AF245" s="2828"/>
      <c r="AG245" s="2828"/>
      <c r="AH245" s="2828"/>
      <c r="AI245" s="2828"/>
      <c r="AJ245" s="2828"/>
      <c r="AK245" s="2828"/>
      <c r="AL245" s="2828"/>
      <c r="AM245" s="2828"/>
    </row>
    <row r="246" spans="1:39" ht="15" customHeight="1">
      <c r="A246" s="7225"/>
      <c r="B246" s="7226"/>
      <c r="C246" s="7227"/>
      <c r="D246" s="7134" t="s">
        <v>82</v>
      </c>
      <c r="E246" s="2948"/>
      <c r="F246" s="7138" t="s">
        <v>1183</v>
      </c>
      <c r="G246" s="7281" t="s">
        <v>752</v>
      </c>
      <c r="H246" s="7189" t="s">
        <v>34</v>
      </c>
      <c r="I246" s="7137" t="s">
        <v>614</v>
      </c>
      <c r="J246" s="3147" t="s">
        <v>110</v>
      </c>
      <c r="K246" s="3147">
        <v>150</v>
      </c>
      <c r="L246" s="3526">
        <v>156</v>
      </c>
      <c r="M246" s="3525">
        <v>155.5</v>
      </c>
      <c r="N246" s="3412" t="s">
        <v>1182</v>
      </c>
      <c r="O246" s="3519" t="s">
        <v>37</v>
      </c>
      <c r="P246" s="2973">
        <v>45</v>
      </c>
      <c r="Q246" s="2973">
        <v>45</v>
      </c>
      <c r="R246" s="3275" t="s">
        <v>1181</v>
      </c>
      <c r="S246" s="3274"/>
      <c r="T246" s="2828"/>
      <c r="U246" s="2828"/>
      <c r="V246" s="2828"/>
      <c r="W246" s="2840"/>
      <c r="X246" s="2828"/>
      <c r="Y246" s="2828"/>
      <c r="Z246" s="2828"/>
      <c r="AA246" s="2828"/>
      <c r="AB246" s="2828"/>
      <c r="AC246" s="2828"/>
      <c r="AD246" s="2828"/>
      <c r="AE246" s="2828"/>
      <c r="AF246" s="2828"/>
      <c r="AG246" s="2828"/>
      <c r="AH246" s="2828"/>
      <c r="AI246" s="2828"/>
      <c r="AJ246" s="2828"/>
      <c r="AK246" s="2828"/>
      <c r="AL246" s="2828"/>
      <c r="AM246" s="2828"/>
    </row>
    <row r="247" spans="1:39" ht="15" customHeight="1">
      <c r="A247" s="7135"/>
      <c r="B247" s="7135"/>
      <c r="C247" s="7135"/>
      <c r="D247" s="7135"/>
      <c r="E247" s="3141"/>
      <c r="F247" s="7135"/>
      <c r="G247" s="7135"/>
      <c r="H247" s="7135"/>
      <c r="I247" s="7135"/>
      <c r="J247" s="3145" t="s">
        <v>135</v>
      </c>
      <c r="K247" s="3145"/>
      <c r="L247" s="3142"/>
      <c r="M247" s="3143"/>
      <c r="N247" s="3006"/>
      <c r="O247" s="2908"/>
      <c r="P247" s="3524"/>
      <c r="Q247" s="3524"/>
      <c r="R247" s="3518"/>
      <c r="S247" s="3521"/>
      <c r="T247" s="2828"/>
      <c r="U247" s="2828"/>
      <c r="V247" s="2828"/>
      <c r="W247" s="2828"/>
      <c r="X247" s="2828"/>
      <c r="Y247" s="2828"/>
      <c r="Z247" s="2828"/>
      <c r="AA247" s="2828"/>
      <c r="AB247" s="2828"/>
      <c r="AC247" s="2828"/>
      <c r="AD247" s="2828"/>
      <c r="AE247" s="2828"/>
      <c r="AF247" s="2828"/>
      <c r="AG247" s="2828"/>
      <c r="AH247" s="2828"/>
      <c r="AI247" s="2828"/>
      <c r="AJ247" s="2828"/>
      <c r="AK247" s="2828"/>
      <c r="AL247" s="2828"/>
      <c r="AM247" s="2828"/>
    </row>
    <row r="248" spans="1:39" ht="15" customHeight="1" thickBot="1">
      <c r="A248" s="7135"/>
      <c r="B248" s="7135"/>
      <c r="C248" s="7135"/>
      <c r="D248" s="7135"/>
      <c r="E248" s="3141"/>
      <c r="F248" s="7135"/>
      <c r="G248" s="7135"/>
      <c r="H248" s="7135"/>
      <c r="I248" s="7135"/>
      <c r="J248" s="3234" t="s">
        <v>134</v>
      </c>
      <c r="K248" s="3456">
        <v>15.45</v>
      </c>
      <c r="L248" s="3456">
        <v>15.45</v>
      </c>
      <c r="M248" s="3321">
        <v>15.5</v>
      </c>
      <c r="N248" s="3170"/>
      <c r="O248" s="3007"/>
      <c r="P248" s="3523"/>
      <c r="Q248" s="3523"/>
      <c r="R248" s="3518"/>
      <c r="S248" s="3521"/>
      <c r="T248" s="2828"/>
      <c r="U248" s="2828"/>
      <c r="V248" s="2828"/>
      <c r="W248" s="2828"/>
      <c r="X248" s="2828"/>
      <c r="Y248" s="2828"/>
      <c r="Z248" s="2828"/>
      <c r="AA248" s="2828"/>
      <c r="AB248" s="2828"/>
      <c r="AC248" s="2828"/>
      <c r="AD248" s="2828"/>
      <c r="AE248" s="2828"/>
      <c r="AF248" s="2828"/>
      <c r="AG248" s="2828"/>
      <c r="AH248" s="2828"/>
      <c r="AI248" s="2828"/>
      <c r="AJ248" s="2828"/>
      <c r="AK248" s="2828"/>
      <c r="AL248" s="2828"/>
      <c r="AM248" s="2828"/>
    </row>
    <row r="249" spans="1:39" ht="15" customHeight="1" thickBot="1">
      <c r="A249" s="7136"/>
      <c r="B249" s="7136"/>
      <c r="C249" s="7136"/>
      <c r="D249" s="7136"/>
      <c r="E249" s="2937"/>
      <c r="F249" s="3135"/>
      <c r="G249" s="7136"/>
      <c r="H249" s="7136"/>
      <c r="I249" s="7136"/>
      <c r="J249" s="3134" t="s">
        <v>23</v>
      </c>
      <c r="K249" s="3418">
        <f>SUM(K246:K248)</f>
        <v>165.45</v>
      </c>
      <c r="L249" s="2905">
        <f>SUM(L246:L248)</f>
        <v>171.45</v>
      </c>
      <c r="M249" s="3382">
        <f>SUM(M246:M248)</f>
        <v>171</v>
      </c>
      <c r="N249" s="3396"/>
      <c r="O249" s="2901"/>
      <c r="P249" s="3522"/>
      <c r="Q249" s="3522"/>
      <c r="R249" s="3518"/>
      <c r="S249" s="3521"/>
      <c r="T249" s="2828"/>
      <c r="U249" s="2828"/>
      <c r="V249" s="2828"/>
      <c r="W249" s="2828"/>
      <c r="X249" s="2828"/>
      <c r="Y249" s="2828"/>
      <c r="Z249" s="2828"/>
      <c r="AA249" s="2828"/>
      <c r="AB249" s="2828"/>
      <c r="AC249" s="2828"/>
      <c r="AD249" s="2828"/>
      <c r="AE249" s="2828"/>
      <c r="AF249" s="2828"/>
      <c r="AG249" s="2828"/>
      <c r="AH249" s="2828"/>
      <c r="AI249" s="2828"/>
      <c r="AJ249" s="2828"/>
      <c r="AK249" s="2828"/>
      <c r="AL249" s="2828"/>
      <c r="AM249" s="2828"/>
    </row>
    <row r="250" spans="1:39" ht="25.5" customHeight="1">
      <c r="A250" s="7225"/>
      <c r="B250" s="7226"/>
      <c r="C250" s="7227"/>
      <c r="D250" s="7134" t="s">
        <v>79</v>
      </c>
      <c r="E250" s="2948"/>
      <c r="F250" s="7291" t="s">
        <v>1180</v>
      </c>
      <c r="G250" s="7281" t="s">
        <v>752</v>
      </c>
      <c r="H250" s="7189" t="s">
        <v>34</v>
      </c>
      <c r="I250" s="7137" t="s">
        <v>1179</v>
      </c>
      <c r="J250" s="3147" t="s">
        <v>110</v>
      </c>
      <c r="K250" s="3147">
        <v>125</v>
      </c>
      <c r="L250" s="3208">
        <v>125</v>
      </c>
      <c r="M250" s="3390">
        <v>122.2</v>
      </c>
      <c r="N250" s="3520" t="s">
        <v>1178</v>
      </c>
      <c r="O250" s="3519" t="s">
        <v>37</v>
      </c>
      <c r="P250" s="2973">
        <v>1</v>
      </c>
      <c r="Q250" s="2973">
        <v>1</v>
      </c>
      <c r="R250" s="3275" t="s">
        <v>1177</v>
      </c>
      <c r="S250" s="3274"/>
      <c r="T250" s="2828"/>
      <c r="U250" s="2828"/>
      <c r="V250" s="2828"/>
      <c r="W250" s="2828"/>
      <c r="X250" s="2828"/>
      <c r="Y250" s="2828"/>
      <c r="Z250" s="2828"/>
      <c r="AA250" s="2828"/>
      <c r="AB250" s="2828"/>
      <c r="AC250" s="2828"/>
      <c r="AD250" s="2828"/>
      <c r="AE250" s="2828"/>
      <c r="AF250" s="2828"/>
      <c r="AG250" s="2828"/>
      <c r="AH250" s="2828"/>
      <c r="AI250" s="2828"/>
      <c r="AJ250" s="2828"/>
      <c r="AK250" s="2828"/>
      <c r="AL250" s="2828"/>
      <c r="AM250" s="2828"/>
    </row>
    <row r="251" spans="1:39" ht="15" customHeight="1">
      <c r="A251" s="7135"/>
      <c r="B251" s="7135"/>
      <c r="C251" s="7135"/>
      <c r="D251" s="7135"/>
      <c r="E251" s="3141"/>
      <c r="F251" s="7270"/>
      <c r="G251" s="7135"/>
      <c r="H251" s="7135"/>
      <c r="I251" s="7135"/>
      <c r="J251" s="3145" t="s">
        <v>135</v>
      </c>
      <c r="K251" s="3145"/>
      <c r="L251" s="3142"/>
      <c r="M251" s="3143"/>
      <c r="N251" s="3006"/>
      <c r="O251" s="2908"/>
      <c r="P251" s="2907"/>
      <c r="Q251" s="2907"/>
      <c r="R251" s="3518"/>
      <c r="S251" s="3270"/>
      <c r="T251" s="2828"/>
      <c r="U251" s="2828"/>
      <c r="V251" s="2828"/>
      <c r="W251" s="2828"/>
      <c r="X251" s="2828"/>
      <c r="Y251" s="2828"/>
      <c r="Z251" s="2828"/>
      <c r="AA251" s="2828"/>
      <c r="AB251" s="2828"/>
      <c r="AC251" s="2828"/>
      <c r="AD251" s="2828"/>
      <c r="AE251" s="2828"/>
      <c r="AF251" s="2828"/>
      <c r="AG251" s="2828"/>
      <c r="AH251" s="2828"/>
      <c r="AI251" s="2828"/>
      <c r="AJ251" s="2828"/>
      <c r="AK251" s="2828"/>
      <c r="AL251" s="2828"/>
      <c r="AM251" s="2828"/>
    </row>
    <row r="252" spans="1:39" ht="15" customHeight="1" thickBot="1">
      <c r="A252" s="7135"/>
      <c r="B252" s="7135"/>
      <c r="C252" s="7135"/>
      <c r="D252" s="7135"/>
      <c r="E252" s="3141"/>
      <c r="F252" s="7270"/>
      <c r="G252" s="7135"/>
      <c r="H252" s="7135"/>
      <c r="I252" s="7135"/>
      <c r="J252" s="3139" t="s">
        <v>134</v>
      </c>
      <c r="K252" s="3138"/>
      <c r="L252" s="3456"/>
      <c r="M252" s="3321"/>
      <c r="N252" s="3006"/>
      <c r="O252" s="2908"/>
      <c r="P252" s="2907"/>
      <c r="Q252" s="2907"/>
      <c r="R252" s="3518"/>
      <c r="S252" s="3270"/>
      <c r="T252" s="2828"/>
      <c r="U252" s="2828"/>
      <c r="V252" s="2828"/>
      <c r="W252" s="2828"/>
      <c r="X252" s="2828"/>
      <c r="Y252" s="2828"/>
      <c r="Z252" s="2828"/>
      <c r="AA252" s="2828"/>
      <c r="AB252" s="2828"/>
      <c r="AC252" s="2828"/>
      <c r="AD252" s="2828"/>
      <c r="AE252" s="2828"/>
      <c r="AF252" s="2828"/>
      <c r="AG252" s="2828"/>
      <c r="AH252" s="2828"/>
      <c r="AI252" s="2828"/>
      <c r="AJ252" s="2828"/>
      <c r="AK252" s="2828"/>
      <c r="AL252" s="2828"/>
      <c r="AM252" s="2828"/>
    </row>
    <row r="253" spans="1:39" ht="15" customHeight="1" thickBot="1">
      <c r="A253" s="7136"/>
      <c r="B253" s="7136"/>
      <c r="C253" s="7136"/>
      <c r="D253" s="7136"/>
      <c r="E253" s="2937"/>
      <c r="F253" s="3071"/>
      <c r="G253" s="7136"/>
      <c r="H253" s="7136"/>
      <c r="I253" s="7136"/>
      <c r="J253" s="3134" t="s">
        <v>23</v>
      </c>
      <c r="K253" s="3134">
        <f>SUM(K250:K252)</f>
        <v>125</v>
      </c>
      <c r="L253" s="2905">
        <f>SUM(L250:L252)</f>
        <v>125</v>
      </c>
      <c r="M253" s="3382">
        <f>SUM(M250:M252)</f>
        <v>122.2</v>
      </c>
      <c r="N253" s="3396"/>
      <c r="O253" s="2901"/>
      <c r="P253" s="2900"/>
      <c r="Q253" s="2900"/>
      <c r="R253" s="3518"/>
      <c r="S253" s="3270"/>
      <c r="T253" s="2828"/>
      <c r="U253" s="2828"/>
      <c r="V253" s="2828"/>
      <c r="W253" s="2828"/>
      <c r="X253" s="2828"/>
      <c r="Y253" s="2828"/>
      <c r="Z253" s="2828"/>
      <c r="AA253" s="2828"/>
      <c r="AB253" s="2828"/>
      <c r="AC253" s="2828"/>
      <c r="AD253" s="2828"/>
      <c r="AE253" s="2828"/>
      <c r="AF253" s="2828"/>
      <c r="AG253" s="2828"/>
      <c r="AH253" s="2828"/>
      <c r="AI253" s="2828"/>
      <c r="AJ253" s="2828"/>
      <c r="AK253" s="2828"/>
      <c r="AL253" s="2828"/>
      <c r="AM253" s="2828"/>
    </row>
    <row r="254" spans="1:39" ht="24" customHeight="1">
      <c r="A254" s="7225"/>
      <c r="B254" s="7226"/>
      <c r="C254" s="7227"/>
      <c r="D254" s="7134" t="s">
        <v>74</v>
      </c>
      <c r="E254" s="2948"/>
      <c r="F254" s="3148" t="s">
        <v>1176</v>
      </c>
      <c r="G254" s="7281" t="s">
        <v>752</v>
      </c>
      <c r="H254" s="7189" t="s">
        <v>34</v>
      </c>
      <c r="I254" s="7137" t="s">
        <v>614</v>
      </c>
      <c r="J254" s="3154" t="s">
        <v>110</v>
      </c>
      <c r="K254" s="3154">
        <v>200</v>
      </c>
      <c r="L254" s="3151">
        <v>95</v>
      </c>
      <c r="M254" s="3323">
        <v>87.08</v>
      </c>
      <c r="N254" s="3517" t="s">
        <v>1175</v>
      </c>
      <c r="O254" s="3277"/>
      <c r="P254" s="3111" t="s">
        <v>387</v>
      </c>
      <c r="Q254" s="3111" t="s">
        <v>387</v>
      </c>
      <c r="R254" s="3275" t="s">
        <v>1174</v>
      </c>
      <c r="S254" s="3516"/>
      <c r="T254" s="2828"/>
      <c r="U254" s="2828"/>
      <c r="V254" s="2828"/>
      <c r="W254" s="2840"/>
      <c r="X254" s="2840"/>
      <c r="Y254" s="2828"/>
      <c r="Z254" s="2828"/>
      <c r="AA254" s="2828"/>
      <c r="AB254" s="2828"/>
      <c r="AC254" s="2828"/>
      <c r="AD254" s="2828"/>
      <c r="AE254" s="2828"/>
      <c r="AF254" s="2828"/>
      <c r="AG254" s="2828"/>
      <c r="AH254" s="2828"/>
      <c r="AI254" s="2828"/>
      <c r="AJ254" s="2828"/>
      <c r="AK254" s="2828"/>
      <c r="AL254" s="2828"/>
      <c r="AM254" s="2828"/>
    </row>
    <row r="255" spans="1:39" ht="15" customHeight="1">
      <c r="A255" s="7135"/>
      <c r="B255" s="7135"/>
      <c r="C255" s="7135"/>
      <c r="D255" s="7135"/>
      <c r="E255" s="3141"/>
      <c r="F255" s="3140"/>
      <c r="G255" s="7135"/>
      <c r="H255" s="7135"/>
      <c r="I255" s="7135"/>
      <c r="J255" s="3145" t="s">
        <v>135</v>
      </c>
      <c r="K255" s="3145"/>
      <c r="L255" s="3142"/>
      <c r="M255" s="3143"/>
      <c r="N255" s="3006"/>
      <c r="O255" s="2908"/>
      <c r="P255" s="2907"/>
      <c r="Q255" s="2907"/>
      <c r="R255" s="3271"/>
      <c r="S255" s="3270"/>
      <c r="T255" s="2828"/>
      <c r="U255" s="2828"/>
      <c r="V255" s="2828"/>
      <c r="W255" s="2828"/>
      <c r="X255" s="2828"/>
      <c r="Y255" s="2828"/>
      <c r="Z255" s="2828"/>
      <c r="AA255" s="2828"/>
      <c r="AB255" s="2828"/>
      <c r="AC255" s="2828"/>
      <c r="AD255" s="2828"/>
      <c r="AE255" s="2828"/>
      <c r="AF255" s="2828"/>
      <c r="AG255" s="2828"/>
      <c r="AH255" s="2828"/>
      <c r="AI255" s="2828"/>
      <c r="AJ255" s="2828"/>
      <c r="AK255" s="2828"/>
      <c r="AL255" s="2828"/>
      <c r="AM255" s="2828"/>
    </row>
    <row r="256" spans="1:39" ht="15" customHeight="1" thickBot="1">
      <c r="A256" s="7135"/>
      <c r="B256" s="7135"/>
      <c r="C256" s="7135"/>
      <c r="D256" s="7135"/>
      <c r="E256" s="3141"/>
      <c r="F256" s="3140"/>
      <c r="G256" s="7135"/>
      <c r="H256" s="7135"/>
      <c r="I256" s="7135"/>
      <c r="J256" s="3139" t="s">
        <v>134</v>
      </c>
      <c r="K256" s="3138"/>
      <c r="L256" s="3515">
        <v>0</v>
      </c>
      <c r="M256" s="3514">
        <v>0</v>
      </c>
      <c r="N256" s="3006"/>
      <c r="O256" s="2908"/>
      <c r="P256" s="2907"/>
      <c r="Q256" s="2907"/>
      <c r="R256" s="3271"/>
      <c r="S256" s="3270"/>
      <c r="T256" s="2828"/>
      <c r="U256" s="2828"/>
      <c r="V256" s="2828"/>
      <c r="W256" s="2828"/>
      <c r="X256" s="2828"/>
      <c r="Y256" s="2828"/>
      <c r="Z256" s="2828"/>
      <c r="AA256" s="2828"/>
      <c r="AB256" s="2828"/>
      <c r="AC256" s="2828"/>
      <c r="AD256" s="2828"/>
      <c r="AE256" s="2828"/>
      <c r="AF256" s="2828"/>
      <c r="AG256" s="2828"/>
      <c r="AH256" s="2828"/>
      <c r="AI256" s="2828"/>
      <c r="AJ256" s="2828"/>
      <c r="AK256" s="2828"/>
      <c r="AL256" s="2828"/>
      <c r="AM256" s="2828"/>
    </row>
    <row r="257" spans="1:39" ht="15" customHeight="1" thickBot="1">
      <c r="A257" s="7136"/>
      <c r="B257" s="7136"/>
      <c r="C257" s="7136"/>
      <c r="D257" s="7136"/>
      <c r="E257" s="2937"/>
      <c r="F257" s="3135"/>
      <c r="G257" s="7136"/>
      <c r="H257" s="7136"/>
      <c r="I257" s="7136"/>
      <c r="J257" s="3134" t="s">
        <v>23</v>
      </c>
      <c r="K257" s="3134">
        <f>SUM(K254:K256)</f>
        <v>200</v>
      </c>
      <c r="L257" s="2905">
        <f>SUM(L254:L256)</f>
        <v>95</v>
      </c>
      <c r="M257" s="3382">
        <f>SUM(M254:M256)</f>
        <v>87.08</v>
      </c>
      <c r="N257" s="3173"/>
      <c r="O257" s="3175"/>
      <c r="P257" s="3174"/>
      <c r="Q257" s="3174"/>
      <c r="R257" s="3271"/>
      <c r="S257" s="3270"/>
      <c r="T257" s="2828"/>
      <c r="U257" s="2828"/>
      <c r="V257" s="2828"/>
      <c r="W257" s="2828"/>
      <c r="X257" s="2828"/>
      <c r="Y257" s="2828"/>
      <c r="Z257" s="2828"/>
      <c r="AA257" s="2828"/>
      <c r="AB257" s="2828"/>
      <c r="AC257" s="2828"/>
      <c r="AD257" s="2828"/>
      <c r="AE257" s="2828"/>
      <c r="AF257" s="2828"/>
      <c r="AG257" s="2828"/>
      <c r="AH257" s="2828"/>
      <c r="AI257" s="2828"/>
      <c r="AJ257" s="2828"/>
      <c r="AK257" s="2828"/>
      <c r="AL257" s="2828"/>
      <c r="AM257" s="2828"/>
    </row>
    <row r="258" spans="1:39" ht="15" customHeight="1" thickBot="1">
      <c r="A258" s="2895" t="s">
        <v>29</v>
      </c>
      <c r="B258" s="3513" t="s">
        <v>29</v>
      </c>
      <c r="C258" s="7219" t="s">
        <v>608</v>
      </c>
      <c r="D258" s="7213"/>
      <c r="E258" s="7213"/>
      <c r="F258" s="7213"/>
      <c r="G258" s="7213"/>
      <c r="H258" s="7213"/>
      <c r="I258" s="7213"/>
      <c r="J258" s="7215"/>
      <c r="K258" s="3512">
        <f>K225+K166+K158</f>
        <v>3643.8</v>
      </c>
      <c r="L258" s="3512">
        <f>L225+L166+L158</f>
        <v>5056.2</v>
      </c>
      <c r="M258" s="3512">
        <f>M225+M166+M158</f>
        <v>4740.5099999999993</v>
      </c>
      <c r="N258" s="7278"/>
      <c r="O258" s="7171"/>
      <c r="P258" s="7171"/>
      <c r="Q258" s="7171"/>
      <c r="R258" s="2893"/>
      <c r="S258" s="2892"/>
      <c r="T258" s="2828"/>
      <c r="U258" s="2828"/>
      <c r="V258" s="2828"/>
      <c r="W258" s="2828"/>
      <c r="X258" s="2828"/>
      <c r="Y258" s="2828"/>
      <c r="Z258" s="2828"/>
      <c r="AA258" s="2828"/>
      <c r="AB258" s="2828"/>
      <c r="AC258" s="2828"/>
      <c r="AD258" s="2828"/>
      <c r="AE258" s="2828"/>
      <c r="AF258" s="2828"/>
      <c r="AG258" s="2828"/>
      <c r="AH258" s="2828"/>
      <c r="AI258" s="2828"/>
      <c r="AJ258" s="2828"/>
      <c r="AK258" s="2828"/>
      <c r="AL258" s="2828"/>
      <c r="AM258" s="2828"/>
    </row>
    <row r="259" spans="1:39" ht="15" customHeight="1" thickBot="1">
      <c r="A259" s="2895" t="s">
        <v>29</v>
      </c>
      <c r="B259" s="7305" t="s">
        <v>607</v>
      </c>
      <c r="C259" s="7213"/>
      <c r="D259" s="7213"/>
      <c r="E259" s="7213"/>
      <c r="F259" s="7213"/>
      <c r="G259" s="7213"/>
      <c r="H259" s="7213"/>
      <c r="I259" s="7213"/>
      <c r="J259" s="7215"/>
      <c r="K259" s="2894">
        <f>K151+K258</f>
        <v>3668.8</v>
      </c>
      <c r="L259" s="2894">
        <f>L151+L258</f>
        <v>5056.2</v>
      </c>
      <c r="M259" s="2894">
        <f>M151+M258</f>
        <v>4740.5099999999993</v>
      </c>
      <c r="N259" s="7221"/>
      <c r="O259" s="7213"/>
      <c r="P259" s="7213"/>
      <c r="Q259" s="7213"/>
      <c r="R259" s="2893"/>
      <c r="S259" s="2892"/>
      <c r="T259" s="2828"/>
      <c r="U259" s="2828"/>
      <c r="V259" s="2828"/>
      <c r="W259" s="2828"/>
      <c r="X259" s="2828"/>
      <c r="Y259" s="2828"/>
      <c r="Z259" s="2828"/>
      <c r="AA259" s="2828"/>
      <c r="AB259" s="2828"/>
      <c r="AC259" s="2828"/>
      <c r="AD259" s="2828"/>
      <c r="AE259" s="2828"/>
      <c r="AF259" s="2828"/>
      <c r="AG259" s="2828"/>
      <c r="AH259" s="2828"/>
      <c r="AI259" s="2828"/>
      <c r="AJ259" s="2828"/>
      <c r="AK259" s="2828"/>
      <c r="AL259" s="2828"/>
      <c r="AM259" s="2828"/>
    </row>
    <row r="260" spans="1:39" ht="19.5" customHeight="1" thickBot="1">
      <c r="A260" s="2895" t="s">
        <v>94</v>
      </c>
      <c r="B260" s="3511"/>
      <c r="C260" s="3510" t="s">
        <v>1173</v>
      </c>
      <c r="D260" s="3508"/>
      <c r="E260" s="3508"/>
      <c r="F260" s="3508"/>
      <c r="G260" s="3508"/>
      <c r="H260" s="3509"/>
      <c r="I260" s="3508"/>
      <c r="J260" s="3508"/>
      <c r="K260" s="3508"/>
      <c r="L260" s="3508"/>
      <c r="M260" s="3508"/>
      <c r="N260" s="3508"/>
      <c r="O260" s="3508"/>
      <c r="P260" s="3508"/>
      <c r="Q260" s="3508"/>
      <c r="R260" s="3507"/>
      <c r="S260" s="3506"/>
      <c r="T260" s="2828"/>
      <c r="U260" s="2828"/>
      <c r="V260" s="2828"/>
      <c r="W260" s="2828"/>
      <c r="X260" s="2828"/>
      <c r="Y260" s="2828"/>
      <c r="Z260" s="2828"/>
      <c r="AA260" s="2828"/>
      <c r="AB260" s="2828"/>
      <c r="AC260" s="2828"/>
      <c r="AD260" s="2828"/>
      <c r="AE260" s="2828"/>
      <c r="AF260" s="2828"/>
      <c r="AG260" s="2828"/>
      <c r="AH260" s="2828"/>
      <c r="AI260" s="2828"/>
      <c r="AJ260" s="2828"/>
      <c r="AK260" s="2828"/>
      <c r="AL260" s="2828"/>
      <c r="AM260" s="2828"/>
    </row>
    <row r="261" spans="1:39" ht="23.25" customHeight="1" thickBot="1">
      <c r="A261" s="3093"/>
      <c r="B261" s="3121"/>
      <c r="C261" s="7306"/>
      <c r="D261" s="7213"/>
      <c r="E261" s="7213"/>
      <c r="F261" s="7213"/>
      <c r="G261" s="7213"/>
      <c r="H261" s="7213"/>
      <c r="I261" s="7213"/>
      <c r="J261" s="7213"/>
      <c r="K261" s="7213"/>
      <c r="L261" s="7213"/>
      <c r="M261" s="3505"/>
      <c r="N261" s="3504" t="s">
        <v>1172</v>
      </c>
      <c r="O261" s="3503" t="s">
        <v>1171</v>
      </c>
      <c r="P261" s="3502" t="s">
        <v>1170</v>
      </c>
      <c r="Q261" s="3501" t="s">
        <v>723</v>
      </c>
      <c r="R261" s="3500"/>
      <c r="S261" s="3499"/>
      <c r="T261" s="2828"/>
      <c r="U261" s="2828"/>
      <c r="V261" s="2828"/>
      <c r="W261" s="2828"/>
      <c r="X261" s="2828"/>
      <c r="Y261" s="2828"/>
      <c r="Z261" s="2828"/>
      <c r="AA261" s="2828"/>
      <c r="AB261" s="2828"/>
      <c r="AC261" s="2828"/>
      <c r="AD261" s="2828"/>
      <c r="AE261" s="2828"/>
      <c r="AF261" s="2828"/>
      <c r="AG261" s="2828"/>
      <c r="AH261" s="2828"/>
      <c r="AI261" s="2828"/>
      <c r="AJ261" s="2828"/>
      <c r="AK261" s="2828"/>
      <c r="AL261" s="2828"/>
      <c r="AM261" s="2828"/>
    </row>
    <row r="262" spans="1:39" ht="17.25" customHeight="1" thickBot="1">
      <c r="A262" s="2895" t="s">
        <v>94</v>
      </c>
      <c r="B262" s="3498" t="s">
        <v>27</v>
      </c>
      <c r="C262" s="7307" t="s">
        <v>1169</v>
      </c>
      <c r="D262" s="7213"/>
      <c r="E262" s="7213"/>
      <c r="F262" s="7213"/>
      <c r="G262" s="7213"/>
      <c r="H262" s="7213"/>
      <c r="I262" s="7213"/>
      <c r="J262" s="7213"/>
      <c r="K262" s="7213"/>
      <c r="L262" s="7213"/>
      <c r="M262" s="7213"/>
      <c r="N262" s="7213"/>
      <c r="O262" s="7213"/>
      <c r="P262" s="7213"/>
      <c r="Q262" s="7213"/>
      <c r="R262" s="3497"/>
      <c r="S262" s="3496"/>
      <c r="T262" s="2828"/>
      <c r="U262" s="2828"/>
      <c r="V262" s="2828"/>
      <c r="W262" s="2828"/>
      <c r="X262" s="2828"/>
      <c r="Y262" s="2828"/>
      <c r="Z262" s="2828"/>
      <c r="AA262" s="2828"/>
      <c r="AB262" s="2828"/>
      <c r="AC262" s="2828"/>
      <c r="AD262" s="2828"/>
      <c r="AE262" s="2828"/>
      <c r="AF262" s="2828"/>
      <c r="AG262" s="2828"/>
      <c r="AH262" s="2828"/>
      <c r="AI262" s="2828"/>
      <c r="AJ262" s="2828"/>
      <c r="AK262" s="2828"/>
      <c r="AL262" s="2828"/>
      <c r="AM262" s="2828"/>
    </row>
    <row r="263" spans="1:39" ht="55.5" customHeight="1" thickBot="1">
      <c r="A263" s="2895"/>
      <c r="B263" s="3495"/>
      <c r="C263" s="7306"/>
      <c r="D263" s="7213"/>
      <c r="E263" s="7213"/>
      <c r="F263" s="7213"/>
      <c r="G263" s="7213"/>
      <c r="H263" s="7213"/>
      <c r="I263" s="7213"/>
      <c r="J263" s="7213"/>
      <c r="K263" s="7213"/>
      <c r="L263" s="7213"/>
      <c r="M263" s="7215"/>
      <c r="N263" s="3494" t="s">
        <v>1168</v>
      </c>
      <c r="O263" s="3493" t="s">
        <v>231</v>
      </c>
      <c r="P263" s="3492">
        <v>3.82</v>
      </c>
      <c r="Q263" s="3491">
        <v>2.9039999999999999</v>
      </c>
      <c r="R263" s="2939" t="s">
        <v>1167</v>
      </c>
      <c r="S263" s="3471" t="s">
        <v>1166</v>
      </c>
      <c r="T263" s="2828"/>
      <c r="U263" s="2828"/>
      <c r="V263" s="2828"/>
      <c r="W263" s="2828"/>
      <c r="X263" s="2828"/>
      <c r="Y263" s="2828"/>
      <c r="Z263" s="2828"/>
      <c r="AA263" s="2828"/>
      <c r="AB263" s="2828"/>
      <c r="AC263" s="2828"/>
      <c r="AD263" s="2828"/>
      <c r="AE263" s="2828"/>
      <c r="AF263" s="2828"/>
      <c r="AG263" s="2828"/>
      <c r="AH263" s="2828"/>
      <c r="AI263" s="2828"/>
      <c r="AJ263" s="2828"/>
      <c r="AK263" s="2828"/>
      <c r="AL263" s="2828"/>
      <c r="AM263" s="2828"/>
    </row>
    <row r="264" spans="1:39" ht="21" customHeight="1" thickBot="1">
      <c r="A264" s="7225" t="s">
        <v>94</v>
      </c>
      <c r="B264" s="7226" t="s">
        <v>27</v>
      </c>
      <c r="C264" s="7283" t="s">
        <v>27</v>
      </c>
      <c r="D264" s="7179"/>
      <c r="E264" s="3490"/>
      <c r="F264" s="7180" t="s">
        <v>1165</v>
      </c>
      <c r="G264" s="7181" t="s">
        <v>420</v>
      </c>
      <c r="H264" s="7189" t="s">
        <v>34</v>
      </c>
      <c r="I264" s="7137" t="s">
        <v>614</v>
      </c>
      <c r="J264" s="3245" t="s">
        <v>110</v>
      </c>
      <c r="K264" s="3269">
        <f>K269+K273+K277+K281+K285+K289+K293+K297+K301+K305+K310+K314+K318+K322+K326+K330+K338+K334+K342+K346+K350+K354</f>
        <v>457</v>
      </c>
      <c r="L264" s="3269">
        <f>L269+L273+L277+L281+L285+L289+L293+L297+L301+L305+L310+L314+L318+L322+L326+L330+L338+L334+L342+L346+L350+L354</f>
        <v>981.7</v>
      </c>
      <c r="M264" s="3269">
        <f>M269+M273+M277+M281+M285+M289+M293+M297+M301+M305+M310+M314+M318+M322+M326+M330+M338+M334+M342+M346+M350+M354</f>
        <v>877.9</v>
      </c>
      <c r="N264" s="3489"/>
      <c r="O264" s="3488"/>
      <c r="P264" s="3487"/>
      <c r="Q264" s="3487"/>
      <c r="R264" s="3293"/>
      <c r="S264" s="3486"/>
      <c r="T264" s="2828"/>
      <c r="U264" s="2840"/>
      <c r="V264" s="2828"/>
      <c r="W264" s="2840"/>
      <c r="X264" s="2828"/>
      <c r="Y264" s="2828"/>
      <c r="Z264" s="2828"/>
      <c r="AA264" s="2828"/>
      <c r="AB264" s="2828"/>
      <c r="AC264" s="2828"/>
      <c r="AD264" s="2828"/>
      <c r="AE264" s="2828"/>
      <c r="AF264" s="2828"/>
      <c r="AG264" s="2828"/>
      <c r="AH264" s="2828"/>
      <c r="AI264" s="2828"/>
      <c r="AJ264" s="2828"/>
      <c r="AK264" s="2828"/>
      <c r="AL264" s="2828"/>
      <c r="AM264" s="2828"/>
    </row>
    <row r="265" spans="1:39" ht="15" customHeight="1" thickBot="1">
      <c r="A265" s="7135"/>
      <c r="B265" s="7135"/>
      <c r="C265" s="7270"/>
      <c r="D265" s="7170"/>
      <c r="E265" s="3481"/>
      <c r="F265" s="7170"/>
      <c r="G265" s="7132"/>
      <c r="H265" s="7135"/>
      <c r="I265" s="7135"/>
      <c r="J265" s="3168" t="s">
        <v>209</v>
      </c>
      <c r="K265" s="3164">
        <f>K270+K274+K278+K282+K286+K290+K294+K298+K302+K306+K311+K315+K319+K323+K327+K331+K335+K339+K343+K347+K351+K355</f>
        <v>3553.3</v>
      </c>
      <c r="L265" s="3164">
        <f>L270+L274+L278+L282+L286+L290+L294+L298+L302+L306+L311+L315+L319+L323+L327+L331+L335+L339+L343+L347+L351+L355</f>
        <v>4115.5</v>
      </c>
      <c r="M265" s="3164">
        <f>M270+M274+M278+M282+M286+M290+M294+M298+M302+M306+M311+M315+M319+M323+M327+M331+M335+M339+M343+M347+M351+M355</f>
        <v>4103.8900000000003</v>
      </c>
      <c r="N265" s="3484"/>
      <c r="O265" s="3483"/>
      <c r="P265" s="3482"/>
      <c r="Q265" s="3482"/>
      <c r="R265" s="3293"/>
      <c r="S265" s="3486"/>
      <c r="T265" s="2828"/>
      <c r="U265" s="2840"/>
      <c r="V265" s="2828"/>
      <c r="W265" s="2840"/>
      <c r="X265" s="2828"/>
      <c r="Y265" s="2828"/>
      <c r="Z265" s="2828"/>
      <c r="AA265" s="2828"/>
      <c r="AB265" s="2828"/>
      <c r="AC265" s="2828"/>
      <c r="AD265" s="2828"/>
      <c r="AE265" s="2828"/>
      <c r="AF265" s="2828"/>
      <c r="AG265" s="2828"/>
      <c r="AH265" s="2828"/>
      <c r="AI265" s="2828"/>
      <c r="AJ265" s="2828"/>
      <c r="AK265" s="2828"/>
      <c r="AL265" s="2828"/>
      <c r="AM265" s="2828"/>
    </row>
    <row r="266" spans="1:39" ht="15" customHeight="1" thickBot="1">
      <c r="A266" s="7135"/>
      <c r="B266" s="7135"/>
      <c r="C266" s="7270"/>
      <c r="D266" s="7170"/>
      <c r="E266" s="3481"/>
      <c r="F266" s="7170"/>
      <c r="G266" s="7132"/>
      <c r="H266" s="7135"/>
      <c r="I266" s="7135"/>
      <c r="J266" s="3485" t="s">
        <v>210</v>
      </c>
      <c r="K266" s="3164">
        <f>K308</f>
        <v>0</v>
      </c>
      <c r="L266" s="3164">
        <f>L308</f>
        <v>0</v>
      </c>
      <c r="M266" s="3164">
        <f>M308</f>
        <v>0</v>
      </c>
      <c r="N266" s="3484"/>
      <c r="O266" s="3483"/>
      <c r="P266" s="3482"/>
      <c r="Q266" s="3482"/>
      <c r="R266" s="3477"/>
      <c r="S266" s="3256"/>
      <c r="T266" s="2828"/>
      <c r="U266" s="2828"/>
      <c r="V266" s="2828"/>
      <c r="W266" s="2828"/>
      <c r="X266" s="2828"/>
      <c r="Y266" s="2828"/>
      <c r="Z266" s="2828"/>
      <c r="AA266" s="2828"/>
      <c r="AB266" s="2828"/>
      <c r="AC266" s="2828"/>
      <c r="AD266" s="2828"/>
      <c r="AE266" s="2828"/>
      <c r="AF266" s="2828"/>
      <c r="AG266" s="2828"/>
      <c r="AH266" s="2828"/>
      <c r="AI266" s="2828"/>
      <c r="AJ266" s="2828"/>
      <c r="AK266" s="2828"/>
      <c r="AL266" s="2828"/>
      <c r="AM266" s="2828"/>
    </row>
    <row r="267" spans="1:39" ht="15" customHeight="1" thickBot="1">
      <c r="A267" s="7135"/>
      <c r="B267" s="7135"/>
      <c r="C267" s="7270"/>
      <c r="D267" s="7170"/>
      <c r="E267" s="3481"/>
      <c r="F267" s="7170"/>
      <c r="G267" s="7132"/>
      <c r="H267" s="7135"/>
      <c r="I267" s="7135"/>
      <c r="J267" s="3167" t="s">
        <v>134</v>
      </c>
      <c r="K267" s="3166">
        <f>K271+K275+K279+K283+K287+K291+K295+K299+K303+K307+K312+K316+K320+K324+K328+K332+K336+K340+K344+K348+K352+K356</f>
        <v>14.3</v>
      </c>
      <c r="L267" s="3166">
        <f>L271+L275+L279+L283+L287+L291+L295+L299+L303+L307+L312+L316+L320+L324+L328+L332+L336+L340+L344+L348+L352+L356</f>
        <v>369.4</v>
      </c>
      <c r="M267" s="3166">
        <f>M271+M275+M279+M283+M287+M291+M295+M299+M303+M307+M312+M316+M320+M324+M328+M332+M336+M340+M344+M348+M352+M356</f>
        <v>362.26</v>
      </c>
      <c r="N267" s="3480"/>
      <c r="O267" s="3479"/>
      <c r="P267" s="3478"/>
      <c r="Q267" s="3478"/>
      <c r="R267" s="3477"/>
      <c r="S267" s="3256"/>
      <c r="T267" s="2828"/>
      <c r="U267" s="2828"/>
      <c r="V267" s="2828"/>
      <c r="W267" s="2840"/>
      <c r="X267" s="2828"/>
      <c r="Y267" s="2828"/>
      <c r="Z267" s="2828"/>
      <c r="AA267" s="2828"/>
      <c r="AB267" s="2828"/>
      <c r="AC267" s="2828"/>
      <c r="AD267" s="2828"/>
      <c r="AE267" s="2828"/>
      <c r="AF267" s="2828"/>
      <c r="AG267" s="2828"/>
      <c r="AH267" s="2828"/>
      <c r="AI267" s="2828"/>
      <c r="AJ267" s="2828"/>
      <c r="AK267" s="2828"/>
      <c r="AL267" s="2828"/>
      <c r="AM267" s="2828"/>
    </row>
    <row r="268" spans="1:39" ht="15" customHeight="1" thickBot="1">
      <c r="A268" s="7136"/>
      <c r="B268" s="7136"/>
      <c r="C268" s="7271"/>
      <c r="D268" s="7171"/>
      <c r="E268" s="3476"/>
      <c r="F268" s="7171"/>
      <c r="G268" s="7133"/>
      <c r="H268" s="7136"/>
      <c r="I268" s="7136"/>
      <c r="J268" s="3165" t="s">
        <v>23</v>
      </c>
      <c r="K268" s="3243">
        <f>SUM(K264:K267)</f>
        <v>4024.6000000000004</v>
      </c>
      <c r="L268" s="3243">
        <f>SUM(L264:L267)</f>
        <v>5466.5999999999995</v>
      </c>
      <c r="M268" s="3243">
        <f>SUM(M264:M267)</f>
        <v>5344.05</v>
      </c>
      <c r="N268" s="2993"/>
      <c r="O268" s="3031"/>
      <c r="P268" s="3030"/>
      <c r="Q268" s="3030"/>
      <c r="R268" s="3006"/>
      <c r="S268" s="2935"/>
      <c r="T268" s="2828"/>
      <c r="U268" s="2828"/>
      <c r="V268" s="2828"/>
      <c r="W268" s="2828"/>
      <c r="X268" s="2828"/>
      <c r="Y268" s="2828"/>
      <c r="Z268" s="2828"/>
      <c r="AA268" s="2828"/>
      <c r="AB268" s="2828"/>
      <c r="AC268" s="2828"/>
      <c r="AD268" s="2828"/>
      <c r="AE268" s="2828"/>
      <c r="AF268" s="2828"/>
      <c r="AG268" s="2828"/>
      <c r="AH268" s="2828"/>
      <c r="AI268" s="2828"/>
      <c r="AJ268" s="2828"/>
      <c r="AK268" s="2828"/>
      <c r="AL268" s="2828"/>
      <c r="AM268" s="2828"/>
    </row>
    <row r="269" spans="1:39" ht="56.25" customHeight="1">
      <c r="A269" s="7225" t="s">
        <v>94</v>
      </c>
      <c r="B269" s="7226" t="s">
        <v>27</v>
      </c>
      <c r="C269" s="7227" t="s">
        <v>27</v>
      </c>
      <c r="D269" s="7134" t="s">
        <v>27</v>
      </c>
      <c r="E269" s="2948"/>
      <c r="F269" s="7138" t="s">
        <v>1164</v>
      </c>
      <c r="G269" s="7181" t="s">
        <v>420</v>
      </c>
      <c r="H269" s="7189" t="s">
        <v>34</v>
      </c>
      <c r="I269" s="7303" t="s">
        <v>614</v>
      </c>
      <c r="J269" s="3147" t="s">
        <v>110</v>
      </c>
      <c r="K269" s="3147">
        <v>100</v>
      </c>
      <c r="L269" s="3475">
        <v>74.3</v>
      </c>
      <c r="M269" s="3474">
        <v>74.3</v>
      </c>
      <c r="N269" s="3473" t="s">
        <v>1163</v>
      </c>
      <c r="O269" s="3378" t="s">
        <v>231</v>
      </c>
      <c r="P269" s="3472">
        <v>184.8</v>
      </c>
      <c r="Q269" s="3472">
        <v>188.51</v>
      </c>
      <c r="R269" s="3385" t="s">
        <v>1119</v>
      </c>
      <c r="S269" s="3471" t="s">
        <v>1162</v>
      </c>
      <c r="T269" s="2828"/>
      <c r="U269" s="2846"/>
      <c r="V269" s="2846"/>
      <c r="W269" s="2840"/>
      <c r="X269" s="2828"/>
      <c r="Y269" s="2828"/>
      <c r="Z269" s="2828"/>
      <c r="AA269" s="2828"/>
      <c r="AB269" s="2828"/>
      <c r="AC269" s="2828"/>
      <c r="AD269" s="2828"/>
      <c r="AE269" s="2828"/>
      <c r="AF269" s="2828"/>
      <c r="AG269" s="2828"/>
      <c r="AH269" s="2828"/>
      <c r="AI269" s="2828"/>
      <c r="AJ269" s="2828"/>
      <c r="AK269" s="2828"/>
      <c r="AL269" s="2828"/>
      <c r="AM269" s="2828"/>
    </row>
    <row r="270" spans="1:39" ht="19.5" customHeight="1">
      <c r="A270" s="7135"/>
      <c r="B270" s="7135"/>
      <c r="C270" s="7135"/>
      <c r="D270" s="7135"/>
      <c r="E270" s="3141"/>
      <c r="F270" s="7135"/>
      <c r="G270" s="7132"/>
      <c r="H270" s="7135"/>
      <c r="I270" s="7135"/>
      <c r="J270" s="3154" t="s">
        <v>209</v>
      </c>
      <c r="K270" s="3154">
        <v>250</v>
      </c>
      <c r="L270" s="3459">
        <v>265</v>
      </c>
      <c r="M270" s="3152">
        <v>265</v>
      </c>
      <c r="N270" s="3457"/>
      <c r="O270" s="3470"/>
      <c r="P270" s="3428"/>
      <c r="Q270" s="3428"/>
      <c r="R270" s="2936"/>
      <c r="S270" s="3451"/>
      <c r="T270" s="2828"/>
      <c r="U270" s="2828"/>
      <c r="V270" s="2828"/>
      <c r="W270" s="2840"/>
      <c r="X270" s="2828"/>
      <c r="Y270" s="2828"/>
      <c r="Z270" s="2828"/>
      <c r="AA270" s="2828"/>
      <c r="AB270" s="2828"/>
      <c r="AC270" s="2828"/>
      <c r="AD270" s="2828"/>
      <c r="AE270" s="2828"/>
      <c r="AF270" s="2828"/>
      <c r="AG270" s="2828"/>
      <c r="AH270" s="2828"/>
      <c r="AI270" s="2828"/>
      <c r="AJ270" s="2828"/>
      <c r="AK270" s="2828"/>
      <c r="AL270" s="2828"/>
      <c r="AM270" s="2828"/>
    </row>
    <row r="271" spans="1:39" ht="15" customHeight="1" thickBot="1">
      <c r="A271" s="7135"/>
      <c r="B271" s="7135"/>
      <c r="C271" s="7135"/>
      <c r="D271" s="7135"/>
      <c r="E271" s="3141"/>
      <c r="F271" s="7135"/>
      <c r="G271" s="7132"/>
      <c r="H271" s="7135"/>
      <c r="I271" s="7135"/>
      <c r="J271" s="3139" t="s">
        <v>134</v>
      </c>
      <c r="K271" s="3138"/>
      <c r="L271" s="3469">
        <v>85</v>
      </c>
      <c r="M271" s="3468">
        <v>82.1</v>
      </c>
      <c r="N271" s="3457"/>
      <c r="O271" s="2928"/>
      <c r="P271" s="3231"/>
      <c r="Q271" s="3231"/>
      <c r="R271" s="2936"/>
      <c r="S271" s="3451"/>
      <c r="T271" s="2828"/>
      <c r="U271" s="2828"/>
      <c r="V271" s="2828"/>
      <c r="W271" s="2840"/>
      <c r="X271" s="2828"/>
      <c r="Y271" s="2828"/>
      <c r="Z271" s="2828"/>
      <c r="AA271" s="2828"/>
      <c r="AB271" s="2828"/>
      <c r="AC271" s="2828"/>
      <c r="AD271" s="2828"/>
      <c r="AE271" s="2828"/>
      <c r="AF271" s="2828"/>
      <c r="AG271" s="2828"/>
      <c r="AH271" s="2828"/>
      <c r="AI271" s="2828"/>
      <c r="AJ271" s="2828"/>
      <c r="AK271" s="2828"/>
      <c r="AL271" s="2828"/>
      <c r="AM271" s="2828"/>
    </row>
    <row r="272" spans="1:39" ht="15" customHeight="1" thickBot="1">
      <c r="A272" s="7136"/>
      <c r="B272" s="7136"/>
      <c r="C272" s="7136"/>
      <c r="D272" s="7136"/>
      <c r="E272" s="2937"/>
      <c r="F272" s="7136"/>
      <c r="G272" s="7133"/>
      <c r="H272" s="7136"/>
      <c r="I272" s="7135"/>
      <c r="J272" s="3225" t="s">
        <v>23</v>
      </c>
      <c r="K272" s="3134">
        <f>SUM(K269:K271)</f>
        <v>350</v>
      </c>
      <c r="L272" s="3224">
        <f>SUM(L269:L271)</f>
        <v>424.3</v>
      </c>
      <c r="M272" s="3382">
        <f>SUM(M269:M271)</f>
        <v>421.4</v>
      </c>
      <c r="N272" s="3220"/>
      <c r="O272" s="3402"/>
      <c r="P272" s="3401"/>
      <c r="Q272" s="3401"/>
      <c r="R272" s="2936"/>
      <c r="S272" s="3451"/>
      <c r="T272" s="2828"/>
      <c r="U272" s="2828"/>
      <c r="V272" s="2828"/>
      <c r="W272" s="2840"/>
      <c r="X272" s="2828"/>
      <c r="Y272" s="2828"/>
      <c r="Z272" s="2828"/>
      <c r="AA272" s="2828"/>
      <c r="AB272" s="2828"/>
      <c r="AC272" s="2828"/>
      <c r="AD272" s="2828"/>
      <c r="AE272" s="2828"/>
      <c r="AF272" s="2828"/>
      <c r="AG272" s="2828"/>
      <c r="AH272" s="2828"/>
      <c r="AI272" s="2828"/>
      <c r="AJ272" s="2828"/>
      <c r="AK272" s="2828"/>
      <c r="AL272" s="2828"/>
      <c r="AM272" s="2828"/>
    </row>
    <row r="273" spans="1:39" ht="64.5" customHeight="1">
      <c r="A273" s="7225" t="s">
        <v>94</v>
      </c>
      <c r="B273" s="7226" t="s">
        <v>27</v>
      </c>
      <c r="C273" s="7227" t="s">
        <v>27</v>
      </c>
      <c r="D273" s="7134" t="s">
        <v>29</v>
      </c>
      <c r="E273" s="2948"/>
      <c r="F273" s="7138" t="s">
        <v>1161</v>
      </c>
      <c r="G273" s="7181" t="s">
        <v>420</v>
      </c>
      <c r="H273" s="7189" t="s">
        <v>34</v>
      </c>
      <c r="I273" s="7135"/>
      <c r="J273" s="3147" t="s">
        <v>110</v>
      </c>
      <c r="K273" s="3147">
        <v>50</v>
      </c>
      <c r="L273" s="2915">
        <v>50</v>
      </c>
      <c r="M273" s="2916">
        <v>50</v>
      </c>
      <c r="N273" s="7182" t="s">
        <v>1160</v>
      </c>
      <c r="O273" s="3462" t="s">
        <v>231</v>
      </c>
      <c r="P273" s="3467">
        <v>42.98</v>
      </c>
      <c r="Q273" s="3467">
        <v>40.47</v>
      </c>
      <c r="R273" s="3466" t="s">
        <v>1159</v>
      </c>
      <c r="S273" s="3465" t="s">
        <v>1158</v>
      </c>
      <c r="T273" s="3464"/>
      <c r="U273" s="2828"/>
      <c r="V273" s="2828"/>
      <c r="W273" s="2840"/>
      <c r="X273" s="2828"/>
      <c r="Y273" s="2828"/>
      <c r="Z273" s="2828"/>
      <c r="AA273" s="2828"/>
      <c r="AB273" s="2828"/>
      <c r="AC273" s="2828"/>
      <c r="AD273" s="2828"/>
      <c r="AE273" s="2828"/>
      <c r="AF273" s="2828"/>
      <c r="AG273" s="2828"/>
      <c r="AH273" s="2828"/>
      <c r="AI273" s="2828"/>
      <c r="AJ273" s="2828"/>
      <c r="AK273" s="2828"/>
      <c r="AL273" s="2828"/>
      <c r="AM273" s="2828"/>
    </row>
    <row r="274" spans="1:39" ht="15" customHeight="1">
      <c r="A274" s="7135"/>
      <c r="B274" s="7135"/>
      <c r="C274" s="7135"/>
      <c r="D274" s="7135"/>
      <c r="E274" s="3141"/>
      <c r="F274" s="7135"/>
      <c r="G274" s="7132"/>
      <c r="H274" s="7135"/>
      <c r="I274" s="7135"/>
      <c r="J274" s="3154" t="s">
        <v>209</v>
      </c>
      <c r="K274" s="3154">
        <v>60</v>
      </c>
      <c r="L274" s="3459">
        <v>80</v>
      </c>
      <c r="M274" s="3458">
        <v>79.989999999999995</v>
      </c>
      <c r="N274" s="7183"/>
      <c r="O274" s="2928"/>
      <c r="P274" s="3231"/>
      <c r="Q274" s="3231"/>
      <c r="R274" s="2936"/>
      <c r="S274" s="3451"/>
      <c r="T274" s="2828"/>
      <c r="U274" s="2828"/>
      <c r="V274" s="2828"/>
      <c r="W274" s="2828"/>
      <c r="X274" s="2828"/>
      <c r="Y274" s="2828"/>
      <c r="Z274" s="2828"/>
      <c r="AA274" s="2828"/>
      <c r="AB274" s="2828"/>
      <c r="AC274" s="2828"/>
      <c r="AD274" s="2828"/>
      <c r="AE274" s="2828"/>
      <c r="AF274" s="2828"/>
      <c r="AG274" s="2828"/>
      <c r="AH274" s="2828"/>
      <c r="AI274" s="2828"/>
      <c r="AJ274" s="2828"/>
      <c r="AK274" s="2828"/>
      <c r="AL274" s="2828"/>
      <c r="AM274" s="2828"/>
    </row>
    <row r="275" spans="1:39" ht="15" customHeight="1" thickBot="1">
      <c r="A275" s="7135"/>
      <c r="B275" s="7135"/>
      <c r="C275" s="7135"/>
      <c r="D275" s="7135"/>
      <c r="E275" s="3141"/>
      <c r="F275" s="7135"/>
      <c r="G275" s="7132"/>
      <c r="H275" s="7135"/>
      <c r="I275" s="7135"/>
      <c r="J275" s="3139" t="s">
        <v>134</v>
      </c>
      <c r="K275" s="3138"/>
      <c r="L275" s="2958">
        <v>15.8</v>
      </c>
      <c r="M275" s="2958">
        <v>15.8</v>
      </c>
      <c r="N275" s="3006"/>
      <c r="O275" s="2928"/>
      <c r="P275" s="3231"/>
      <c r="Q275" s="3231"/>
      <c r="R275" s="2936"/>
      <c r="S275" s="3451"/>
      <c r="T275" s="2828"/>
      <c r="U275" s="2828"/>
      <c r="V275" s="2828"/>
      <c r="W275" s="2828"/>
      <c r="X275" s="2828"/>
      <c r="Y275" s="2828"/>
      <c r="Z275" s="2828"/>
      <c r="AA275" s="2828"/>
      <c r="AB275" s="2828"/>
      <c r="AC275" s="2828"/>
      <c r="AD275" s="2828"/>
      <c r="AE275" s="2828"/>
      <c r="AF275" s="2828"/>
      <c r="AG275" s="2828"/>
      <c r="AH275" s="2828"/>
      <c r="AI275" s="2828"/>
      <c r="AJ275" s="2828"/>
      <c r="AK275" s="2828"/>
      <c r="AL275" s="2828"/>
      <c r="AM275" s="2828"/>
    </row>
    <row r="276" spans="1:39" ht="15" customHeight="1" thickBot="1">
      <c r="A276" s="7136"/>
      <c r="B276" s="7136"/>
      <c r="C276" s="7136"/>
      <c r="D276" s="7136"/>
      <c r="E276" s="2937"/>
      <c r="F276" s="7136"/>
      <c r="G276" s="7133"/>
      <c r="H276" s="7136"/>
      <c r="I276" s="7135"/>
      <c r="J276" s="3134" t="s">
        <v>23</v>
      </c>
      <c r="K276" s="3134">
        <f>SUM(K273:K275)</f>
        <v>110</v>
      </c>
      <c r="L276" s="2905">
        <f>SUM(L273:L275)</f>
        <v>145.80000000000001</v>
      </c>
      <c r="M276" s="2905">
        <f>SUM(M273:M275)</f>
        <v>145.79000000000002</v>
      </c>
      <c r="N276" s="3396"/>
      <c r="O276" s="3455"/>
      <c r="P276" s="3454"/>
      <c r="Q276" s="3454"/>
      <c r="R276" s="2936"/>
      <c r="S276" s="3451"/>
      <c r="T276" s="2828"/>
      <c r="U276" s="2828"/>
      <c r="V276" s="2828"/>
      <c r="W276" s="2828"/>
      <c r="X276" s="2828"/>
      <c r="Y276" s="2828"/>
      <c r="Z276" s="2828"/>
      <c r="AA276" s="2828"/>
      <c r="AB276" s="2828"/>
      <c r="AC276" s="2828"/>
      <c r="AD276" s="2828"/>
      <c r="AE276" s="2828"/>
      <c r="AF276" s="2828"/>
      <c r="AG276" s="2828"/>
      <c r="AH276" s="2828"/>
      <c r="AI276" s="2828"/>
      <c r="AJ276" s="2828"/>
      <c r="AK276" s="2828"/>
      <c r="AL276" s="2828"/>
      <c r="AM276" s="2828"/>
    </row>
    <row r="277" spans="1:39" ht="30" customHeight="1">
      <c r="A277" s="7225" t="s">
        <v>94</v>
      </c>
      <c r="B277" s="7226" t="s">
        <v>27</v>
      </c>
      <c r="C277" s="7227" t="s">
        <v>27</v>
      </c>
      <c r="D277" s="7134" t="s">
        <v>94</v>
      </c>
      <c r="E277" s="2948"/>
      <c r="F277" s="7138" t="s">
        <v>1157</v>
      </c>
      <c r="G277" s="7281" t="s">
        <v>420</v>
      </c>
      <c r="H277" s="7189" t="s">
        <v>34</v>
      </c>
      <c r="I277" s="7135"/>
      <c r="J277" s="3147" t="s">
        <v>110</v>
      </c>
      <c r="K277" s="3147">
        <v>0</v>
      </c>
      <c r="L277" s="2915">
        <v>0</v>
      </c>
      <c r="M277" s="3390"/>
      <c r="N277" s="3463" t="s">
        <v>1156</v>
      </c>
      <c r="O277" s="3462" t="s">
        <v>231</v>
      </c>
      <c r="P277" s="3461">
        <v>0</v>
      </c>
      <c r="Q277" s="3461">
        <v>0</v>
      </c>
      <c r="R277" s="3257" t="s">
        <v>1155</v>
      </c>
      <c r="S277" s="3460"/>
      <c r="T277" s="2828"/>
      <c r="U277" s="2828"/>
      <c r="V277" s="2828"/>
      <c r="W277" s="2840"/>
      <c r="X277" s="2828"/>
      <c r="Y277" s="2828"/>
      <c r="Z277" s="2828"/>
      <c r="AA277" s="2828"/>
      <c r="AB277" s="2828"/>
      <c r="AC277" s="2828"/>
      <c r="AD277" s="2828"/>
      <c r="AE277" s="2828"/>
      <c r="AF277" s="2828"/>
      <c r="AG277" s="2828"/>
      <c r="AH277" s="2828"/>
      <c r="AI277" s="2828"/>
      <c r="AJ277" s="2828"/>
      <c r="AK277" s="2828"/>
      <c r="AL277" s="2828"/>
      <c r="AM277" s="2828"/>
    </row>
    <row r="278" spans="1:39" ht="30" customHeight="1">
      <c r="A278" s="7135"/>
      <c r="B278" s="7135"/>
      <c r="C278" s="7135"/>
      <c r="D278" s="7135"/>
      <c r="E278" s="3141"/>
      <c r="F278" s="7135"/>
      <c r="G278" s="7135"/>
      <c r="H278" s="7135"/>
      <c r="I278" s="7135"/>
      <c r="J278" s="3154" t="s">
        <v>209</v>
      </c>
      <c r="K278" s="3154">
        <v>0</v>
      </c>
      <c r="L278" s="3459">
        <v>90</v>
      </c>
      <c r="M278" s="3458">
        <v>78.7</v>
      </c>
      <c r="N278" s="3457"/>
      <c r="O278" s="2928"/>
      <c r="P278" s="3231"/>
      <c r="Q278" s="3231"/>
      <c r="R278" s="2936"/>
      <c r="S278" s="3451"/>
      <c r="T278" s="2828"/>
      <c r="U278" s="2828"/>
      <c r="V278" s="2828"/>
      <c r="W278" s="2840"/>
      <c r="X278" s="2828"/>
      <c r="Y278" s="2828"/>
      <c r="Z278" s="2828"/>
      <c r="AA278" s="2828"/>
      <c r="AB278" s="2828"/>
      <c r="AC278" s="2828"/>
      <c r="AD278" s="2828"/>
      <c r="AE278" s="2828"/>
      <c r="AF278" s="2828"/>
      <c r="AG278" s="2828"/>
      <c r="AH278" s="2828"/>
      <c r="AI278" s="2828"/>
      <c r="AJ278" s="2828"/>
      <c r="AK278" s="2828"/>
      <c r="AL278" s="2828"/>
      <c r="AM278" s="2828"/>
    </row>
    <row r="279" spans="1:39" ht="15" customHeight="1" thickBot="1">
      <c r="A279" s="7135"/>
      <c r="B279" s="7135"/>
      <c r="C279" s="7135"/>
      <c r="D279" s="7135"/>
      <c r="E279" s="3141"/>
      <c r="F279" s="7135"/>
      <c r="G279" s="7135"/>
      <c r="H279" s="7135"/>
      <c r="I279" s="7135"/>
      <c r="J279" s="3150" t="s">
        <v>134</v>
      </c>
      <c r="K279" s="3149">
        <v>0</v>
      </c>
      <c r="L279" s="3158">
        <v>0</v>
      </c>
      <c r="M279" s="3456"/>
      <c r="N279" s="3396"/>
      <c r="O279" s="3455"/>
      <c r="P279" s="3454"/>
      <c r="Q279" s="3454"/>
      <c r="R279" s="2936"/>
      <c r="S279" s="3451"/>
      <c r="T279" s="2828"/>
      <c r="U279" s="2828"/>
      <c r="V279" s="2828"/>
      <c r="W279" s="2840"/>
      <c r="X279" s="2828"/>
      <c r="Y279" s="2828"/>
      <c r="Z279" s="2828"/>
      <c r="AA279" s="2828"/>
      <c r="AB279" s="2828"/>
      <c r="AC279" s="2828"/>
      <c r="AD279" s="2828"/>
      <c r="AE279" s="2828"/>
      <c r="AF279" s="2828"/>
      <c r="AG279" s="2828"/>
      <c r="AH279" s="2828"/>
      <c r="AI279" s="2828"/>
      <c r="AJ279" s="2828"/>
      <c r="AK279" s="2828"/>
      <c r="AL279" s="2828"/>
      <c r="AM279" s="2828"/>
    </row>
    <row r="280" spans="1:39" ht="15" customHeight="1" thickBot="1">
      <c r="A280" s="7136"/>
      <c r="B280" s="7136"/>
      <c r="C280" s="7136"/>
      <c r="D280" s="7136"/>
      <c r="E280" s="2937"/>
      <c r="F280" s="7136"/>
      <c r="G280" s="7136"/>
      <c r="H280" s="7136"/>
      <c r="I280" s="7135"/>
      <c r="J280" s="3134" t="s">
        <v>23</v>
      </c>
      <c r="K280" s="3134">
        <f>SUM(K277:K279)</f>
        <v>0</v>
      </c>
      <c r="L280" s="3133">
        <f>SUM(L277:L279)</f>
        <v>90</v>
      </c>
      <c r="M280" s="3382">
        <f>SUM(M277:M279)</f>
        <v>78.7</v>
      </c>
      <c r="N280" s="3370"/>
      <c r="O280" s="2927"/>
      <c r="P280" s="3453"/>
      <c r="Q280" s="3453"/>
      <c r="R280" s="2936"/>
      <c r="S280" s="3451"/>
      <c r="T280" s="2828"/>
      <c r="U280" s="2828"/>
      <c r="V280" s="2828"/>
      <c r="W280" s="2828"/>
      <c r="X280" s="2828"/>
      <c r="Y280" s="2828"/>
      <c r="Z280" s="2828"/>
      <c r="AA280" s="2828"/>
      <c r="AB280" s="2828"/>
      <c r="AC280" s="2828"/>
      <c r="AD280" s="2828"/>
      <c r="AE280" s="2828"/>
      <c r="AF280" s="2828"/>
      <c r="AG280" s="2828"/>
      <c r="AH280" s="2828"/>
      <c r="AI280" s="2828"/>
      <c r="AJ280" s="2828"/>
      <c r="AK280" s="2828"/>
      <c r="AL280" s="2828"/>
      <c r="AM280" s="2828"/>
    </row>
    <row r="281" spans="1:39" ht="20.25" customHeight="1">
      <c r="A281" s="7225" t="s">
        <v>94</v>
      </c>
      <c r="B281" s="7226" t="s">
        <v>27</v>
      </c>
      <c r="C281" s="7227" t="s">
        <v>27</v>
      </c>
      <c r="D281" s="7134" t="s">
        <v>92</v>
      </c>
      <c r="E281" s="2948"/>
      <c r="F281" s="7138" t="s">
        <v>1154</v>
      </c>
      <c r="G281" s="7181" t="s">
        <v>420</v>
      </c>
      <c r="H281" s="7189" t="s">
        <v>34</v>
      </c>
      <c r="I281" s="7135"/>
      <c r="J281" s="3147" t="s">
        <v>110</v>
      </c>
      <c r="K281" s="3147">
        <v>12</v>
      </c>
      <c r="L281" s="2915">
        <v>28.9</v>
      </c>
      <c r="M281" s="2916">
        <v>25.3</v>
      </c>
      <c r="N281" s="7182" t="s">
        <v>1153</v>
      </c>
      <c r="O281" s="3268" t="s">
        <v>231</v>
      </c>
      <c r="P281" s="3267">
        <v>0.77700000000000002</v>
      </c>
      <c r="Q281" s="3267">
        <v>0.77</v>
      </c>
      <c r="R281" s="7202" t="s">
        <v>1142</v>
      </c>
      <c r="S281" s="7238" t="s">
        <v>1141</v>
      </c>
      <c r="T281" s="2840"/>
      <c r="U281" s="2828"/>
      <c r="V281" s="2828"/>
      <c r="W281" s="2828"/>
      <c r="X281" s="2828"/>
      <c r="Y281" s="2828"/>
      <c r="Z281" s="2828"/>
      <c r="AA281" s="2828"/>
      <c r="AB281" s="2828"/>
      <c r="AC281" s="2828"/>
      <c r="AD281" s="2828"/>
      <c r="AE281" s="2828"/>
      <c r="AF281" s="2828"/>
      <c r="AG281" s="2828"/>
      <c r="AH281" s="2828"/>
      <c r="AI281" s="2828"/>
      <c r="AJ281" s="2828"/>
      <c r="AK281" s="2828"/>
      <c r="AL281" s="2828"/>
      <c r="AM281" s="2828"/>
    </row>
    <row r="282" spans="1:39" ht="14.25" customHeight="1">
      <c r="A282" s="7135"/>
      <c r="B282" s="7135"/>
      <c r="C282" s="7135"/>
      <c r="D282" s="7135"/>
      <c r="E282" s="3141"/>
      <c r="F282" s="7135"/>
      <c r="G282" s="7132"/>
      <c r="H282" s="7135"/>
      <c r="I282" s="7135"/>
      <c r="J282" s="3145" t="s">
        <v>209</v>
      </c>
      <c r="K282" s="3145">
        <v>500</v>
      </c>
      <c r="L282" s="3273">
        <v>461.7</v>
      </c>
      <c r="M282" s="3152">
        <v>461.5</v>
      </c>
      <c r="N282" s="7183"/>
      <c r="O282" s="2928"/>
      <c r="P282" s="3231"/>
      <c r="Q282" s="3231"/>
      <c r="R282" s="7203"/>
      <c r="S282" s="7422"/>
      <c r="T282" s="2828"/>
      <c r="U282" s="2828"/>
      <c r="V282" s="2828"/>
      <c r="W282" s="2828"/>
      <c r="X282" s="2828"/>
      <c r="Y282" s="2828"/>
      <c r="Z282" s="2828"/>
      <c r="AA282" s="2828"/>
      <c r="AB282" s="2828"/>
      <c r="AC282" s="2828"/>
      <c r="AD282" s="2828"/>
      <c r="AE282" s="2828"/>
      <c r="AF282" s="2828"/>
      <c r="AG282" s="2828"/>
      <c r="AH282" s="2828"/>
      <c r="AI282" s="2828"/>
      <c r="AJ282" s="2828"/>
      <c r="AK282" s="2828"/>
      <c r="AL282" s="2828"/>
      <c r="AM282" s="2828"/>
    </row>
    <row r="283" spans="1:39" ht="15" customHeight="1" thickBot="1">
      <c r="A283" s="7135"/>
      <c r="B283" s="7135"/>
      <c r="C283" s="7135"/>
      <c r="D283" s="7135"/>
      <c r="E283" s="3141"/>
      <c r="F283" s="7135"/>
      <c r="G283" s="7132"/>
      <c r="H283" s="7135"/>
      <c r="I283" s="7135"/>
      <c r="J283" s="3452" t="s">
        <v>134</v>
      </c>
      <c r="K283" s="3150"/>
      <c r="L283" s="3046">
        <v>7</v>
      </c>
      <c r="M283" s="2958">
        <v>7</v>
      </c>
      <c r="N283" s="3006"/>
      <c r="O283" s="2908"/>
      <c r="P283" s="2907"/>
      <c r="Q283" s="2907"/>
      <c r="R283" s="2936"/>
      <c r="S283" s="3451"/>
      <c r="T283" s="2828"/>
      <c r="U283" s="2828"/>
      <c r="V283" s="2828"/>
      <c r="W283" s="2840"/>
      <c r="X283" s="2828"/>
      <c r="Y283" s="2828"/>
      <c r="Z283" s="2828"/>
      <c r="AA283" s="2828"/>
      <c r="AB283" s="2828"/>
      <c r="AC283" s="2828"/>
      <c r="AD283" s="2828"/>
      <c r="AE283" s="2828"/>
      <c r="AF283" s="2828"/>
      <c r="AG283" s="2828"/>
      <c r="AH283" s="2828"/>
      <c r="AI283" s="2828"/>
      <c r="AJ283" s="2828"/>
      <c r="AK283" s="2828"/>
      <c r="AL283" s="2828"/>
      <c r="AM283" s="2828"/>
    </row>
    <row r="284" spans="1:39" ht="15" customHeight="1" thickBot="1">
      <c r="A284" s="7136"/>
      <c r="B284" s="7136"/>
      <c r="C284" s="7136"/>
      <c r="D284" s="7136"/>
      <c r="E284" s="2937"/>
      <c r="F284" s="7136"/>
      <c r="G284" s="7133"/>
      <c r="H284" s="7136"/>
      <c r="I284" s="7135"/>
      <c r="J284" s="3134" t="s">
        <v>23</v>
      </c>
      <c r="K284" s="3449">
        <f>SUM(K281:K283)</f>
        <v>512</v>
      </c>
      <c r="L284" s="3446">
        <f>SUM(L281:L283)</f>
        <v>497.59999999999997</v>
      </c>
      <c r="M284" s="3446">
        <f>SUM(M281:M283)</f>
        <v>493.8</v>
      </c>
      <c r="N284" s="3396"/>
      <c r="O284" s="2901"/>
      <c r="P284" s="2900"/>
      <c r="Q284" s="2900"/>
      <c r="R284" s="3006"/>
      <c r="S284" s="2935"/>
      <c r="T284" s="2828"/>
      <c r="U284" s="2828"/>
      <c r="V284" s="2828"/>
      <c r="W284" s="2828"/>
      <c r="X284" s="2828"/>
      <c r="Y284" s="2828"/>
      <c r="Z284" s="2828"/>
      <c r="AA284" s="2828"/>
      <c r="AB284" s="2828"/>
      <c r="AC284" s="2828"/>
      <c r="AD284" s="2828"/>
      <c r="AE284" s="2828"/>
      <c r="AF284" s="2828"/>
      <c r="AG284" s="2828"/>
      <c r="AH284" s="2828"/>
      <c r="AI284" s="2828"/>
      <c r="AJ284" s="2828"/>
      <c r="AK284" s="2828"/>
      <c r="AL284" s="2828"/>
      <c r="AM284" s="2828"/>
    </row>
    <row r="285" spans="1:39" ht="55.5" hidden="1" customHeight="1">
      <c r="A285" s="7225" t="s">
        <v>94</v>
      </c>
      <c r="B285" s="7226" t="s">
        <v>27</v>
      </c>
      <c r="C285" s="7227" t="s">
        <v>27</v>
      </c>
      <c r="D285" s="7134" t="s">
        <v>87</v>
      </c>
      <c r="E285" s="2948"/>
      <c r="F285" s="7138" t="s">
        <v>1152</v>
      </c>
      <c r="G285" s="7181" t="s">
        <v>420</v>
      </c>
      <c r="H285" s="7189" t="s">
        <v>34</v>
      </c>
      <c r="I285" s="7135"/>
      <c r="J285" s="3147" t="s">
        <v>110</v>
      </c>
      <c r="K285" s="3147"/>
      <c r="L285" s="3208">
        <v>0</v>
      </c>
      <c r="M285" s="3390"/>
      <c r="N285" s="3369" t="s">
        <v>1151</v>
      </c>
      <c r="O285" s="3351" t="s">
        <v>231</v>
      </c>
      <c r="P285" s="3267">
        <v>1.02</v>
      </c>
      <c r="Q285" s="3267"/>
      <c r="R285" s="3450"/>
      <c r="S285" s="3347"/>
      <c r="T285" s="2828"/>
      <c r="U285" s="2828"/>
      <c r="V285" s="2828"/>
      <c r="W285" s="2840"/>
      <c r="X285" s="2828"/>
      <c r="Y285" s="2828"/>
      <c r="Z285" s="2828"/>
      <c r="AA285" s="2828"/>
      <c r="AB285" s="2828"/>
      <c r="AC285" s="2828"/>
      <c r="AD285" s="2828"/>
      <c r="AE285" s="2828"/>
      <c r="AF285" s="2828"/>
      <c r="AG285" s="2828"/>
      <c r="AH285" s="2828"/>
      <c r="AI285" s="2828"/>
      <c r="AJ285" s="2828"/>
      <c r="AK285" s="2828"/>
      <c r="AL285" s="2828"/>
      <c r="AM285" s="2828"/>
    </row>
    <row r="286" spans="1:39" ht="15" hidden="1" customHeight="1">
      <c r="A286" s="7135"/>
      <c r="B286" s="7135"/>
      <c r="C286" s="7135"/>
      <c r="D286" s="7135"/>
      <c r="E286" s="3141"/>
      <c r="F286" s="7135"/>
      <c r="G286" s="7132"/>
      <c r="H286" s="7135"/>
      <c r="I286" s="7135"/>
      <c r="J286" s="3145" t="s">
        <v>209</v>
      </c>
      <c r="K286" s="3145"/>
      <c r="L286" s="3142">
        <v>0</v>
      </c>
      <c r="M286" s="3143"/>
      <c r="N286" s="3006"/>
      <c r="O286" s="2908"/>
      <c r="P286" s="2907"/>
      <c r="Q286" s="2907"/>
      <c r="R286" s="3006"/>
      <c r="S286" s="2935"/>
      <c r="T286" s="2828"/>
      <c r="U286" s="2828"/>
      <c r="V286" s="2828"/>
      <c r="W286" s="2828"/>
      <c r="X286" s="2828"/>
      <c r="Y286" s="2828"/>
      <c r="Z286" s="2828"/>
      <c r="AA286" s="2828"/>
      <c r="AB286" s="2828"/>
      <c r="AC286" s="2828"/>
      <c r="AD286" s="2828"/>
      <c r="AE286" s="2828"/>
      <c r="AF286" s="2828"/>
      <c r="AG286" s="2828"/>
      <c r="AH286" s="2828"/>
      <c r="AI286" s="2828"/>
      <c r="AJ286" s="2828"/>
      <c r="AK286" s="2828"/>
      <c r="AL286" s="2828"/>
      <c r="AM286" s="2828"/>
    </row>
    <row r="287" spans="1:39" ht="15" hidden="1" customHeight="1">
      <c r="A287" s="7135"/>
      <c r="B287" s="7135"/>
      <c r="C287" s="7135"/>
      <c r="D287" s="7135"/>
      <c r="E287" s="3141"/>
      <c r="F287" s="7135"/>
      <c r="G287" s="7132"/>
      <c r="H287" s="7135"/>
      <c r="I287" s="7135"/>
      <c r="J287" s="3139" t="s">
        <v>134</v>
      </c>
      <c r="K287" s="3138"/>
      <c r="L287" s="3137"/>
      <c r="M287" s="3136"/>
      <c r="N287" s="3006"/>
      <c r="O287" s="2908"/>
      <c r="P287" s="2907"/>
      <c r="Q287" s="2907"/>
      <c r="R287" s="3006"/>
      <c r="S287" s="2935"/>
      <c r="T287" s="2828"/>
      <c r="U287" s="2828"/>
      <c r="V287" s="2828"/>
      <c r="W287" s="2828"/>
      <c r="X287" s="2828"/>
      <c r="Y287" s="2828"/>
      <c r="Z287" s="2828"/>
      <c r="AA287" s="2828"/>
      <c r="AB287" s="2828"/>
      <c r="AC287" s="2828"/>
      <c r="AD287" s="2828"/>
      <c r="AE287" s="2828"/>
      <c r="AF287" s="2828"/>
      <c r="AG287" s="2828"/>
      <c r="AH287" s="2828"/>
      <c r="AI287" s="2828"/>
      <c r="AJ287" s="2828"/>
      <c r="AK287" s="2828"/>
      <c r="AL287" s="2828"/>
      <c r="AM287" s="2828"/>
    </row>
    <row r="288" spans="1:39" ht="15" hidden="1" customHeight="1">
      <c r="A288" s="7136"/>
      <c r="B288" s="7136"/>
      <c r="C288" s="7136"/>
      <c r="D288" s="7136"/>
      <c r="E288" s="2937"/>
      <c r="F288" s="7136"/>
      <c r="G288" s="7133"/>
      <c r="H288" s="7136"/>
      <c r="I288" s="7136"/>
      <c r="J288" s="3134" t="s">
        <v>23</v>
      </c>
      <c r="K288" s="3449"/>
      <c r="L288" s="3137">
        <f>SUM(L285:L287)</f>
        <v>0</v>
      </c>
      <c r="M288" s="3137"/>
      <c r="N288" s="3396"/>
      <c r="O288" s="2901"/>
      <c r="P288" s="2900"/>
      <c r="Q288" s="2900"/>
      <c r="R288" s="3006"/>
      <c r="S288" s="2935"/>
      <c r="T288" s="2828"/>
      <c r="U288" s="2828"/>
      <c r="V288" s="2828"/>
      <c r="W288" s="2828"/>
      <c r="X288" s="2828"/>
      <c r="Y288" s="2828"/>
      <c r="Z288" s="2828"/>
      <c r="AA288" s="2828"/>
      <c r="AB288" s="2828"/>
      <c r="AC288" s="2828"/>
      <c r="AD288" s="2828"/>
      <c r="AE288" s="2828"/>
      <c r="AF288" s="2828"/>
      <c r="AG288" s="2828"/>
      <c r="AH288" s="2828"/>
      <c r="AI288" s="2828"/>
      <c r="AJ288" s="2828"/>
      <c r="AK288" s="2828"/>
      <c r="AL288" s="2828"/>
      <c r="AM288" s="2828"/>
    </row>
    <row r="289" spans="1:39" ht="27" customHeight="1">
      <c r="A289" s="7225" t="s">
        <v>94</v>
      </c>
      <c r="B289" s="7226" t="s">
        <v>27</v>
      </c>
      <c r="C289" s="7227" t="s">
        <v>27</v>
      </c>
      <c r="D289" s="7134" t="s">
        <v>82</v>
      </c>
      <c r="E289" s="2948"/>
      <c r="F289" s="7138" t="s">
        <v>1150</v>
      </c>
      <c r="G289" s="7281" t="s">
        <v>420</v>
      </c>
      <c r="H289" s="7189" t="s">
        <v>34</v>
      </c>
      <c r="I289" s="3441"/>
      <c r="J289" s="3147" t="s">
        <v>110</v>
      </c>
      <c r="K289" s="3147">
        <v>30</v>
      </c>
      <c r="L289" s="2915">
        <v>15</v>
      </c>
      <c r="M289" s="2916">
        <v>15</v>
      </c>
      <c r="N289" s="3412" t="s">
        <v>1149</v>
      </c>
      <c r="O289" s="3411" t="s">
        <v>231</v>
      </c>
      <c r="P289" s="3448">
        <v>0.9</v>
      </c>
      <c r="Q289" s="3448">
        <v>0.9</v>
      </c>
      <c r="R289" s="3447" t="s">
        <v>1142</v>
      </c>
      <c r="S289" s="3426" t="s">
        <v>1141</v>
      </c>
      <c r="T289" s="2828"/>
      <c r="U289" s="2828"/>
      <c r="V289" s="2828"/>
      <c r="W289" s="2828"/>
      <c r="X289" s="2828"/>
      <c r="Y289" s="2828"/>
      <c r="Z289" s="2828"/>
      <c r="AA289" s="2828"/>
      <c r="AB289" s="2828"/>
      <c r="AC289" s="2828"/>
      <c r="AD289" s="2828"/>
      <c r="AE289" s="2828"/>
      <c r="AF289" s="2828"/>
      <c r="AG289" s="2828"/>
      <c r="AH289" s="2828"/>
      <c r="AI289" s="2828"/>
      <c r="AJ289" s="2828"/>
      <c r="AK289" s="2828"/>
      <c r="AL289" s="2828"/>
      <c r="AM289" s="2828"/>
    </row>
    <row r="290" spans="1:39" ht="15" customHeight="1">
      <c r="A290" s="7135"/>
      <c r="B290" s="7135"/>
      <c r="C290" s="7135"/>
      <c r="D290" s="7135"/>
      <c r="E290" s="3141"/>
      <c r="F290" s="7135"/>
      <c r="G290" s="7135"/>
      <c r="H290" s="7135"/>
      <c r="I290" s="3435"/>
      <c r="J290" s="3145" t="s">
        <v>209</v>
      </c>
      <c r="K290" s="3145">
        <v>200</v>
      </c>
      <c r="L290" s="3273">
        <v>554</v>
      </c>
      <c r="M290" s="3196">
        <v>553.9</v>
      </c>
      <c r="N290" s="3006"/>
      <c r="O290" s="2908"/>
      <c r="P290" s="2907"/>
      <c r="Q290" s="2907"/>
      <c r="R290" s="3006"/>
      <c r="S290" s="2935"/>
      <c r="T290" s="2828"/>
      <c r="U290" s="2828"/>
      <c r="V290" s="2828"/>
      <c r="W290" s="2840"/>
      <c r="X290" s="2828"/>
      <c r="Y290" s="2828"/>
      <c r="Z290" s="2828"/>
      <c r="AA290" s="2828"/>
      <c r="AB290" s="2828"/>
      <c r="AC290" s="2828"/>
      <c r="AD290" s="2828"/>
      <c r="AE290" s="2828"/>
      <c r="AF290" s="2828"/>
      <c r="AG290" s="2828"/>
      <c r="AH290" s="2828"/>
      <c r="AI290" s="2828"/>
      <c r="AJ290" s="2828"/>
      <c r="AK290" s="2828"/>
      <c r="AL290" s="2828"/>
      <c r="AM290" s="2828"/>
    </row>
    <row r="291" spans="1:39" ht="15" customHeight="1" thickBot="1">
      <c r="A291" s="7135"/>
      <c r="B291" s="7135"/>
      <c r="C291" s="7135"/>
      <c r="D291" s="7135"/>
      <c r="E291" s="3141"/>
      <c r="F291" s="7135"/>
      <c r="G291" s="7135"/>
      <c r="H291" s="7135"/>
      <c r="I291" s="3435"/>
      <c r="J291" s="3139" t="s">
        <v>134</v>
      </c>
      <c r="K291" s="3138"/>
      <c r="L291" s="2958">
        <v>13</v>
      </c>
      <c r="M291" s="2958">
        <v>13</v>
      </c>
      <c r="N291" s="3006"/>
      <c r="O291" s="2908"/>
      <c r="P291" s="2907"/>
      <c r="Q291" s="2907"/>
      <c r="R291" s="3006"/>
      <c r="S291" s="2935"/>
      <c r="T291" s="2828"/>
      <c r="U291" s="2828"/>
      <c r="V291" s="2828"/>
      <c r="W291" s="2840"/>
      <c r="X291" s="2828"/>
      <c r="Y291" s="2828"/>
      <c r="Z291" s="2828"/>
      <c r="AA291" s="2828"/>
      <c r="AB291" s="2828"/>
      <c r="AC291" s="2828"/>
      <c r="AD291" s="2828"/>
      <c r="AE291" s="2828"/>
      <c r="AF291" s="2828"/>
      <c r="AG291" s="2828"/>
      <c r="AH291" s="2828"/>
      <c r="AI291" s="2828"/>
      <c r="AJ291" s="2828"/>
      <c r="AK291" s="2828"/>
      <c r="AL291" s="2828"/>
      <c r="AM291" s="2828"/>
    </row>
    <row r="292" spans="1:39" ht="15" customHeight="1" thickBot="1">
      <c r="A292" s="7136"/>
      <c r="B292" s="7136"/>
      <c r="C292" s="7136"/>
      <c r="D292" s="7136"/>
      <c r="E292" s="2937"/>
      <c r="F292" s="7136"/>
      <c r="G292" s="7136"/>
      <c r="H292" s="7136"/>
      <c r="I292" s="3439"/>
      <c r="J292" s="3134" t="s">
        <v>23</v>
      </c>
      <c r="K292" s="3134">
        <f>SUM(K289:K291)</f>
        <v>230</v>
      </c>
      <c r="L292" s="3446">
        <f>SUM(L289:L291)</f>
        <v>582</v>
      </c>
      <c r="M292" s="3446">
        <f>SUM(M289:M291)</f>
        <v>581.9</v>
      </c>
      <c r="N292" s="3396"/>
      <c r="O292" s="2901"/>
      <c r="P292" s="2900"/>
      <c r="Q292" s="2900"/>
      <c r="R292" s="3445"/>
      <c r="S292" s="2935"/>
      <c r="T292" s="2828"/>
      <c r="U292" s="2828"/>
      <c r="V292" s="2828"/>
      <c r="W292" s="2840"/>
      <c r="X292" s="2828"/>
      <c r="Y292" s="2828"/>
      <c r="Z292" s="2828"/>
      <c r="AA292" s="2828"/>
      <c r="AB292" s="2828"/>
      <c r="AC292" s="2828"/>
      <c r="AD292" s="2828"/>
      <c r="AE292" s="2828"/>
      <c r="AF292" s="2828"/>
      <c r="AG292" s="2828"/>
      <c r="AH292" s="2828"/>
      <c r="AI292" s="2828"/>
      <c r="AJ292" s="2828"/>
      <c r="AK292" s="2828"/>
      <c r="AL292" s="2828"/>
      <c r="AM292" s="2828"/>
    </row>
    <row r="293" spans="1:39" ht="16.5" customHeight="1">
      <c r="A293" s="7282" t="s">
        <v>94</v>
      </c>
      <c r="B293" s="7285" t="s">
        <v>27</v>
      </c>
      <c r="C293" s="7297" t="s">
        <v>27</v>
      </c>
      <c r="D293" s="7287" t="s">
        <v>79</v>
      </c>
      <c r="E293" s="3141"/>
      <c r="F293" s="7302" t="s">
        <v>1148</v>
      </c>
      <c r="G293" s="7284" t="s">
        <v>420</v>
      </c>
      <c r="H293" s="7190" t="s">
        <v>34</v>
      </c>
      <c r="I293" s="3435"/>
      <c r="J293" s="3154" t="s">
        <v>110</v>
      </c>
      <c r="K293" s="2915">
        <v>0</v>
      </c>
      <c r="L293" s="2915">
        <v>0</v>
      </c>
      <c r="M293" s="2916">
        <v>0</v>
      </c>
      <c r="N293" s="7188" t="s">
        <v>1147</v>
      </c>
      <c r="O293" s="3277" t="s">
        <v>231</v>
      </c>
      <c r="P293" s="3443"/>
      <c r="Q293" s="3113"/>
      <c r="R293" s="3444" t="s">
        <v>1133</v>
      </c>
      <c r="S293" s="2935"/>
      <c r="T293" s="2828"/>
      <c r="U293" s="2828"/>
      <c r="V293" s="2828"/>
      <c r="W293" s="2840"/>
      <c r="X293" s="2828"/>
      <c r="Y293" s="2828"/>
      <c r="Z293" s="2828"/>
      <c r="AA293" s="2828"/>
      <c r="AB293" s="2828"/>
      <c r="AC293" s="2828"/>
      <c r="AD293" s="2828"/>
      <c r="AE293" s="2828"/>
      <c r="AF293" s="2828"/>
      <c r="AG293" s="2828"/>
      <c r="AH293" s="2828"/>
      <c r="AI293" s="2828"/>
      <c r="AJ293" s="2828"/>
      <c r="AK293" s="2828"/>
      <c r="AL293" s="2828"/>
      <c r="AM293" s="2828"/>
    </row>
    <row r="294" spans="1:39" ht="15" customHeight="1">
      <c r="A294" s="7135"/>
      <c r="B294" s="7135"/>
      <c r="C294" s="7135"/>
      <c r="D294" s="7135"/>
      <c r="E294" s="3141"/>
      <c r="F294" s="7135"/>
      <c r="G294" s="7135"/>
      <c r="H294" s="7135"/>
      <c r="I294" s="3435"/>
      <c r="J294" s="3145" t="s">
        <v>209</v>
      </c>
      <c r="K294" s="3258">
        <v>0</v>
      </c>
      <c r="L294" s="3258">
        <v>0</v>
      </c>
      <c r="M294" s="3152">
        <v>0</v>
      </c>
      <c r="N294" s="7163"/>
      <c r="O294" s="3277"/>
      <c r="P294" s="3443"/>
      <c r="Q294" s="2907"/>
      <c r="R294" s="3408"/>
      <c r="S294" s="2935"/>
      <c r="T294" s="2828"/>
      <c r="U294" s="2828"/>
      <c r="V294" s="2828"/>
      <c r="W294" s="2840"/>
      <c r="X294" s="2828"/>
      <c r="Y294" s="2828"/>
      <c r="Z294" s="2828"/>
      <c r="AA294" s="2828"/>
      <c r="AB294" s="2828"/>
      <c r="AC294" s="2828"/>
      <c r="AD294" s="2828"/>
      <c r="AE294" s="2828"/>
      <c r="AF294" s="2828"/>
      <c r="AG294" s="2828"/>
      <c r="AH294" s="2828"/>
      <c r="AI294" s="2828"/>
      <c r="AJ294" s="2828"/>
      <c r="AK294" s="2828"/>
      <c r="AL294" s="2828"/>
      <c r="AM294" s="2828"/>
    </row>
    <row r="295" spans="1:39" ht="15" customHeight="1" thickBot="1">
      <c r="A295" s="7135"/>
      <c r="B295" s="7135"/>
      <c r="C295" s="7135"/>
      <c r="D295" s="7135"/>
      <c r="E295" s="3141"/>
      <c r="F295" s="7135"/>
      <c r="G295" s="7135"/>
      <c r="H295" s="7135"/>
      <c r="I295" s="3435"/>
      <c r="J295" s="3139" t="s">
        <v>134</v>
      </c>
      <c r="K295" s="3138"/>
      <c r="L295" s="3137"/>
      <c r="M295" s="3137"/>
      <c r="N295" s="3006"/>
      <c r="O295" s="2908"/>
      <c r="P295" s="2907"/>
      <c r="Q295" s="2907"/>
      <c r="R295" s="3408"/>
      <c r="S295" s="2935"/>
      <c r="T295" s="2828"/>
      <c r="U295" s="2828"/>
      <c r="V295" s="2828"/>
      <c r="W295" s="2840"/>
      <c r="X295" s="2828"/>
      <c r="Y295" s="2828"/>
      <c r="Z295" s="2828"/>
      <c r="AA295" s="2828"/>
      <c r="AB295" s="2828"/>
      <c r="AC295" s="2828"/>
      <c r="AD295" s="2828"/>
      <c r="AE295" s="2828"/>
      <c r="AF295" s="2828"/>
      <c r="AG295" s="2828"/>
      <c r="AH295" s="2828"/>
      <c r="AI295" s="2828"/>
      <c r="AJ295" s="2828"/>
      <c r="AK295" s="2828"/>
      <c r="AL295" s="2828"/>
      <c r="AM295" s="2828"/>
    </row>
    <row r="296" spans="1:39" ht="15" customHeight="1" thickBot="1">
      <c r="A296" s="7135"/>
      <c r="B296" s="7135"/>
      <c r="C296" s="7135"/>
      <c r="D296" s="7135"/>
      <c r="E296" s="3141"/>
      <c r="F296" s="7135"/>
      <c r="G296" s="7135"/>
      <c r="H296" s="7135"/>
      <c r="I296" s="3435"/>
      <c r="J296" s="3134" t="s">
        <v>23</v>
      </c>
      <c r="K296" s="3319">
        <f>SUM(K293:K295)</f>
        <v>0</v>
      </c>
      <c r="L296" s="3434">
        <f>SUM(L293:L295)</f>
        <v>0</v>
      </c>
      <c r="M296" s="3434">
        <f>SUM(M293:M295)</f>
        <v>0</v>
      </c>
      <c r="N296" s="3220"/>
      <c r="O296" s="3031"/>
      <c r="P296" s="3030"/>
      <c r="Q296" s="3030"/>
      <c r="R296" s="3408"/>
      <c r="S296" s="2935"/>
      <c r="T296" s="2828"/>
      <c r="U296" s="2828"/>
      <c r="V296" s="2828"/>
      <c r="W296" s="2840"/>
      <c r="X296" s="2828"/>
      <c r="Y296" s="2828"/>
      <c r="Z296" s="2828"/>
      <c r="AA296" s="2828"/>
      <c r="AB296" s="2828"/>
      <c r="AC296" s="2828"/>
      <c r="AD296" s="2828"/>
      <c r="AE296" s="2828"/>
      <c r="AF296" s="2828"/>
      <c r="AG296" s="2828"/>
      <c r="AH296" s="2828"/>
      <c r="AI296" s="2828"/>
      <c r="AJ296" s="2828"/>
      <c r="AK296" s="2828"/>
      <c r="AL296" s="2828"/>
      <c r="AM296" s="2828"/>
    </row>
    <row r="297" spans="1:39" ht="17.25" customHeight="1">
      <c r="A297" s="7225" t="s">
        <v>94</v>
      </c>
      <c r="B297" s="7226" t="s">
        <v>27</v>
      </c>
      <c r="C297" s="7227" t="s">
        <v>27</v>
      </c>
      <c r="D297" s="7134" t="s">
        <v>74</v>
      </c>
      <c r="E297" s="3442"/>
      <c r="F297" s="7228" t="s">
        <v>1146</v>
      </c>
      <c r="G297" s="7281" t="s">
        <v>420</v>
      </c>
      <c r="H297" s="7189" t="s">
        <v>34</v>
      </c>
      <c r="I297" s="3441" t="s">
        <v>614</v>
      </c>
      <c r="J297" s="3147" t="s">
        <v>110</v>
      </c>
      <c r="K297" s="2915">
        <v>0</v>
      </c>
      <c r="L297" s="2915">
        <v>0</v>
      </c>
      <c r="M297" s="2916">
        <v>0</v>
      </c>
      <c r="N297" s="3302"/>
      <c r="O297" s="2913"/>
      <c r="P297" s="3107"/>
      <c r="Q297" s="3107"/>
      <c r="R297" s="3410" t="s">
        <v>1133</v>
      </c>
      <c r="S297" s="2935"/>
      <c r="T297" s="2828"/>
      <c r="U297" s="2828"/>
      <c r="V297" s="2828"/>
      <c r="W297" s="2840"/>
      <c r="X297" s="2828"/>
      <c r="Y297" s="2828"/>
      <c r="Z297" s="2828"/>
      <c r="AA297" s="2828"/>
      <c r="AB297" s="2828"/>
      <c r="AC297" s="2828"/>
      <c r="AD297" s="2828"/>
      <c r="AE297" s="2828"/>
      <c r="AF297" s="2828"/>
      <c r="AG297" s="2828"/>
      <c r="AH297" s="2828"/>
      <c r="AI297" s="2828"/>
      <c r="AJ297" s="2828"/>
      <c r="AK297" s="2828"/>
      <c r="AL297" s="2828"/>
      <c r="AM297" s="2828"/>
    </row>
    <row r="298" spans="1:39" ht="15" customHeight="1">
      <c r="A298" s="7135"/>
      <c r="B298" s="7135"/>
      <c r="C298" s="7135"/>
      <c r="D298" s="7135"/>
      <c r="E298" s="3365"/>
      <c r="F298" s="7132"/>
      <c r="G298" s="7135"/>
      <c r="H298" s="7135"/>
      <c r="I298" s="3435"/>
      <c r="J298" s="3145" t="s">
        <v>209</v>
      </c>
      <c r="K298" s="3145"/>
      <c r="L298" s="3142"/>
      <c r="M298" s="3143"/>
      <c r="N298" s="3006"/>
      <c r="O298" s="2908"/>
      <c r="P298" s="2907"/>
      <c r="Q298" s="2907"/>
      <c r="R298" s="3408"/>
      <c r="S298" s="2935"/>
      <c r="T298" s="2828"/>
      <c r="U298" s="2828"/>
      <c r="V298" s="2828"/>
      <c r="W298" s="2840"/>
      <c r="X298" s="2828"/>
      <c r="Y298" s="2828"/>
      <c r="Z298" s="2828"/>
      <c r="AA298" s="2828"/>
      <c r="AB298" s="2828"/>
      <c r="AC298" s="2828"/>
      <c r="AD298" s="2828"/>
      <c r="AE298" s="2828"/>
      <c r="AF298" s="2828"/>
      <c r="AG298" s="2828"/>
      <c r="AH298" s="2828"/>
      <c r="AI298" s="2828"/>
      <c r="AJ298" s="2828"/>
      <c r="AK298" s="2828"/>
      <c r="AL298" s="2828"/>
      <c r="AM298" s="2828"/>
    </row>
    <row r="299" spans="1:39" ht="13.5" customHeight="1" thickBot="1">
      <c r="A299" s="7135"/>
      <c r="B299" s="7135"/>
      <c r="C299" s="7135"/>
      <c r="D299" s="7135"/>
      <c r="E299" s="3365"/>
      <c r="F299" s="7132"/>
      <c r="G299" s="7135"/>
      <c r="H299" s="7135"/>
      <c r="I299" s="3435"/>
      <c r="J299" s="3139" t="s">
        <v>134</v>
      </c>
      <c r="K299" s="3138"/>
      <c r="L299" s="3137"/>
      <c r="M299" s="3137"/>
      <c r="N299" s="3006"/>
      <c r="O299" s="2908"/>
      <c r="P299" s="2907"/>
      <c r="Q299" s="2907"/>
      <c r="R299" s="3408"/>
      <c r="S299" s="2935"/>
      <c r="T299" s="2828"/>
      <c r="U299" s="2828"/>
      <c r="V299" s="2828"/>
      <c r="W299" s="2840"/>
      <c r="X299" s="2828"/>
      <c r="Y299" s="2828"/>
      <c r="Z299" s="2828"/>
      <c r="AA299" s="2828"/>
      <c r="AB299" s="2828"/>
      <c r="AC299" s="2828"/>
      <c r="AD299" s="2828"/>
      <c r="AE299" s="2828"/>
      <c r="AF299" s="2828"/>
      <c r="AG299" s="2828"/>
      <c r="AH299" s="2828"/>
      <c r="AI299" s="2828"/>
      <c r="AJ299" s="2828"/>
      <c r="AK299" s="2828"/>
      <c r="AL299" s="2828"/>
      <c r="AM299" s="2828"/>
    </row>
    <row r="300" spans="1:39" ht="22.5" customHeight="1" thickBot="1">
      <c r="A300" s="7136"/>
      <c r="B300" s="7136"/>
      <c r="C300" s="7136"/>
      <c r="D300" s="7136"/>
      <c r="E300" s="3440"/>
      <c r="F300" s="7133"/>
      <c r="G300" s="7136"/>
      <c r="H300" s="7136"/>
      <c r="I300" s="3439"/>
      <c r="J300" s="3134" t="s">
        <v>23</v>
      </c>
      <c r="K300" s="3319">
        <f>SUM(K297:K299)</f>
        <v>0</v>
      </c>
      <c r="L300" s="3319">
        <f>SUM(L297:L299)</f>
        <v>0</v>
      </c>
      <c r="M300" s="3318">
        <f>SUM(M297:M299)</f>
        <v>0</v>
      </c>
      <c r="N300" s="3396"/>
      <c r="O300" s="2901"/>
      <c r="P300" s="2900"/>
      <c r="Q300" s="2900"/>
      <c r="R300" s="3408"/>
      <c r="S300" s="2935"/>
      <c r="T300" s="2828"/>
      <c r="U300" s="2828"/>
      <c r="V300" s="2828"/>
      <c r="W300" s="2840"/>
      <c r="X300" s="2828"/>
      <c r="Y300" s="2828"/>
      <c r="Z300" s="2828"/>
      <c r="AA300" s="2828"/>
      <c r="AB300" s="2828"/>
      <c r="AC300" s="2828"/>
      <c r="AD300" s="2828"/>
      <c r="AE300" s="2828"/>
      <c r="AF300" s="2828"/>
      <c r="AG300" s="2828"/>
      <c r="AH300" s="2828"/>
      <c r="AI300" s="2828"/>
      <c r="AJ300" s="2828"/>
      <c r="AK300" s="2828"/>
      <c r="AL300" s="2828"/>
      <c r="AM300" s="2828"/>
    </row>
    <row r="301" spans="1:39" ht="17.25" customHeight="1">
      <c r="A301" s="7225" t="s">
        <v>94</v>
      </c>
      <c r="B301" s="7226" t="s">
        <v>27</v>
      </c>
      <c r="C301" s="7227" t="s">
        <v>27</v>
      </c>
      <c r="D301" s="7134" t="s">
        <v>71</v>
      </c>
      <c r="E301" s="7137"/>
      <c r="F301" s="7138" t="s">
        <v>1145</v>
      </c>
      <c r="G301" s="7281" t="s">
        <v>420</v>
      </c>
      <c r="H301" s="7190" t="s">
        <v>34</v>
      </c>
      <c r="I301" s="3435"/>
      <c r="J301" s="3147" t="s">
        <v>110</v>
      </c>
      <c r="K301" s="3147">
        <v>15</v>
      </c>
      <c r="L301" s="2915">
        <v>376</v>
      </c>
      <c r="M301" s="3438">
        <v>324.39999999999998</v>
      </c>
      <c r="N301" s="7188" t="s">
        <v>1136</v>
      </c>
      <c r="O301" s="3437" t="s">
        <v>231</v>
      </c>
      <c r="P301" s="3436">
        <v>0.7</v>
      </c>
      <c r="Q301" s="3436">
        <v>1.194</v>
      </c>
      <c r="R301" s="7162" t="s">
        <v>1144</v>
      </c>
      <c r="S301" s="7238" t="s">
        <v>1141</v>
      </c>
      <c r="T301" s="2840"/>
      <c r="U301" s="2828"/>
      <c r="V301" s="2828"/>
      <c r="W301" s="2840"/>
      <c r="X301" s="2828"/>
      <c r="Y301" s="2840"/>
      <c r="Z301" s="2828"/>
      <c r="AA301" s="2828"/>
      <c r="AB301" s="2828"/>
      <c r="AC301" s="2828"/>
      <c r="AD301" s="2828"/>
      <c r="AE301" s="2828"/>
      <c r="AF301" s="2828"/>
      <c r="AG301" s="2828"/>
      <c r="AH301" s="2828"/>
      <c r="AI301" s="2828"/>
      <c r="AJ301" s="2828"/>
      <c r="AK301" s="2828"/>
      <c r="AL301" s="2828"/>
      <c r="AM301" s="2828"/>
    </row>
    <row r="302" spans="1:39" ht="15" customHeight="1">
      <c r="A302" s="7135"/>
      <c r="B302" s="7135"/>
      <c r="C302" s="7135"/>
      <c r="D302" s="7135"/>
      <c r="E302" s="7135"/>
      <c r="F302" s="7135"/>
      <c r="G302" s="7135"/>
      <c r="H302" s="7135"/>
      <c r="I302" s="3435"/>
      <c r="J302" s="3154" t="s">
        <v>209</v>
      </c>
      <c r="K302" s="3273">
        <v>1602.3</v>
      </c>
      <c r="L302" s="3273">
        <v>1602.3</v>
      </c>
      <c r="M302" s="3196">
        <v>1602.3</v>
      </c>
      <c r="N302" s="7183"/>
      <c r="O302" s="3007"/>
      <c r="P302" s="3113"/>
      <c r="Q302" s="3113"/>
      <c r="R302" s="7163"/>
      <c r="S302" s="7422"/>
      <c r="T302" s="2828"/>
      <c r="U302" s="2828"/>
      <c r="V302" s="2828"/>
      <c r="W302" s="2840"/>
      <c r="X302" s="2828"/>
      <c r="Y302" s="2828"/>
      <c r="Z302" s="2828"/>
      <c r="AA302" s="2828"/>
      <c r="AB302" s="2828"/>
      <c r="AC302" s="2828"/>
      <c r="AD302" s="2828"/>
      <c r="AE302" s="2828"/>
      <c r="AF302" s="2828"/>
      <c r="AG302" s="2828"/>
      <c r="AH302" s="2828"/>
      <c r="AI302" s="2828"/>
      <c r="AJ302" s="2828"/>
      <c r="AK302" s="2828"/>
      <c r="AL302" s="2828"/>
      <c r="AM302" s="2828"/>
    </row>
    <row r="303" spans="1:39" ht="15" customHeight="1" thickBot="1">
      <c r="A303" s="7135"/>
      <c r="B303" s="7135"/>
      <c r="C303" s="7135"/>
      <c r="D303" s="7135"/>
      <c r="E303" s="7135"/>
      <c r="F303" s="7135"/>
      <c r="G303" s="7135"/>
      <c r="H303" s="7135"/>
      <c r="I303" s="3435"/>
      <c r="J303" s="3139" t="s">
        <v>134</v>
      </c>
      <c r="K303" s="3138"/>
      <c r="L303" s="2958">
        <v>17.100000000000001</v>
      </c>
      <c r="M303" s="2958">
        <v>17.100000000000001</v>
      </c>
      <c r="N303" s="3006"/>
      <c r="O303" s="2908"/>
      <c r="P303" s="2907"/>
      <c r="Q303" s="2907"/>
      <c r="R303" s="2936"/>
      <c r="S303" s="2935"/>
      <c r="T303" s="2828"/>
      <c r="U303" s="2828"/>
      <c r="V303" s="2828"/>
      <c r="W303" s="2840"/>
      <c r="X303" s="2828"/>
      <c r="Y303" s="2840"/>
      <c r="Z303" s="2828"/>
      <c r="AA303" s="2828"/>
      <c r="AB303" s="2828"/>
      <c r="AC303" s="2828"/>
      <c r="AD303" s="2828"/>
      <c r="AE303" s="2828"/>
      <c r="AF303" s="2828"/>
      <c r="AG303" s="2828"/>
      <c r="AH303" s="2828"/>
      <c r="AI303" s="2828"/>
      <c r="AJ303" s="2828"/>
      <c r="AK303" s="2828"/>
      <c r="AL303" s="2828"/>
      <c r="AM303" s="2828"/>
    </row>
    <row r="304" spans="1:39" ht="36" customHeight="1" thickBot="1">
      <c r="A304" s="7135"/>
      <c r="B304" s="7135"/>
      <c r="C304" s="7135"/>
      <c r="D304" s="7135"/>
      <c r="E304" s="7135"/>
      <c r="F304" s="7135"/>
      <c r="G304" s="7135"/>
      <c r="H304" s="7135"/>
      <c r="I304" s="3435"/>
      <c r="J304" s="3225" t="s">
        <v>23</v>
      </c>
      <c r="K304" s="3225">
        <f>SUM(K301:K303)</f>
        <v>1617.3</v>
      </c>
      <c r="L304" s="3434">
        <f>SUM(L301:L303)</f>
        <v>1995.3999999999999</v>
      </c>
      <c r="M304" s="3434">
        <f>SUM(M301:M303)</f>
        <v>1943.7999999999997</v>
      </c>
      <c r="N304" s="3220"/>
      <c r="O304" s="3031"/>
      <c r="P304" s="3030"/>
      <c r="Q304" s="3030"/>
      <c r="R304" s="3403"/>
      <c r="S304" s="3219"/>
      <c r="T304" s="2828"/>
      <c r="U304" s="2828"/>
      <c r="V304" s="2828"/>
      <c r="W304" s="2840"/>
      <c r="X304" s="2828"/>
      <c r="Y304" s="2828"/>
      <c r="Z304" s="2828"/>
      <c r="AA304" s="2828"/>
      <c r="AB304" s="2828"/>
      <c r="AC304" s="2828"/>
      <c r="AD304" s="2828"/>
      <c r="AE304" s="2828"/>
      <c r="AF304" s="2828"/>
      <c r="AG304" s="2828"/>
      <c r="AH304" s="2828"/>
      <c r="AI304" s="2828"/>
      <c r="AJ304" s="2828"/>
      <c r="AK304" s="2828"/>
      <c r="AL304" s="2828"/>
      <c r="AM304" s="2828"/>
    </row>
    <row r="305" spans="1:39" ht="15" customHeight="1">
      <c r="A305" s="7225" t="s">
        <v>94</v>
      </c>
      <c r="B305" s="7226" t="s">
        <v>27</v>
      </c>
      <c r="C305" s="7227" t="s">
        <v>27</v>
      </c>
      <c r="D305" s="7134" t="s">
        <v>63</v>
      </c>
      <c r="E305" s="2948"/>
      <c r="F305" s="7138" t="s">
        <v>1143</v>
      </c>
      <c r="G305" s="7281" t="s">
        <v>420</v>
      </c>
      <c r="H305" s="7189" t="s">
        <v>34</v>
      </c>
      <c r="I305" s="3423"/>
      <c r="J305" s="3203" t="s">
        <v>110</v>
      </c>
      <c r="K305" s="3361">
        <v>34.700000000000003</v>
      </c>
      <c r="L305" s="3361">
        <v>142.6</v>
      </c>
      <c r="M305" s="3201">
        <v>142.6</v>
      </c>
      <c r="N305" s="3379"/>
      <c r="O305" s="3433"/>
      <c r="P305" s="3432"/>
      <c r="Q305" s="3432"/>
      <c r="R305" s="3431"/>
      <c r="S305" s="3430"/>
      <c r="T305" s="2840"/>
      <c r="U305" s="2828"/>
      <c r="V305" s="2828"/>
      <c r="W305" s="2840"/>
      <c r="X305" s="2828"/>
      <c r="Y305" s="2840"/>
      <c r="Z305" s="2828"/>
      <c r="AA305" s="2828"/>
      <c r="AB305" s="2828"/>
      <c r="AC305" s="2828"/>
      <c r="AD305" s="2828"/>
      <c r="AE305" s="2828"/>
      <c r="AF305" s="2828"/>
      <c r="AG305" s="2828"/>
      <c r="AH305" s="2828"/>
      <c r="AI305" s="2828"/>
      <c r="AJ305" s="2828"/>
      <c r="AK305" s="2828"/>
      <c r="AL305" s="2828"/>
      <c r="AM305" s="2828"/>
    </row>
    <row r="306" spans="1:39" ht="30" customHeight="1">
      <c r="A306" s="7135"/>
      <c r="B306" s="7135"/>
      <c r="C306" s="7135"/>
      <c r="D306" s="7135"/>
      <c r="E306" s="3141"/>
      <c r="F306" s="7135"/>
      <c r="G306" s="7135"/>
      <c r="H306" s="7135"/>
      <c r="I306" s="3422"/>
      <c r="J306" s="3186" t="s">
        <v>209</v>
      </c>
      <c r="K306" s="3273">
        <v>450</v>
      </c>
      <c r="L306" s="3273">
        <v>558.5</v>
      </c>
      <c r="M306" s="3196">
        <v>558.5</v>
      </c>
      <c r="N306" s="3429" t="s">
        <v>1136</v>
      </c>
      <c r="O306" s="3263" t="s">
        <v>231</v>
      </c>
      <c r="P306" s="3428">
        <v>0.64</v>
      </c>
      <c r="Q306" s="3428">
        <v>0.64</v>
      </c>
      <c r="R306" s="3427" t="s">
        <v>1142</v>
      </c>
      <c r="S306" s="3426" t="s">
        <v>1141</v>
      </c>
      <c r="T306" s="2828"/>
      <c r="U306" s="2828"/>
      <c r="V306" s="2828"/>
      <c r="W306" s="2840"/>
      <c r="X306" s="2828"/>
      <c r="Y306" s="2828"/>
      <c r="Z306" s="2828"/>
      <c r="AA306" s="2828"/>
      <c r="AB306" s="2828"/>
      <c r="AC306" s="2828"/>
      <c r="AD306" s="2828"/>
      <c r="AE306" s="2828"/>
      <c r="AF306" s="2828"/>
      <c r="AG306" s="2828"/>
      <c r="AH306" s="2828"/>
      <c r="AI306" s="2828"/>
      <c r="AJ306" s="2828"/>
      <c r="AK306" s="2828"/>
      <c r="AL306" s="2828"/>
      <c r="AM306" s="2828"/>
    </row>
    <row r="307" spans="1:39" ht="15" customHeight="1">
      <c r="A307" s="7135"/>
      <c r="B307" s="7135"/>
      <c r="C307" s="7135"/>
      <c r="D307" s="7135"/>
      <c r="E307" s="3141"/>
      <c r="F307" s="7135"/>
      <c r="G307" s="7135"/>
      <c r="H307" s="7135"/>
      <c r="I307" s="3422"/>
      <c r="J307" s="3186" t="s">
        <v>134</v>
      </c>
      <c r="K307" s="3196">
        <v>1.3</v>
      </c>
      <c r="L307" s="3273">
        <v>39</v>
      </c>
      <c r="M307" s="3196">
        <v>39</v>
      </c>
      <c r="N307" s="3170"/>
      <c r="O307" s="3007"/>
      <c r="P307" s="2907"/>
      <c r="Q307" s="2907"/>
      <c r="R307" s="2936"/>
      <c r="S307" s="2935"/>
      <c r="T307" s="2828"/>
      <c r="U307" s="2846"/>
      <c r="V307" s="2846"/>
      <c r="W307" s="2840"/>
      <c r="X307" s="2828"/>
      <c r="Y307" s="2828"/>
      <c r="Z307" s="2828"/>
      <c r="AA307" s="2828"/>
      <c r="AB307" s="2828"/>
      <c r="AC307" s="2828"/>
      <c r="AD307" s="2828"/>
      <c r="AE307" s="2828"/>
      <c r="AF307" s="2828"/>
      <c r="AG307" s="2828"/>
      <c r="AH307" s="2828"/>
      <c r="AI307" s="2828"/>
      <c r="AJ307" s="2828"/>
      <c r="AK307" s="2828"/>
      <c r="AL307" s="2828"/>
      <c r="AM307" s="2828"/>
    </row>
    <row r="308" spans="1:39" ht="27.75" customHeight="1" thickBot="1">
      <c r="A308" s="7135"/>
      <c r="B308" s="7135"/>
      <c r="C308" s="7135"/>
      <c r="D308" s="7135"/>
      <c r="E308" s="3141"/>
      <c r="F308" s="7135"/>
      <c r="G308" s="7135"/>
      <c r="H308" s="7135"/>
      <c r="I308" s="3422"/>
      <c r="J308" s="3180" t="s">
        <v>210</v>
      </c>
      <c r="K308" s="3138"/>
      <c r="L308" s="3204">
        <v>0</v>
      </c>
      <c r="M308" s="3136"/>
      <c r="N308" s="3006"/>
      <c r="O308" s="2908"/>
      <c r="P308" s="2907"/>
      <c r="Q308" s="2907"/>
      <c r="R308" s="2936"/>
      <c r="S308" s="2935"/>
      <c r="T308" s="2828"/>
      <c r="U308" s="2828"/>
      <c r="V308" s="2828"/>
      <c r="W308" s="2840"/>
      <c r="X308" s="2828"/>
      <c r="Y308" s="2828"/>
      <c r="Z308" s="2828"/>
      <c r="AA308" s="2828"/>
      <c r="AB308" s="2828"/>
      <c r="AC308" s="2828"/>
      <c r="AD308" s="2828"/>
      <c r="AE308" s="2828"/>
      <c r="AF308" s="2828"/>
      <c r="AG308" s="2828"/>
      <c r="AH308" s="2828"/>
      <c r="AI308" s="2828"/>
      <c r="AJ308" s="2828"/>
      <c r="AK308" s="2828"/>
      <c r="AL308" s="2828"/>
      <c r="AM308" s="2828"/>
    </row>
    <row r="309" spans="1:39" ht="18" customHeight="1" thickBot="1">
      <c r="A309" s="7136"/>
      <c r="B309" s="7136"/>
      <c r="C309" s="7136"/>
      <c r="D309" s="7136"/>
      <c r="E309" s="2937"/>
      <c r="F309" s="7136"/>
      <c r="G309" s="7136"/>
      <c r="H309" s="7136"/>
      <c r="I309" s="3419"/>
      <c r="J309" s="3192" t="s">
        <v>23</v>
      </c>
      <c r="K309" s="3383">
        <f>SUM(K305:K308)</f>
        <v>486</v>
      </c>
      <c r="L309" s="3319">
        <f>SUM(L305:L308)</f>
        <v>740.1</v>
      </c>
      <c r="M309" s="3318">
        <f>SUM(M305:M308)</f>
        <v>740.1</v>
      </c>
      <c r="N309" s="3396"/>
      <c r="O309" s="2901"/>
      <c r="P309" s="2900"/>
      <c r="Q309" s="2900"/>
      <c r="R309" s="2936"/>
      <c r="S309" s="2935"/>
      <c r="T309" s="2828"/>
      <c r="U309" s="2828"/>
      <c r="V309" s="2828"/>
      <c r="W309" s="2840"/>
      <c r="X309" s="2828"/>
      <c r="Y309" s="2828"/>
      <c r="Z309" s="2828"/>
      <c r="AA309" s="2828"/>
      <c r="AB309" s="2828"/>
      <c r="AC309" s="2828"/>
      <c r="AD309" s="2828"/>
      <c r="AE309" s="2828"/>
      <c r="AF309" s="2828"/>
      <c r="AG309" s="2828"/>
      <c r="AH309" s="2828"/>
      <c r="AI309" s="2828"/>
      <c r="AJ309" s="2828"/>
      <c r="AK309" s="2828"/>
      <c r="AL309" s="2828"/>
      <c r="AM309" s="2828"/>
    </row>
    <row r="310" spans="1:39" ht="23.25" customHeight="1">
      <c r="A310" s="7225" t="s">
        <v>94</v>
      </c>
      <c r="B310" s="7226" t="s">
        <v>27</v>
      </c>
      <c r="C310" s="7227" t="s">
        <v>27</v>
      </c>
      <c r="D310" s="7134" t="s">
        <v>57</v>
      </c>
      <c r="E310" s="2948"/>
      <c r="F310" s="7138" t="s">
        <v>1140</v>
      </c>
      <c r="G310" s="7281" t="s">
        <v>420</v>
      </c>
      <c r="H310" s="7189" t="s">
        <v>34</v>
      </c>
      <c r="I310" s="3423"/>
      <c r="J310" s="3191" t="s">
        <v>110</v>
      </c>
      <c r="K310" s="2915">
        <v>100.3</v>
      </c>
      <c r="L310" s="2915">
        <v>117.5</v>
      </c>
      <c r="M310" s="2916">
        <v>117.4</v>
      </c>
      <c r="N310" s="3369" t="s">
        <v>1136</v>
      </c>
      <c r="O310" s="3351" t="s">
        <v>231</v>
      </c>
      <c r="P310" s="3267">
        <v>0.3</v>
      </c>
      <c r="Q310" s="3267">
        <v>0.3</v>
      </c>
      <c r="R310" s="3368" t="s">
        <v>1110</v>
      </c>
      <c r="S310" s="3347"/>
      <c r="T310" s="2828"/>
      <c r="U310" s="2828"/>
      <c r="V310" s="2840"/>
      <c r="W310" s="2840"/>
      <c r="X310" s="2828"/>
      <c r="Y310" s="2840"/>
      <c r="Z310" s="2828"/>
      <c r="AA310" s="2828"/>
      <c r="AB310" s="2828"/>
      <c r="AC310" s="2828"/>
      <c r="AD310" s="2828"/>
      <c r="AE310" s="2828"/>
      <c r="AF310" s="2828"/>
      <c r="AG310" s="2828"/>
      <c r="AH310" s="2828"/>
      <c r="AI310" s="2828"/>
      <c r="AJ310" s="2828"/>
      <c r="AK310" s="2828"/>
      <c r="AL310" s="2828"/>
      <c r="AM310" s="2828"/>
    </row>
    <row r="311" spans="1:39" ht="28.5" customHeight="1">
      <c r="A311" s="7135"/>
      <c r="B311" s="7135"/>
      <c r="C311" s="7135"/>
      <c r="D311" s="7135"/>
      <c r="E311" s="3141"/>
      <c r="F311" s="7135"/>
      <c r="G311" s="7135"/>
      <c r="H311" s="7135"/>
      <c r="I311" s="3422"/>
      <c r="J311" s="3186" t="s">
        <v>209</v>
      </c>
      <c r="K311" s="3273">
        <v>491</v>
      </c>
      <c r="L311" s="3273">
        <v>504</v>
      </c>
      <c r="M311" s="3196">
        <v>504</v>
      </c>
      <c r="N311" s="3006"/>
      <c r="O311" s="2908"/>
      <c r="P311" s="2907"/>
      <c r="Q311" s="2907"/>
      <c r="R311" s="3006"/>
      <c r="S311" s="2935"/>
      <c r="T311" s="2828"/>
      <c r="U311" s="2828"/>
      <c r="V311" s="2828"/>
      <c r="W311" s="2840"/>
      <c r="X311" s="2828"/>
      <c r="Y311" s="2828"/>
      <c r="Z311" s="2828"/>
      <c r="AA311" s="2828"/>
      <c r="AB311" s="2828"/>
      <c r="AC311" s="2828"/>
      <c r="AD311" s="2828"/>
      <c r="AE311" s="2828"/>
      <c r="AF311" s="2828"/>
      <c r="AG311" s="2828"/>
      <c r="AH311" s="2828"/>
      <c r="AI311" s="2828"/>
      <c r="AJ311" s="2828"/>
      <c r="AK311" s="2828"/>
      <c r="AL311" s="2828"/>
      <c r="AM311" s="2828"/>
    </row>
    <row r="312" spans="1:39" ht="15" customHeight="1" thickBot="1">
      <c r="A312" s="7135"/>
      <c r="B312" s="7135"/>
      <c r="C312" s="7135"/>
      <c r="D312" s="7135"/>
      <c r="E312" s="3141"/>
      <c r="F312" s="7135"/>
      <c r="G312" s="7135"/>
      <c r="H312" s="7135"/>
      <c r="I312" s="3422"/>
      <c r="J312" s="3425" t="s">
        <v>134</v>
      </c>
      <c r="K312" s="2958">
        <v>0</v>
      </c>
      <c r="L312" s="2958">
        <v>5.5</v>
      </c>
      <c r="M312" s="2958">
        <v>5.4</v>
      </c>
      <c r="N312" s="3424"/>
      <c r="O312" s="3194"/>
      <c r="P312" s="3193"/>
      <c r="Q312" s="3193"/>
      <c r="R312" s="3006"/>
      <c r="S312" s="2935"/>
      <c r="T312" s="2828"/>
      <c r="U312" s="2828"/>
      <c r="V312" s="2828"/>
      <c r="W312" s="2840"/>
      <c r="X312" s="2828"/>
      <c r="Y312" s="2828"/>
      <c r="Z312" s="2828"/>
      <c r="AA312" s="2828"/>
      <c r="AB312" s="2828"/>
      <c r="AC312" s="2828"/>
      <c r="AD312" s="2828"/>
      <c r="AE312" s="2828"/>
      <c r="AF312" s="2828"/>
      <c r="AG312" s="2828"/>
      <c r="AH312" s="2828"/>
      <c r="AI312" s="2828"/>
      <c r="AJ312" s="2828"/>
      <c r="AK312" s="2828"/>
      <c r="AL312" s="2828"/>
      <c r="AM312" s="2828"/>
    </row>
    <row r="313" spans="1:39" ht="15" customHeight="1" thickBot="1">
      <c r="A313" s="7136"/>
      <c r="B313" s="7136"/>
      <c r="C313" s="7136"/>
      <c r="D313" s="7136"/>
      <c r="E313" s="2937"/>
      <c r="F313" s="7136"/>
      <c r="G313" s="7136"/>
      <c r="H313" s="7136"/>
      <c r="I313" s="3419"/>
      <c r="J313" s="3336" t="s">
        <v>23</v>
      </c>
      <c r="K313" s="3133">
        <f>SUM(K310:K312)</f>
        <v>591.29999999999995</v>
      </c>
      <c r="L313" s="3133">
        <f>SUM(L310:L312)</f>
        <v>627</v>
      </c>
      <c r="M313" s="3382">
        <f>SUM(M310:M312)</f>
        <v>626.79999999999995</v>
      </c>
      <c r="N313" s="3370"/>
      <c r="O313" s="2919"/>
      <c r="P313" s="3041"/>
      <c r="Q313" s="3041"/>
      <c r="R313" s="3006"/>
      <c r="S313" s="2935"/>
      <c r="T313" s="2828"/>
      <c r="U313" s="2828"/>
      <c r="V313" s="2828"/>
      <c r="W313" s="2828"/>
      <c r="X313" s="2828"/>
      <c r="Y313" s="2828"/>
      <c r="Z313" s="2828"/>
      <c r="AA313" s="2828"/>
      <c r="AB313" s="2828"/>
      <c r="AC313" s="2828"/>
      <c r="AD313" s="2828"/>
      <c r="AE313" s="2828"/>
      <c r="AF313" s="2828"/>
      <c r="AG313" s="2828"/>
      <c r="AH313" s="2828"/>
      <c r="AI313" s="2828"/>
      <c r="AJ313" s="2828"/>
      <c r="AK313" s="2828"/>
      <c r="AL313" s="2828"/>
      <c r="AM313" s="2828"/>
    </row>
    <row r="314" spans="1:39" ht="27.75" customHeight="1">
      <c r="A314" s="7225" t="s">
        <v>94</v>
      </c>
      <c r="B314" s="7226" t="s">
        <v>27</v>
      </c>
      <c r="C314" s="7227" t="s">
        <v>27</v>
      </c>
      <c r="D314" s="7134" t="s">
        <v>51</v>
      </c>
      <c r="E314" s="2948"/>
      <c r="F314" s="7138" t="s">
        <v>1139</v>
      </c>
      <c r="G314" s="7281" t="s">
        <v>420</v>
      </c>
      <c r="H314" s="7189" t="s">
        <v>34</v>
      </c>
      <c r="I314" s="3423"/>
      <c r="J314" s="3191" t="s">
        <v>110</v>
      </c>
      <c r="K314" s="3208">
        <v>0</v>
      </c>
      <c r="L314" s="3208">
        <v>0</v>
      </c>
      <c r="M314" s="3390">
        <v>0</v>
      </c>
      <c r="N314" s="7188" t="s">
        <v>1138</v>
      </c>
      <c r="O314" s="3411" t="s">
        <v>231</v>
      </c>
      <c r="P314" s="3107"/>
      <c r="Q314" s="3107"/>
      <c r="R314" s="3410" t="s">
        <v>1133</v>
      </c>
      <c r="S314" s="2935"/>
      <c r="T314" s="2828"/>
      <c r="U314" s="2828"/>
      <c r="V314" s="2828"/>
      <c r="W314" s="2828"/>
      <c r="X314" s="2828"/>
      <c r="Y314" s="2828"/>
      <c r="Z314" s="2828"/>
      <c r="AA314" s="2828"/>
      <c r="AB314" s="2828"/>
      <c r="AC314" s="2828"/>
      <c r="AD314" s="2828"/>
      <c r="AE314" s="2828"/>
      <c r="AF314" s="2828"/>
      <c r="AG314" s="2828"/>
      <c r="AH314" s="2828"/>
      <c r="AI314" s="2828"/>
      <c r="AJ314" s="2828"/>
      <c r="AK314" s="2828"/>
      <c r="AL314" s="2828"/>
      <c r="AM314" s="2828"/>
    </row>
    <row r="315" spans="1:39" ht="15" customHeight="1">
      <c r="A315" s="7135"/>
      <c r="B315" s="7135"/>
      <c r="C315" s="7135"/>
      <c r="D315" s="7135"/>
      <c r="E315" s="3141"/>
      <c r="F315" s="7135"/>
      <c r="G315" s="7135"/>
      <c r="H315" s="7135"/>
      <c r="I315" s="3422"/>
      <c r="J315" s="3186" t="s">
        <v>209</v>
      </c>
      <c r="K315" s="3145"/>
      <c r="L315" s="3142"/>
      <c r="M315" s="3143"/>
      <c r="N315" s="7183"/>
      <c r="O315" s="2908"/>
      <c r="P315" s="2907"/>
      <c r="Q315" s="2907"/>
      <c r="R315" s="3408"/>
      <c r="S315" s="2935"/>
      <c r="T315" s="2828"/>
      <c r="U315" s="2828"/>
      <c r="V315" s="2828"/>
      <c r="W315" s="2828"/>
      <c r="X315" s="2828"/>
      <c r="Y315" s="2828"/>
      <c r="Z315" s="2828"/>
      <c r="AA315" s="2828"/>
      <c r="AB315" s="2828"/>
      <c r="AC315" s="2828"/>
      <c r="AD315" s="2828"/>
      <c r="AE315" s="2828"/>
      <c r="AF315" s="2828"/>
      <c r="AG315" s="2828"/>
      <c r="AH315" s="2828"/>
      <c r="AI315" s="2828"/>
      <c r="AJ315" s="2828"/>
      <c r="AK315" s="2828"/>
      <c r="AL315" s="2828"/>
      <c r="AM315" s="2828"/>
    </row>
    <row r="316" spans="1:39" ht="15" customHeight="1" thickBot="1">
      <c r="A316" s="7135"/>
      <c r="B316" s="7135"/>
      <c r="C316" s="7135"/>
      <c r="D316" s="7135"/>
      <c r="E316" s="3141"/>
      <c r="F316" s="7135"/>
      <c r="G316" s="7135"/>
      <c r="H316" s="7135"/>
      <c r="I316" s="3422"/>
      <c r="J316" s="3421" t="s">
        <v>134</v>
      </c>
      <c r="K316" s="3150"/>
      <c r="L316" s="3420"/>
      <c r="M316" s="3137"/>
      <c r="N316" s="3006"/>
      <c r="O316" s="2908"/>
      <c r="P316" s="2907"/>
      <c r="Q316" s="2907"/>
      <c r="R316" s="3408"/>
      <c r="S316" s="2935"/>
      <c r="T316" s="2828"/>
      <c r="U316" s="2828"/>
      <c r="V316" s="2828"/>
      <c r="W316" s="2828"/>
      <c r="X316" s="2828"/>
      <c r="Y316" s="2828"/>
      <c r="Z316" s="2828"/>
      <c r="AA316" s="2828"/>
      <c r="AB316" s="2828"/>
      <c r="AC316" s="2828"/>
      <c r="AD316" s="2828"/>
      <c r="AE316" s="2828"/>
      <c r="AF316" s="2828"/>
      <c r="AG316" s="2828"/>
      <c r="AH316" s="2828"/>
      <c r="AI316" s="2828"/>
      <c r="AJ316" s="2828"/>
      <c r="AK316" s="2828"/>
      <c r="AL316" s="2828"/>
      <c r="AM316" s="2828"/>
    </row>
    <row r="317" spans="1:39" ht="15" customHeight="1" thickBot="1">
      <c r="A317" s="7136"/>
      <c r="B317" s="7136"/>
      <c r="C317" s="7136"/>
      <c r="D317" s="7136"/>
      <c r="E317" s="2937"/>
      <c r="F317" s="7136"/>
      <c r="G317" s="7136"/>
      <c r="H317" s="7136"/>
      <c r="I317" s="3419"/>
      <c r="J317" s="3192" t="s">
        <v>23</v>
      </c>
      <c r="K317" s="3418">
        <f>SUM(K314:K316)</f>
        <v>0</v>
      </c>
      <c r="L317" s="2905">
        <f>SUM(L314:L316)</f>
        <v>0</v>
      </c>
      <c r="M317" s="3382">
        <f>SUM(M314:M316)</f>
        <v>0</v>
      </c>
      <c r="N317" s="3396"/>
      <c r="O317" s="2901"/>
      <c r="P317" s="2900"/>
      <c r="Q317" s="2900"/>
      <c r="R317" s="3408"/>
      <c r="S317" s="2935"/>
      <c r="T317" s="2828"/>
      <c r="U317" s="2828"/>
      <c r="V317" s="2828"/>
      <c r="W317" s="2828"/>
      <c r="X317" s="2828"/>
      <c r="Y317" s="2828"/>
      <c r="Z317" s="2828"/>
      <c r="AA317" s="2828"/>
      <c r="AB317" s="2828"/>
      <c r="AC317" s="2828"/>
      <c r="AD317" s="2828"/>
      <c r="AE317" s="2828"/>
      <c r="AF317" s="2828"/>
      <c r="AG317" s="2828"/>
      <c r="AH317" s="2828"/>
      <c r="AI317" s="2828"/>
      <c r="AJ317" s="2828"/>
      <c r="AK317" s="2828"/>
      <c r="AL317" s="2828"/>
      <c r="AM317" s="2828"/>
    </row>
    <row r="318" spans="1:39" ht="31.5" customHeight="1">
      <c r="A318" s="7225" t="s">
        <v>94</v>
      </c>
      <c r="B318" s="7226" t="s">
        <v>27</v>
      </c>
      <c r="C318" s="7227" t="s">
        <v>27</v>
      </c>
      <c r="D318" s="7301" t="s">
        <v>47</v>
      </c>
      <c r="E318" s="3417"/>
      <c r="F318" s="7138" t="s">
        <v>1137</v>
      </c>
      <c r="G318" s="7281" t="s">
        <v>420</v>
      </c>
      <c r="H318" s="7189" t="s">
        <v>34</v>
      </c>
      <c r="I318" s="7304" t="s">
        <v>614</v>
      </c>
      <c r="J318" s="3191" t="s">
        <v>110</v>
      </c>
      <c r="K318" s="3208">
        <v>0</v>
      </c>
      <c r="L318" s="3208">
        <v>0</v>
      </c>
      <c r="M318" s="3390">
        <v>0</v>
      </c>
      <c r="N318" s="3416" t="s">
        <v>1136</v>
      </c>
      <c r="O318" s="3268" t="s">
        <v>231</v>
      </c>
      <c r="P318" s="3107"/>
      <c r="Q318" s="3107"/>
      <c r="R318" s="3410" t="s">
        <v>1133</v>
      </c>
      <c r="S318" s="2935"/>
      <c r="T318" s="2828"/>
      <c r="U318" s="2828"/>
      <c r="V318" s="2828"/>
      <c r="W318" s="2828"/>
      <c r="X318" s="2828"/>
      <c r="Y318" s="2828"/>
      <c r="Z318" s="2828"/>
      <c r="AA318" s="2828"/>
      <c r="AB318" s="2828"/>
      <c r="AC318" s="2828"/>
      <c r="AD318" s="2828"/>
      <c r="AE318" s="2828"/>
      <c r="AF318" s="2828"/>
      <c r="AG318" s="2828"/>
      <c r="AH318" s="2828"/>
      <c r="AI318" s="2828"/>
      <c r="AJ318" s="2828"/>
      <c r="AK318" s="2828"/>
      <c r="AL318" s="2828"/>
      <c r="AM318" s="2828"/>
    </row>
    <row r="319" spans="1:39" ht="19.5" customHeight="1">
      <c r="A319" s="7135"/>
      <c r="B319" s="7135"/>
      <c r="C319" s="7135"/>
      <c r="D319" s="7135"/>
      <c r="E319" s="3415"/>
      <c r="F319" s="7135"/>
      <c r="G319" s="7135"/>
      <c r="H319" s="7135"/>
      <c r="I319" s="7132"/>
      <c r="J319" s="3186" t="s">
        <v>209</v>
      </c>
      <c r="K319" s="3145"/>
      <c r="L319" s="3142"/>
      <c r="M319" s="3143"/>
      <c r="N319" s="3006"/>
      <c r="O319" s="2908"/>
      <c r="P319" s="2907"/>
      <c r="Q319" s="2907"/>
      <c r="R319" s="3408"/>
      <c r="S319" s="2935"/>
      <c r="T319" s="2828"/>
      <c r="U319" s="2828"/>
      <c r="V319" s="2828"/>
      <c r="W319" s="2828"/>
      <c r="X319" s="2828"/>
      <c r="Y319" s="2828"/>
      <c r="Z319" s="2828"/>
      <c r="AA319" s="2828"/>
      <c r="AB319" s="2828"/>
      <c r="AC319" s="2828"/>
      <c r="AD319" s="2828"/>
      <c r="AE319" s="2828"/>
      <c r="AF319" s="2828"/>
      <c r="AG319" s="2828"/>
      <c r="AH319" s="2828"/>
      <c r="AI319" s="2828"/>
      <c r="AJ319" s="2828"/>
      <c r="AK319" s="2828"/>
      <c r="AL319" s="2828"/>
      <c r="AM319" s="2828"/>
    </row>
    <row r="320" spans="1:39" ht="19.5" customHeight="1" thickBot="1">
      <c r="A320" s="7135"/>
      <c r="B320" s="7135"/>
      <c r="C320" s="7135"/>
      <c r="D320" s="7135"/>
      <c r="E320" s="3415"/>
      <c r="F320" s="7135"/>
      <c r="G320" s="7135"/>
      <c r="H320" s="7135"/>
      <c r="I320" s="7132"/>
      <c r="J320" s="3409" t="s">
        <v>134</v>
      </c>
      <c r="K320" s="3138"/>
      <c r="L320" s="3137"/>
      <c r="M320" s="3137"/>
      <c r="N320" s="3006"/>
      <c r="O320" s="2908"/>
      <c r="P320" s="2907"/>
      <c r="Q320" s="2907"/>
      <c r="R320" s="3408"/>
      <c r="S320" s="2935"/>
      <c r="T320" s="2828"/>
      <c r="U320" s="2828"/>
      <c r="V320" s="2828"/>
      <c r="W320" s="2828"/>
      <c r="X320" s="2828"/>
      <c r="Y320" s="2828"/>
      <c r="Z320" s="2828"/>
      <c r="AA320" s="2828"/>
      <c r="AB320" s="2828"/>
      <c r="AC320" s="2828"/>
      <c r="AD320" s="2828"/>
      <c r="AE320" s="2828"/>
      <c r="AF320" s="2828"/>
      <c r="AG320" s="2828"/>
      <c r="AH320" s="2828"/>
      <c r="AI320" s="2828"/>
      <c r="AJ320" s="2828"/>
      <c r="AK320" s="2828"/>
      <c r="AL320" s="2828"/>
      <c r="AM320" s="2828"/>
    </row>
    <row r="321" spans="1:39" ht="21.75" customHeight="1" thickBot="1">
      <c r="A321" s="7136"/>
      <c r="B321" s="7136"/>
      <c r="C321" s="7136"/>
      <c r="D321" s="7136"/>
      <c r="E321" s="3414"/>
      <c r="F321" s="7136"/>
      <c r="G321" s="7136"/>
      <c r="H321" s="7136"/>
      <c r="I321" s="7133"/>
      <c r="J321" s="3192" t="s">
        <v>23</v>
      </c>
      <c r="K321" s="3413">
        <f>SUM(K318:K320)</f>
        <v>0</v>
      </c>
      <c r="L321" s="2905">
        <f>SUM(L318:L320)</f>
        <v>0</v>
      </c>
      <c r="M321" s="2905">
        <f>SUM(M318:M320)</f>
        <v>0</v>
      </c>
      <c r="N321" s="3396"/>
      <c r="O321" s="2901"/>
      <c r="P321" s="2900"/>
      <c r="Q321" s="2900"/>
      <c r="R321" s="3408"/>
      <c r="S321" s="2935"/>
      <c r="T321" s="2828"/>
      <c r="U321" s="2828"/>
      <c r="V321" s="2828"/>
      <c r="W321" s="2828"/>
      <c r="X321" s="2828"/>
      <c r="Y321" s="2828"/>
      <c r="Z321" s="2828"/>
      <c r="AA321" s="2828"/>
      <c r="AB321" s="2828"/>
      <c r="AC321" s="2828"/>
      <c r="AD321" s="2828"/>
      <c r="AE321" s="2828"/>
      <c r="AF321" s="2828"/>
      <c r="AG321" s="2828"/>
      <c r="AH321" s="2828"/>
      <c r="AI321" s="2828"/>
      <c r="AJ321" s="2828"/>
      <c r="AK321" s="2828"/>
      <c r="AL321" s="2828"/>
      <c r="AM321" s="2828"/>
    </row>
    <row r="322" spans="1:39" ht="24.75" customHeight="1">
      <c r="A322" s="7225" t="s">
        <v>94</v>
      </c>
      <c r="B322" s="7226" t="s">
        <v>27</v>
      </c>
      <c r="C322" s="7227" t="s">
        <v>27</v>
      </c>
      <c r="D322" s="7134" t="s">
        <v>42</v>
      </c>
      <c r="E322" s="2948"/>
      <c r="F322" s="3148" t="s">
        <v>1135</v>
      </c>
      <c r="G322" s="7281" t="s">
        <v>420</v>
      </c>
      <c r="H322" s="7189" t="s">
        <v>34</v>
      </c>
      <c r="I322" s="7304" t="s">
        <v>614</v>
      </c>
      <c r="J322" s="3191" t="s">
        <v>110</v>
      </c>
      <c r="K322" s="3208">
        <v>0</v>
      </c>
      <c r="L322" s="3208">
        <v>0</v>
      </c>
      <c r="M322" s="3390">
        <v>0</v>
      </c>
      <c r="N322" s="3412" t="s">
        <v>1134</v>
      </c>
      <c r="O322" s="3411" t="s">
        <v>231</v>
      </c>
      <c r="P322" s="3107"/>
      <c r="Q322" s="3107"/>
      <c r="R322" s="3410" t="s">
        <v>1133</v>
      </c>
      <c r="S322" s="2935"/>
      <c r="T322" s="2828"/>
      <c r="U322" s="2828"/>
      <c r="V322" s="2828"/>
      <c r="W322" s="2828"/>
      <c r="X322" s="2828"/>
      <c r="Y322" s="2828"/>
      <c r="Z322" s="2828"/>
      <c r="AA322" s="2828"/>
      <c r="AB322" s="2828"/>
      <c r="AC322" s="2828"/>
      <c r="AD322" s="2828"/>
      <c r="AE322" s="2828"/>
      <c r="AF322" s="2828"/>
      <c r="AG322" s="2828"/>
      <c r="AH322" s="2828"/>
      <c r="AI322" s="2828"/>
      <c r="AJ322" s="2828"/>
      <c r="AK322" s="2828"/>
      <c r="AL322" s="2828"/>
      <c r="AM322" s="2828"/>
    </row>
    <row r="323" spans="1:39" ht="18.75" customHeight="1">
      <c r="A323" s="7135"/>
      <c r="B323" s="7135"/>
      <c r="C323" s="7135"/>
      <c r="D323" s="7135"/>
      <c r="E323" s="3141"/>
      <c r="F323" s="3140"/>
      <c r="G323" s="7135"/>
      <c r="H323" s="7135"/>
      <c r="I323" s="7132"/>
      <c r="J323" s="3186" t="s">
        <v>209</v>
      </c>
      <c r="K323" s="3145"/>
      <c r="L323" s="3142"/>
      <c r="M323" s="3143"/>
      <c r="N323" s="3006"/>
      <c r="O323" s="2908"/>
      <c r="P323" s="2907"/>
      <c r="Q323" s="2907"/>
      <c r="R323" s="3408"/>
      <c r="S323" s="2935"/>
      <c r="T323" s="2828"/>
      <c r="U323" s="2828"/>
      <c r="V323" s="2828"/>
      <c r="W323" s="2828"/>
      <c r="X323" s="2828"/>
      <c r="Y323" s="2828"/>
      <c r="Z323" s="2828"/>
      <c r="AA323" s="2828"/>
      <c r="AB323" s="2828"/>
      <c r="AC323" s="2828"/>
      <c r="AD323" s="2828"/>
      <c r="AE323" s="2828"/>
      <c r="AF323" s="2828"/>
      <c r="AG323" s="2828"/>
      <c r="AH323" s="2828"/>
      <c r="AI323" s="2828"/>
      <c r="AJ323" s="2828"/>
      <c r="AK323" s="2828"/>
      <c r="AL323" s="2828"/>
      <c r="AM323" s="2828"/>
    </row>
    <row r="324" spans="1:39" ht="15" customHeight="1" thickBot="1">
      <c r="A324" s="7135"/>
      <c r="B324" s="7135"/>
      <c r="C324" s="7135"/>
      <c r="D324" s="7135"/>
      <c r="E324" s="3141"/>
      <c r="F324" s="3140"/>
      <c r="G324" s="7135"/>
      <c r="H324" s="7135"/>
      <c r="I324" s="7132"/>
      <c r="J324" s="3409" t="s">
        <v>134</v>
      </c>
      <c r="K324" s="3138"/>
      <c r="L324" s="3137"/>
      <c r="M324" s="3136"/>
      <c r="N324" s="3006"/>
      <c r="O324" s="2908"/>
      <c r="P324" s="2907"/>
      <c r="Q324" s="2907"/>
      <c r="R324" s="3408"/>
      <c r="S324" s="2935"/>
      <c r="T324" s="2828"/>
      <c r="U324" s="2828"/>
      <c r="V324" s="2828"/>
      <c r="W324" s="2828"/>
      <c r="X324" s="2828"/>
      <c r="Y324" s="2828"/>
      <c r="Z324" s="2828"/>
      <c r="AA324" s="2828"/>
      <c r="AB324" s="2828"/>
      <c r="AC324" s="2828"/>
      <c r="AD324" s="2828"/>
      <c r="AE324" s="2828"/>
      <c r="AF324" s="2828"/>
      <c r="AG324" s="2828"/>
      <c r="AH324" s="2828"/>
      <c r="AI324" s="2828"/>
      <c r="AJ324" s="2828"/>
      <c r="AK324" s="2828"/>
      <c r="AL324" s="2828"/>
      <c r="AM324" s="2828"/>
    </row>
    <row r="325" spans="1:39" ht="15" customHeight="1" thickBot="1">
      <c r="A325" s="7136"/>
      <c r="B325" s="7136"/>
      <c r="C325" s="7136"/>
      <c r="D325" s="7136"/>
      <c r="E325" s="2937"/>
      <c r="F325" s="3135"/>
      <c r="G325" s="7136"/>
      <c r="H325" s="7136"/>
      <c r="I325" s="7133"/>
      <c r="J325" s="3179" t="s">
        <v>23</v>
      </c>
      <c r="K325" s="3407">
        <f>SUM(K322:K324)</f>
        <v>0</v>
      </c>
      <c r="L325" s="3178">
        <f>SUM(L322:L324)</f>
        <v>0</v>
      </c>
      <c r="M325" s="3406">
        <f>SUM(M322:M324)</f>
        <v>0</v>
      </c>
      <c r="N325" s="3173"/>
      <c r="O325" s="3175"/>
      <c r="P325" s="3174"/>
      <c r="Q325" s="3174"/>
      <c r="R325" s="3405"/>
      <c r="S325" s="3172"/>
      <c r="T325" s="2828"/>
      <c r="U325" s="2828"/>
      <c r="V325" s="2828"/>
      <c r="W325" s="2828"/>
      <c r="X325" s="2828"/>
      <c r="Y325" s="2828"/>
      <c r="Z325" s="2828"/>
      <c r="AA325" s="2828"/>
      <c r="AB325" s="2828"/>
      <c r="AC325" s="2828"/>
      <c r="AD325" s="2828"/>
      <c r="AE325" s="2828"/>
      <c r="AF325" s="2828"/>
      <c r="AG325" s="2828"/>
      <c r="AH325" s="2828"/>
      <c r="AI325" s="2828"/>
      <c r="AJ325" s="2828"/>
      <c r="AK325" s="2828"/>
      <c r="AL325" s="2828"/>
      <c r="AM325" s="2828"/>
    </row>
    <row r="326" spans="1:39" ht="29.25" customHeight="1">
      <c r="A326" s="7282" t="s">
        <v>94</v>
      </c>
      <c r="B326" s="7285" t="s">
        <v>27</v>
      </c>
      <c r="C326" s="7297" t="s">
        <v>27</v>
      </c>
      <c r="D326" s="7287" t="s">
        <v>32</v>
      </c>
      <c r="E326" s="3141"/>
      <c r="F326" s="3140" t="s">
        <v>1008</v>
      </c>
      <c r="G326" s="7284" t="s">
        <v>420</v>
      </c>
      <c r="H326" s="7190" t="s">
        <v>34</v>
      </c>
      <c r="I326" s="7303" t="s">
        <v>614</v>
      </c>
      <c r="J326" s="3154" t="s">
        <v>110</v>
      </c>
      <c r="K326" s="3154">
        <v>80.099999999999994</v>
      </c>
      <c r="L326" s="3151">
        <v>91.3</v>
      </c>
      <c r="M326" s="3323">
        <v>42.9</v>
      </c>
      <c r="N326" s="3404" t="s">
        <v>1132</v>
      </c>
      <c r="O326" s="3392" t="s">
        <v>385</v>
      </c>
      <c r="P326" s="3276">
        <v>3</v>
      </c>
      <c r="Q326" s="3276">
        <v>3</v>
      </c>
      <c r="R326" s="7143" t="s">
        <v>1131</v>
      </c>
      <c r="S326" s="7145" t="s">
        <v>1130</v>
      </c>
      <c r="T326" s="2828"/>
      <c r="U326" s="2828"/>
      <c r="V326" s="2828"/>
      <c r="W326" s="2828"/>
      <c r="X326" s="2828"/>
      <c r="Y326" s="2828"/>
      <c r="Z326" s="2828"/>
      <c r="AA326" s="2828"/>
      <c r="AB326" s="2828"/>
      <c r="AC326" s="2828"/>
      <c r="AD326" s="2828"/>
      <c r="AE326" s="2828"/>
      <c r="AF326" s="2828"/>
      <c r="AG326" s="2828"/>
      <c r="AH326" s="2828"/>
      <c r="AI326" s="2828"/>
      <c r="AJ326" s="2828"/>
      <c r="AK326" s="2828"/>
      <c r="AL326" s="2828"/>
      <c r="AM326" s="2828"/>
    </row>
    <row r="327" spans="1:39" ht="15" customHeight="1">
      <c r="A327" s="7135"/>
      <c r="B327" s="7135"/>
      <c r="C327" s="7135"/>
      <c r="D327" s="7135"/>
      <c r="E327" s="3141"/>
      <c r="F327" s="3140"/>
      <c r="G327" s="7135"/>
      <c r="H327" s="7135"/>
      <c r="I327" s="7135"/>
      <c r="J327" s="3145" t="s">
        <v>209</v>
      </c>
      <c r="K327" s="3145"/>
      <c r="L327" s="3142"/>
      <c r="M327" s="3143"/>
      <c r="N327" s="2936"/>
      <c r="O327" s="2928"/>
      <c r="P327" s="3231"/>
      <c r="Q327" s="3231"/>
      <c r="R327" s="7143"/>
      <c r="S327" s="7145"/>
      <c r="T327" s="2828"/>
      <c r="U327" s="2828"/>
      <c r="V327" s="2828"/>
      <c r="W327" s="2828"/>
      <c r="X327" s="2828"/>
      <c r="Y327" s="2828"/>
      <c r="Z327" s="2828"/>
      <c r="AA327" s="2828"/>
      <c r="AB327" s="2828"/>
      <c r="AC327" s="2828"/>
      <c r="AD327" s="2828"/>
      <c r="AE327" s="2828"/>
      <c r="AF327" s="2828"/>
      <c r="AG327" s="2828"/>
      <c r="AH327" s="2828"/>
      <c r="AI327" s="2828"/>
      <c r="AJ327" s="2828"/>
      <c r="AK327" s="2828"/>
      <c r="AL327" s="2828"/>
      <c r="AM327" s="2828"/>
    </row>
    <row r="328" spans="1:39" ht="15" customHeight="1" thickBot="1">
      <c r="A328" s="7135"/>
      <c r="B328" s="7135"/>
      <c r="C328" s="7135"/>
      <c r="D328" s="7135"/>
      <c r="E328" s="3141"/>
      <c r="F328" s="3140"/>
      <c r="G328" s="7135"/>
      <c r="H328" s="7135"/>
      <c r="I328" s="7135"/>
      <c r="J328" s="3139" t="s">
        <v>134</v>
      </c>
      <c r="K328" s="3138">
        <v>10</v>
      </c>
      <c r="L328" s="3137">
        <v>20</v>
      </c>
      <c r="M328" s="3136">
        <v>17</v>
      </c>
      <c r="N328" s="2936"/>
      <c r="O328" s="2928"/>
      <c r="P328" s="3231"/>
      <c r="Q328" s="3231"/>
      <c r="R328" s="7143"/>
      <c r="S328" s="7145"/>
      <c r="T328" s="2828"/>
      <c r="U328" s="2828"/>
      <c r="V328" s="2828"/>
      <c r="W328" s="2828"/>
      <c r="X328" s="2828"/>
      <c r="Y328" s="2828"/>
      <c r="Z328" s="2828"/>
      <c r="AA328" s="2828"/>
      <c r="AB328" s="2828"/>
      <c r="AC328" s="2828"/>
      <c r="AD328" s="2828"/>
      <c r="AE328" s="2828"/>
      <c r="AF328" s="2828"/>
      <c r="AG328" s="2828"/>
      <c r="AH328" s="2828"/>
      <c r="AI328" s="2828"/>
      <c r="AJ328" s="2828"/>
      <c r="AK328" s="2828"/>
      <c r="AL328" s="2828"/>
      <c r="AM328" s="2828"/>
    </row>
    <row r="329" spans="1:39" ht="15" customHeight="1" thickBot="1">
      <c r="A329" s="7135"/>
      <c r="B329" s="7135"/>
      <c r="C329" s="7135"/>
      <c r="D329" s="7135"/>
      <c r="E329" s="3141"/>
      <c r="F329" s="3140"/>
      <c r="G329" s="7135"/>
      <c r="H329" s="7135"/>
      <c r="I329" s="7136"/>
      <c r="J329" s="3225" t="s">
        <v>23</v>
      </c>
      <c r="K329" s="3134">
        <f>SUM(K326:K328)</f>
        <v>90.1</v>
      </c>
      <c r="L329" s="3224">
        <f>SUM(L326:L328)</f>
        <v>111.3</v>
      </c>
      <c r="M329" s="3382">
        <f>SUM(M326:M328)</f>
        <v>59.9</v>
      </c>
      <c r="N329" s="3403"/>
      <c r="O329" s="3402"/>
      <c r="P329" s="3401"/>
      <c r="Q329" s="3401"/>
      <c r="R329" s="7144"/>
      <c r="S329" s="7146"/>
      <c r="T329" s="2828"/>
      <c r="U329" s="2828"/>
      <c r="V329" s="2828"/>
      <c r="W329" s="2828"/>
      <c r="X329" s="2828"/>
      <c r="Y329" s="2828"/>
      <c r="Z329" s="2828"/>
      <c r="AA329" s="2828"/>
      <c r="AB329" s="2828"/>
      <c r="AC329" s="2828"/>
      <c r="AD329" s="2828"/>
      <c r="AE329" s="2828"/>
      <c r="AF329" s="2828"/>
      <c r="AG329" s="2828"/>
      <c r="AH329" s="2828"/>
      <c r="AI329" s="2828"/>
      <c r="AJ329" s="2828"/>
      <c r="AK329" s="2828"/>
      <c r="AL329" s="2828"/>
      <c r="AM329" s="2828"/>
    </row>
    <row r="330" spans="1:39" ht="28.5" customHeight="1">
      <c r="A330" s="7225" t="s">
        <v>94</v>
      </c>
      <c r="B330" s="7226" t="s">
        <v>27</v>
      </c>
      <c r="C330" s="7227" t="s">
        <v>27</v>
      </c>
      <c r="D330" s="7134" t="s">
        <v>981</v>
      </c>
      <c r="E330" s="2948"/>
      <c r="F330" s="3148" t="s">
        <v>1129</v>
      </c>
      <c r="G330" s="7281" t="s">
        <v>420</v>
      </c>
      <c r="H330" s="7189" t="s">
        <v>34</v>
      </c>
      <c r="I330" s="7137" t="s">
        <v>614</v>
      </c>
      <c r="J330" s="3147" t="s">
        <v>110</v>
      </c>
      <c r="K330" s="3147">
        <v>15</v>
      </c>
      <c r="L330" s="3208">
        <v>45</v>
      </c>
      <c r="M330" s="3390">
        <v>45</v>
      </c>
      <c r="N330" s="3400" t="s">
        <v>1128</v>
      </c>
      <c r="O330" s="3399" t="s">
        <v>385</v>
      </c>
      <c r="P330" s="3398">
        <v>3</v>
      </c>
      <c r="Q330" s="3398">
        <v>230</v>
      </c>
      <c r="R330" s="3257" t="s">
        <v>1127</v>
      </c>
      <c r="S330" s="3262"/>
      <c r="T330" s="2828"/>
      <c r="U330" s="2828"/>
      <c r="V330" s="2828"/>
      <c r="W330" s="2840"/>
      <c r="X330" s="2828"/>
      <c r="Y330" s="2828"/>
      <c r="Z330" s="2828"/>
      <c r="AA330" s="2828"/>
      <c r="AB330" s="2828"/>
      <c r="AC330" s="2828"/>
      <c r="AD330" s="2828"/>
      <c r="AE330" s="2828"/>
      <c r="AF330" s="2828"/>
      <c r="AG330" s="2828"/>
      <c r="AH330" s="2828"/>
      <c r="AI330" s="2828"/>
      <c r="AJ330" s="2828"/>
      <c r="AK330" s="2828"/>
      <c r="AL330" s="2828"/>
      <c r="AM330" s="2828"/>
    </row>
    <row r="331" spans="1:39" ht="15" customHeight="1">
      <c r="A331" s="7135"/>
      <c r="B331" s="7135"/>
      <c r="C331" s="7135"/>
      <c r="D331" s="7135"/>
      <c r="E331" s="3141"/>
      <c r="F331" s="3140"/>
      <c r="G331" s="7135"/>
      <c r="H331" s="7135"/>
      <c r="I331" s="7135"/>
      <c r="J331" s="3145" t="s">
        <v>209</v>
      </c>
      <c r="K331" s="3145"/>
      <c r="L331" s="3142"/>
      <c r="M331" s="3143"/>
      <c r="N331" s="3006"/>
      <c r="O331" s="2908"/>
      <c r="P331" s="2907"/>
      <c r="Q331" s="2907"/>
      <c r="R331" s="2936"/>
      <c r="S331" s="2935"/>
      <c r="T331" s="2828"/>
      <c r="U331" s="2828"/>
      <c r="V331" s="2828"/>
      <c r="W331" s="2828"/>
      <c r="X331" s="2828"/>
      <c r="Y331" s="2828"/>
      <c r="Z331" s="2828"/>
      <c r="AA331" s="2828"/>
      <c r="AB331" s="2828"/>
      <c r="AC331" s="2828"/>
      <c r="AD331" s="2828"/>
      <c r="AE331" s="2828"/>
      <c r="AF331" s="2828"/>
      <c r="AG331" s="2828"/>
      <c r="AH331" s="2828"/>
      <c r="AI331" s="2828"/>
      <c r="AJ331" s="2828"/>
      <c r="AK331" s="2828"/>
      <c r="AL331" s="2828"/>
      <c r="AM331" s="2828"/>
    </row>
    <row r="332" spans="1:39" ht="15" customHeight="1" thickBot="1">
      <c r="A332" s="7135"/>
      <c r="B332" s="7135"/>
      <c r="C332" s="7135"/>
      <c r="D332" s="7135"/>
      <c r="E332" s="3141"/>
      <c r="F332" s="3140"/>
      <c r="G332" s="7135"/>
      <c r="H332" s="7135"/>
      <c r="I332" s="7135"/>
      <c r="J332" s="3139" t="s">
        <v>134</v>
      </c>
      <c r="K332" s="3138">
        <v>3</v>
      </c>
      <c r="L332" s="3136">
        <v>18</v>
      </c>
      <c r="M332" s="3136">
        <v>16.86</v>
      </c>
      <c r="N332" s="3006"/>
      <c r="O332" s="2908"/>
      <c r="P332" s="2907"/>
      <c r="Q332" s="2907"/>
      <c r="R332" s="2936"/>
      <c r="S332" s="2935"/>
      <c r="T332" s="2828"/>
      <c r="U332" s="2828"/>
      <c r="V332" s="2828"/>
      <c r="W332" s="2828"/>
      <c r="X332" s="2828"/>
      <c r="Y332" s="2828"/>
      <c r="Z332" s="2828"/>
      <c r="AA332" s="2828"/>
      <c r="AB332" s="2828"/>
      <c r="AC332" s="2828"/>
      <c r="AD332" s="2828"/>
      <c r="AE332" s="2828"/>
      <c r="AF332" s="2828"/>
      <c r="AG332" s="2828"/>
      <c r="AH332" s="2828"/>
      <c r="AI332" s="2828"/>
      <c r="AJ332" s="2828"/>
      <c r="AK332" s="2828"/>
      <c r="AL332" s="2828"/>
      <c r="AM332" s="2828"/>
    </row>
    <row r="333" spans="1:39" ht="21.75" customHeight="1" thickBot="1">
      <c r="A333" s="7136"/>
      <c r="B333" s="7136"/>
      <c r="C333" s="7136"/>
      <c r="D333" s="7136"/>
      <c r="E333" s="2937"/>
      <c r="F333" s="3135"/>
      <c r="G333" s="7136"/>
      <c r="H333" s="7136"/>
      <c r="I333" s="7136"/>
      <c r="J333" s="3134" t="s">
        <v>23</v>
      </c>
      <c r="K333" s="3397">
        <f>SUM(K330:K332)</f>
        <v>18</v>
      </c>
      <c r="L333" s="3382">
        <f>SUM(L330:L332)</f>
        <v>63</v>
      </c>
      <c r="M333" s="3382">
        <f>SUM(M330:M332)</f>
        <v>61.86</v>
      </c>
      <c r="N333" s="3396"/>
      <c r="O333" s="2901"/>
      <c r="P333" s="2900"/>
      <c r="Q333" s="2900"/>
      <c r="R333" s="2936"/>
      <c r="S333" s="2935"/>
      <c r="T333" s="2828"/>
      <c r="U333" s="2828"/>
      <c r="V333" s="2828"/>
      <c r="W333" s="2828"/>
      <c r="X333" s="2828"/>
      <c r="Y333" s="2828"/>
      <c r="Z333" s="2828"/>
      <c r="AA333" s="2828"/>
      <c r="AB333" s="2828"/>
      <c r="AC333" s="2828"/>
      <c r="AD333" s="2828"/>
      <c r="AE333" s="2828"/>
      <c r="AF333" s="2828"/>
      <c r="AG333" s="2828"/>
      <c r="AH333" s="2828"/>
      <c r="AI333" s="2828"/>
      <c r="AJ333" s="2828"/>
      <c r="AK333" s="2828"/>
      <c r="AL333" s="2828"/>
      <c r="AM333" s="2828"/>
    </row>
    <row r="334" spans="1:39" ht="28.5" customHeight="1">
      <c r="A334" s="7282" t="s">
        <v>94</v>
      </c>
      <c r="B334" s="7285" t="s">
        <v>27</v>
      </c>
      <c r="C334" s="7297" t="s">
        <v>27</v>
      </c>
      <c r="D334" s="7287" t="s">
        <v>1126</v>
      </c>
      <c r="E334" s="3141"/>
      <c r="F334" s="7138" t="s">
        <v>1125</v>
      </c>
      <c r="G334" s="7284" t="s">
        <v>420</v>
      </c>
      <c r="H334" s="7190" t="s">
        <v>34</v>
      </c>
      <c r="I334" s="7178" t="s">
        <v>614</v>
      </c>
      <c r="J334" s="3154" t="s">
        <v>110</v>
      </c>
      <c r="K334" s="3154">
        <v>19.899999999999999</v>
      </c>
      <c r="L334" s="3395">
        <v>19.600000000000001</v>
      </c>
      <c r="M334" s="3394">
        <v>19.600000000000001</v>
      </c>
      <c r="N334" s="3393" t="s">
        <v>1124</v>
      </c>
      <c r="O334" s="3392" t="s">
        <v>385</v>
      </c>
      <c r="P334" s="3391">
        <v>1</v>
      </c>
      <c r="Q334" s="3391">
        <v>1</v>
      </c>
      <c r="R334" s="3257" t="s">
        <v>1123</v>
      </c>
      <c r="S334" s="3262"/>
      <c r="T334" s="2828"/>
      <c r="U334" s="2828"/>
      <c r="V334" s="2828"/>
      <c r="W334" s="2828"/>
      <c r="X334" s="2828"/>
      <c r="Y334" s="2828"/>
      <c r="Z334" s="2828"/>
      <c r="AA334" s="2828"/>
      <c r="AB334" s="2828"/>
      <c r="AC334" s="2828"/>
      <c r="AD334" s="2828"/>
      <c r="AE334" s="2828"/>
      <c r="AF334" s="2828"/>
      <c r="AG334" s="2828"/>
      <c r="AH334" s="2828"/>
      <c r="AI334" s="2828"/>
      <c r="AJ334" s="2828"/>
      <c r="AK334" s="2828"/>
      <c r="AL334" s="2828"/>
      <c r="AM334" s="2828"/>
    </row>
    <row r="335" spans="1:39" ht="15" customHeight="1">
      <c r="A335" s="7135"/>
      <c r="B335" s="7135"/>
      <c r="C335" s="7135"/>
      <c r="D335" s="7135"/>
      <c r="E335" s="3141"/>
      <c r="F335" s="7135"/>
      <c r="G335" s="7135"/>
      <c r="H335" s="7135"/>
      <c r="I335" s="7135"/>
      <c r="J335" s="3145" t="s">
        <v>209</v>
      </c>
      <c r="K335" s="3145"/>
      <c r="L335" s="3142"/>
      <c r="M335" s="3143"/>
      <c r="N335" s="3006"/>
      <c r="O335" s="2908"/>
      <c r="P335" s="2907"/>
      <c r="Q335" s="2907"/>
      <c r="R335" s="2936"/>
      <c r="S335" s="2935"/>
      <c r="T335" s="2828"/>
      <c r="U335" s="2828"/>
      <c r="V335" s="2828"/>
      <c r="W335" s="2828"/>
      <c r="X335" s="2828"/>
      <c r="Y335" s="2828"/>
      <c r="Z335" s="2828"/>
      <c r="AA335" s="2828"/>
      <c r="AB335" s="2828"/>
      <c r="AC335" s="2828"/>
      <c r="AD335" s="2828"/>
      <c r="AE335" s="2828"/>
      <c r="AF335" s="2828"/>
      <c r="AG335" s="2828"/>
      <c r="AH335" s="2828"/>
      <c r="AI335" s="2828"/>
      <c r="AJ335" s="2828"/>
      <c r="AK335" s="2828"/>
      <c r="AL335" s="2828"/>
      <c r="AM335" s="2828"/>
    </row>
    <row r="336" spans="1:39" ht="15" customHeight="1" thickBot="1">
      <c r="A336" s="7135"/>
      <c r="B336" s="7135"/>
      <c r="C336" s="7135"/>
      <c r="D336" s="7135"/>
      <c r="E336" s="3141"/>
      <c r="F336" s="7135"/>
      <c r="G336" s="7135"/>
      <c r="H336" s="7135"/>
      <c r="I336" s="7135"/>
      <c r="J336" s="3139" t="s">
        <v>134</v>
      </c>
      <c r="K336" s="3138"/>
      <c r="L336" s="3137">
        <v>0</v>
      </c>
      <c r="M336" s="3136"/>
      <c r="N336" s="3006"/>
      <c r="O336" s="2908"/>
      <c r="P336" s="2907"/>
      <c r="Q336" s="2907"/>
      <c r="R336" s="2936"/>
      <c r="S336" s="2935"/>
      <c r="T336" s="2828"/>
      <c r="U336" s="2828"/>
      <c r="V336" s="2828"/>
      <c r="W336" s="2840"/>
      <c r="X336" s="2828"/>
      <c r="Y336" s="2828"/>
      <c r="Z336" s="2828"/>
      <c r="AA336" s="2828"/>
      <c r="AB336" s="2828"/>
      <c r="AC336" s="2828"/>
      <c r="AD336" s="2828"/>
      <c r="AE336" s="2828"/>
      <c r="AF336" s="2828"/>
      <c r="AG336" s="2828"/>
      <c r="AH336" s="2828"/>
      <c r="AI336" s="2828"/>
      <c r="AJ336" s="2828"/>
      <c r="AK336" s="2828"/>
      <c r="AL336" s="2828"/>
      <c r="AM336" s="2828"/>
    </row>
    <row r="337" spans="1:39" ht="15" customHeight="1" thickBot="1">
      <c r="A337" s="7136"/>
      <c r="B337" s="7136"/>
      <c r="C337" s="7136"/>
      <c r="D337" s="7136"/>
      <c r="E337" s="2937"/>
      <c r="F337" s="7136"/>
      <c r="G337" s="7136"/>
      <c r="H337" s="7136"/>
      <c r="I337" s="7136"/>
      <c r="J337" s="3134" t="s">
        <v>23</v>
      </c>
      <c r="K337" s="3134">
        <f>SUM(K334:K336)</f>
        <v>19.899999999999999</v>
      </c>
      <c r="L337" s="2905">
        <f>SUM(L334:L336)</f>
        <v>19.600000000000001</v>
      </c>
      <c r="M337" s="3382">
        <f>SUM(M334:M336)</f>
        <v>19.600000000000001</v>
      </c>
      <c r="N337" s="3220"/>
      <c r="O337" s="3031"/>
      <c r="P337" s="3030"/>
      <c r="Q337" s="3030"/>
      <c r="R337" s="2936"/>
      <c r="S337" s="2935"/>
      <c r="T337" s="2828"/>
      <c r="U337" s="2828"/>
      <c r="V337" s="2828"/>
      <c r="W337" s="2828"/>
      <c r="X337" s="2828"/>
      <c r="Y337" s="2828"/>
      <c r="Z337" s="2828"/>
      <c r="AA337" s="2828"/>
      <c r="AB337" s="2828"/>
      <c r="AC337" s="2828"/>
      <c r="AD337" s="2828"/>
      <c r="AE337" s="2828"/>
      <c r="AF337" s="2828"/>
      <c r="AG337" s="2828"/>
      <c r="AH337" s="2828"/>
      <c r="AI337" s="2828"/>
      <c r="AJ337" s="2828"/>
      <c r="AK337" s="2828"/>
      <c r="AL337" s="2828"/>
      <c r="AM337" s="2828"/>
    </row>
    <row r="338" spans="1:39" ht="41.25" customHeight="1">
      <c r="A338" s="3081" t="s">
        <v>94</v>
      </c>
      <c r="B338" s="3239" t="s">
        <v>27</v>
      </c>
      <c r="C338" s="3079" t="s">
        <v>27</v>
      </c>
      <c r="D338" s="3078" t="s">
        <v>1122</v>
      </c>
      <c r="E338" s="2948"/>
      <c r="F338" s="7138" t="s">
        <v>1121</v>
      </c>
      <c r="G338" s="7284" t="s">
        <v>420</v>
      </c>
      <c r="H338" s="7190" t="s">
        <v>34</v>
      </c>
      <c r="I338" s="7303" t="s">
        <v>614</v>
      </c>
      <c r="J338" s="3154" t="s">
        <v>110</v>
      </c>
      <c r="K338" s="3208">
        <v>0</v>
      </c>
      <c r="L338" s="3208">
        <v>0</v>
      </c>
      <c r="M338" s="3390">
        <v>0</v>
      </c>
      <c r="N338" s="3389" t="s">
        <v>1120</v>
      </c>
      <c r="O338" s="3388" t="s">
        <v>231</v>
      </c>
      <c r="P338" s="3387">
        <v>70</v>
      </c>
      <c r="Q338" s="3386">
        <v>70</v>
      </c>
      <c r="R338" s="3385" t="s">
        <v>1119</v>
      </c>
      <c r="S338" s="3384"/>
      <c r="T338" s="2828"/>
      <c r="U338" s="2828"/>
      <c r="V338" s="2828"/>
      <c r="W338" s="2828"/>
      <c r="X338" s="2828"/>
      <c r="Y338" s="2828"/>
      <c r="Z338" s="2828"/>
      <c r="AA338" s="2828"/>
      <c r="AB338" s="2828"/>
      <c r="AC338" s="2828"/>
      <c r="AD338" s="2828"/>
      <c r="AE338" s="2828"/>
      <c r="AF338" s="2828"/>
      <c r="AG338" s="2828"/>
      <c r="AH338" s="2828"/>
      <c r="AI338" s="2828"/>
      <c r="AJ338" s="2828"/>
      <c r="AK338" s="2828"/>
      <c r="AL338" s="2828"/>
      <c r="AM338" s="2828"/>
    </row>
    <row r="339" spans="1:39" ht="17.25" customHeight="1">
      <c r="A339" s="3028"/>
      <c r="B339" s="3236"/>
      <c r="C339" s="3026"/>
      <c r="D339" s="3235"/>
      <c r="E339" s="3141"/>
      <c r="F339" s="7135"/>
      <c r="G339" s="7135"/>
      <c r="H339" s="7135"/>
      <c r="I339" s="7135"/>
      <c r="J339" s="3145" t="s">
        <v>209</v>
      </c>
      <c r="K339" s="3142">
        <v>0</v>
      </c>
      <c r="L339" s="3142">
        <v>0</v>
      </c>
      <c r="M339" s="3323">
        <v>0</v>
      </c>
      <c r="N339" s="3170"/>
      <c r="O339" s="3007"/>
      <c r="P339" s="3007"/>
      <c r="Q339" s="3284"/>
      <c r="R339" s="3380"/>
      <c r="S339" s="2935"/>
      <c r="T339" s="2828"/>
      <c r="U339" s="2828"/>
      <c r="V339" s="2828"/>
      <c r="W339" s="2828"/>
      <c r="X339" s="2828"/>
      <c r="Y339" s="2828"/>
      <c r="Z339" s="2828"/>
      <c r="AA339" s="2828"/>
      <c r="AB339" s="2828"/>
      <c r="AC339" s="2828"/>
      <c r="AD339" s="2828"/>
      <c r="AE339" s="2828"/>
      <c r="AF339" s="2828"/>
      <c r="AG339" s="2828"/>
      <c r="AH339" s="2828"/>
      <c r="AI339" s="2828"/>
      <c r="AJ339" s="2828"/>
      <c r="AK339" s="2828"/>
      <c r="AL339" s="2828"/>
      <c r="AM339" s="2828"/>
    </row>
    <row r="340" spans="1:39" ht="19.5" customHeight="1" thickBot="1">
      <c r="A340" s="3028"/>
      <c r="B340" s="3236"/>
      <c r="C340" s="3026"/>
      <c r="D340" s="3235"/>
      <c r="E340" s="3141"/>
      <c r="F340" s="7135"/>
      <c r="G340" s="7135"/>
      <c r="H340" s="7135"/>
      <c r="I340" s="7135"/>
      <c r="J340" s="3139" t="s">
        <v>134</v>
      </c>
      <c r="K340" s="3138"/>
      <c r="L340" s="3136"/>
      <c r="M340" s="3136">
        <v>0</v>
      </c>
      <c r="N340" s="3170"/>
      <c r="O340" s="3007"/>
      <c r="P340" s="3007"/>
      <c r="Q340" s="3284"/>
      <c r="R340" s="3380"/>
      <c r="S340" s="2935"/>
      <c r="T340" s="2828"/>
      <c r="U340" s="2828"/>
      <c r="V340" s="2828"/>
      <c r="W340" s="2828"/>
      <c r="X340" s="2828"/>
      <c r="Y340" s="2828"/>
      <c r="Z340" s="2828"/>
      <c r="AA340" s="2828"/>
      <c r="AB340" s="2828"/>
      <c r="AC340" s="2828"/>
      <c r="AD340" s="2828"/>
      <c r="AE340" s="2828"/>
      <c r="AF340" s="2828"/>
      <c r="AG340" s="2828"/>
      <c r="AH340" s="2828"/>
      <c r="AI340" s="2828"/>
      <c r="AJ340" s="2828"/>
      <c r="AK340" s="2828"/>
      <c r="AL340" s="2828"/>
      <c r="AM340" s="2828"/>
    </row>
    <row r="341" spans="1:39" ht="20.25" customHeight="1" thickBot="1">
      <c r="A341" s="3242"/>
      <c r="B341" s="3228"/>
      <c r="C341" s="3227"/>
      <c r="D341" s="3226"/>
      <c r="E341" s="2937"/>
      <c r="F341" s="7136"/>
      <c r="G341" s="7136"/>
      <c r="H341" s="7136"/>
      <c r="I341" s="7136"/>
      <c r="J341" s="3134" t="s">
        <v>23</v>
      </c>
      <c r="K341" s="3383">
        <f>SUM(K338:K340)</f>
        <v>0</v>
      </c>
      <c r="L341" s="3382">
        <f>SUM(L338:L340)</f>
        <v>0</v>
      </c>
      <c r="M341" s="3382">
        <f>SUM(M338:M340)</f>
        <v>0</v>
      </c>
      <c r="N341" s="3381"/>
      <c r="O341" s="3327"/>
      <c r="P341" s="3327"/>
      <c r="Q341" s="3326"/>
      <c r="R341" s="3380"/>
      <c r="S341" s="2935"/>
      <c r="T341" s="2828"/>
      <c r="U341" s="2828"/>
      <c r="V341" s="2828"/>
      <c r="W341" s="2828"/>
      <c r="X341" s="2828"/>
      <c r="Y341" s="2828"/>
      <c r="Z341" s="2828"/>
      <c r="AA341" s="2828"/>
      <c r="AB341" s="2828"/>
      <c r="AC341" s="2828"/>
      <c r="AD341" s="2828"/>
      <c r="AE341" s="2828"/>
      <c r="AF341" s="2828"/>
      <c r="AG341" s="2828"/>
      <c r="AH341" s="2828"/>
      <c r="AI341" s="2828"/>
      <c r="AJ341" s="2828"/>
      <c r="AK341" s="2828"/>
      <c r="AL341" s="2828"/>
      <c r="AM341" s="2828"/>
    </row>
    <row r="342" spans="1:39" ht="27" customHeight="1">
      <c r="A342" s="3081" t="s">
        <v>94</v>
      </c>
      <c r="B342" s="3353" t="s">
        <v>27</v>
      </c>
      <c r="C342" s="3079" t="s">
        <v>27</v>
      </c>
      <c r="D342" s="3078" t="s">
        <v>1118</v>
      </c>
      <c r="E342" s="2948"/>
      <c r="F342" s="7138" t="s">
        <v>1117</v>
      </c>
      <c r="G342" s="7281" t="s">
        <v>1107</v>
      </c>
      <c r="H342" s="7189" t="s">
        <v>34</v>
      </c>
      <c r="I342" s="7303" t="s">
        <v>614</v>
      </c>
      <c r="J342" s="3147" t="s">
        <v>110</v>
      </c>
      <c r="K342" s="3147">
        <v>0</v>
      </c>
      <c r="L342" s="2915">
        <v>20</v>
      </c>
      <c r="M342" s="2916">
        <v>20</v>
      </c>
      <c r="N342" s="3379" t="s">
        <v>1116</v>
      </c>
      <c r="O342" s="3378" t="s">
        <v>385</v>
      </c>
      <c r="P342" s="3377">
        <v>13</v>
      </c>
      <c r="Q342" s="3376">
        <v>13</v>
      </c>
      <c r="R342" s="3257" t="s">
        <v>1115</v>
      </c>
      <c r="S342" s="3262"/>
      <c r="T342" s="2828"/>
      <c r="U342" s="2828"/>
      <c r="V342" s="2828"/>
      <c r="W342" s="2828"/>
      <c r="X342" s="2828"/>
      <c r="Y342" s="2828"/>
      <c r="Z342" s="2828"/>
      <c r="AA342" s="2828"/>
      <c r="AB342" s="2828"/>
      <c r="AC342" s="2828"/>
      <c r="AD342" s="2828"/>
      <c r="AE342" s="2828"/>
      <c r="AF342" s="2828"/>
      <c r="AG342" s="2828"/>
      <c r="AH342" s="2828"/>
      <c r="AI342" s="2828"/>
      <c r="AJ342" s="2828"/>
      <c r="AK342" s="2828"/>
      <c r="AL342" s="2828"/>
      <c r="AM342" s="2828"/>
    </row>
    <row r="343" spans="1:39" ht="27" customHeight="1">
      <c r="A343" s="3028"/>
      <c r="B343" s="3342"/>
      <c r="C343" s="3026"/>
      <c r="D343" s="3235"/>
      <c r="E343" s="3141"/>
      <c r="F343" s="7135"/>
      <c r="G343" s="7135"/>
      <c r="H343" s="7135"/>
      <c r="I343" s="7135"/>
      <c r="J343" s="3145" t="s">
        <v>209</v>
      </c>
      <c r="K343" s="3145">
        <v>0</v>
      </c>
      <c r="L343" s="3273">
        <v>0</v>
      </c>
      <c r="M343" s="3196">
        <v>0</v>
      </c>
      <c r="N343" s="2936" t="s">
        <v>1114</v>
      </c>
      <c r="O343" s="3346" t="s">
        <v>385</v>
      </c>
      <c r="P343" s="3345">
        <v>1</v>
      </c>
      <c r="Q343" s="3344">
        <v>1</v>
      </c>
      <c r="R343" s="3375" t="s">
        <v>1113</v>
      </c>
      <c r="S343" s="3262"/>
      <c r="T343" s="2828"/>
      <c r="U343" s="2828"/>
      <c r="V343" s="2828"/>
      <c r="W343" s="2828"/>
      <c r="X343" s="2828"/>
      <c r="Y343" s="2828"/>
      <c r="Z343" s="2828"/>
      <c r="AA343" s="2828"/>
      <c r="AB343" s="2828"/>
      <c r="AC343" s="2828"/>
      <c r="AD343" s="2828"/>
      <c r="AE343" s="2828"/>
      <c r="AF343" s="2828"/>
      <c r="AG343" s="2828"/>
      <c r="AH343" s="2828"/>
      <c r="AI343" s="2828"/>
      <c r="AJ343" s="2828"/>
      <c r="AK343" s="2828"/>
      <c r="AL343" s="2828"/>
      <c r="AM343" s="2828"/>
    </row>
    <row r="344" spans="1:39" ht="17.25" customHeight="1">
      <c r="A344" s="3028"/>
      <c r="B344" s="3342"/>
      <c r="C344" s="3026"/>
      <c r="D344" s="3235"/>
      <c r="E344" s="3141"/>
      <c r="F344" s="7135"/>
      <c r="G344" s="7135"/>
      <c r="H344" s="7135"/>
      <c r="I344" s="7135"/>
      <c r="J344" s="3145" t="s">
        <v>134</v>
      </c>
      <c r="K344" s="3145"/>
      <c r="L344" s="3374">
        <v>10</v>
      </c>
      <c r="M344" s="3373">
        <v>10</v>
      </c>
      <c r="N344" s="3006"/>
      <c r="O344" s="2908"/>
      <c r="P344" s="2908"/>
      <c r="Q344" s="2921"/>
      <c r="R344" s="2936"/>
      <c r="S344" s="2935"/>
      <c r="T344" s="2828"/>
      <c r="U344" s="2828"/>
      <c r="V344" s="2828"/>
      <c r="W344" s="2828"/>
      <c r="X344" s="2828"/>
      <c r="Y344" s="2828"/>
      <c r="Z344" s="2828"/>
      <c r="AA344" s="2828"/>
      <c r="AB344" s="2828"/>
      <c r="AC344" s="2828"/>
      <c r="AD344" s="2828"/>
      <c r="AE344" s="2828"/>
      <c r="AF344" s="2828"/>
      <c r="AG344" s="2828"/>
      <c r="AH344" s="2828"/>
      <c r="AI344" s="2828"/>
      <c r="AJ344" s="2828"/>
      <c r="AK344" s="2828"/>
      <c r="AL344" s="2828"/>
      <c r="AM344" s="2828"/>
    </row>
    <row r="345" spans="1:39" ht="18" customHeight="1" thickBot="1">
      <c r="A345" s="3242"/>
      <c r="B345" s="3338"/>
      <c r="C345" s="3227"/>
      <c r="D345" s="3226"/>
      <c r="E345" s="2937"/>
      <c r="F345" s="7136"/>
      <c r="G345" s="7136"/>
      <c r="H345" s="7136"/>
      <c r="I345" s="7136"/>
      <c r="J345" s="3372" t="s">
        <v>23</v>
      </c>
      <c r="K345" s="3372">
        <f>SUM(K342:K344)</f>
        <v>0</v>
      </c>
      <c r="L345" s="3371">
        <f>SUM(L342:L344)</f>
        <v>30</v>
      </c>
      <c r="M345" s="2905">
        <f>SUM(M342:M344)</f>
        <v>30</v>
      </c>
      <c r="N345" s="3370"/>
      <c r="O345" s="2919"/>
      <c r="P345" s="2919"/>
      <c r="Q345" s="2918"/>
      <c r="R345" s="2936"/>
      <c r="S345" s="2935"/>
      <c r="T345" s="2828"/>
      <c r="U345" s="2828"/>
      <c r="V345" s="2828"/>
      <c r="W345" s="2828"/>
      <c r="X345" s="2828"/>
      <c r="Y345" s="2828"/>
      <c r="Z345" s="2828"/>
      <c r="AA345" s="2828"/>
      <c r="AB345" s="2828"/>
      <c r="AC345" s="2828"/>
      <c r="AD345" s="2828"/>
      <c r="AE345" s="2828"/>
      <c r="AF345" s="2828"/>
      <c r="AG345" s="2828"/>
      <c r="AH345" s="2828"/>
      <c r="AI345" s="2828"/>
      <c r="AJ345" s="2828"/>
      <c r="AK345" s="2828"/>
      <c r="AL345" s="2828"/>
      <c r="AM345" s="2828"/>
    </row>
    <row r="346" spans="1:39" ht="27.75" customHeight="1">
      <c r="A346" s="3081" t="s">
        <v>94</v>
      </c>
      <c r="B346" s="3353" t="s">
        <v>27</v>
      </c>
      <c r="C346" s="3079" t="s">
        <v>27</v>
      </c>
      <c r="D346" s="3078" t="s">
        <v>1112</v>
      </c>
      <c r="E346" s="3365"/>
      <c r="F346" s="7138" t="s">
        <v>1111</v>
      </c>
      <c r="G346" s="7300" t="s">
        <v>1107</v>
      </c>
      <c r="H346" s="7189" t="s">
        <v>34</v>
      </c>
      <c r="I346" s="2931" t="s">
        <v>614</v>
      </c>
      <c r="J346" s="3147" t="s">
        <v>110</v>
      </c>
      <c r="K346" s="3147">
        <v>0</v>
      </c>
      <c r="L346" s="2915">
        <v>1.5</v>
      </c>
      <c r="M346" s="2916">
        <v>1.4</v>
      </c>
      <c r="N346" s="3369" t="s">
        <v>1102</v>
      </c>
      <c r="O346" s="3351" t="s">
        <v>231</v>
      </c>
      <c r="P346" s="3350">
        <v>0.18</v>
      </c>
      <c r="Q346" s="3349">
        <v>0.18</v>
      </c>
      <c r="R346" s="3368" t="s">
        <v>1110</v>
      </c>
      <c r="S346" s="3347"/>
      <c r="T346" s="2828"/>
      <c r="U346" s="2828"/>
      <c r="V346" s="2828"/>
      <c r="W346" s="2828"/>
      <c r="X346" s="2828"/>
      <c r="Y346" s="2828"/>
      <c r="Z346" s="2828"/>
      <c r="AA346" s="2828"/>
      <c r="AB346" s="2828"/>
      <c r="AC346" s="2828"/>
      <c r="AD346" s="2828"/>
      <c r="AE346" s="2828"/>
      <c r="AF346" s="2828"/>
      <c r="AG346" s="2828"/>
      <c r="AH346" s="2828"/>
      <c r="AI346" s="2828"/>
      <c r="AJ346" s="2828"/>
      <c r="AK346" s="2828"/>
      <c r="AL346" s="2828"/>
      <c r="AM346" s="2828"/>
    </row>
    <row r="347" spans="1:39" ht="17.25" customHeight="1">
      <c r="A347" s="3028"/>
      <c r="B347" s="3342"/>
      <c r="C347" s="3026"/>
      <c r="D347" s="3235"/>
      <c r="E347" s="3365"/>
      <c r="F347" s="7135"/>
      <c r="G347" s="7270"/>
      <c r="H347" s="7135"/>
      <c r="I347" s="2931"/>
      <c r="J347" s="3154" t="s">
        <v>209</v>
      </c>
      <c r="K347" s="3154">
        <v>0</v>
      </c>
      <c r="L347" s="3258">
        <v>0</v>
      </c>
      <c r="M347" s="3196"/>
      <c r="N347" s="3363"/>
      <c r="O347" s="3354"/>
      <c r="P347" s="3012"/>
      <c r="Q347" s="3011"/>
      <c r="R347" s="3006"/>
      <c r="S347" s="2935"/>
      <c r="T347" s="2828"/>
      <c r="U347" s="2828"/>
      <c r="V347" s="2828"/>
      <c r="W347" s="2828"/>
      <c r="X347" s="2828"/>
      <c r="Y347" s="2828"/>
      <c r="Z347" s="2828"/>
      <c r="AA347" s="2828"/>
      <c r="AB347" s="2828"/>
      <c r="AC347" s="2828"/>
      <c r="AD347" s="2828"/>
      <c r="AE347" s="2828"/>
      <c r="AF347" s="2828"/>
      <c r="AG347" s="2828"/>
      <c r="AH347" s="2828"/>
      <c r="AI347" s="2828"/>
      <c r="AJ347" s="2828"/>
      <c r="AK347" s="2828"/>
      <c r="AL347" s="2828"/>
      <c r="AM347" s="2828"/>
    </row>
    <row r="348" spans="1:39" ht="23.25" customHeight="1" thickBot="1">
      <c r="A348" s="3028"/>
      <c r="B348" s="3342"/>
      <c r="C348" s="3026"/>
      <c r="D348" s="3235"/>
      <c r="E348" s="3365"/>
      <c r="F348" s="7135"/>
      <c r="G348" s="7270"/>
      <c r="H348" s="7135"/>
      <c r="I348" s="2931"/>
      <c r="J348" s="3139" t="s">
        <v>134</v>
      </c>
      <c r="K348" s="3234">
        <v>0</v>
      </c>
      <c r="L348" s="3367">
        <v>139</v>
      </c>
      <c r="M348" s="3366">
        <v>139</v>
      </c>
      <c r="N348" s="3363"/>
      <c r="O348" s="3354"/>
      <c r="P348" s="3012"/>
      <c r="Q348" s="3011"/>
      <c r="R348" s="3006"/>
      <c r="S348" s="2935"/>
      <c r="T348" s="2828"/>
      <c r="U348" s="2828"/>
      <c r="V348" s="2828"/>
      <c r="W348" s="2840"/>
      <c r="X348" s="2828"/>
      <c r="Y348" s="2828"/>
      <c r="Z348" s="2828"/>
      <c r="AA348" s="2828"/>
      <c r="AB348" s="2828"/>
      <c r="AC348" s="2828"/>
      <c r="AD348" s="2828"/>
      <c r="AE348" s="2828"/>
      <c r="AF348" s="2828"/>
      <c r="AG348" s="2828"/>
      <c r="AH348" s="2828"/>
      <c r="AI348" s="2828"/>
      <c r="AJ348" s="2828"/>
      <c r="AK348" s="2828"/>
      <c r="AL348" s="2828"/>
      <c r="AM348" s="2828"/>
    </row>
    <row r="349" spans="1:39" ht="30" customHeight="1" thickBot="1">
      <c r="A349" s="3028"/>
      <c r="B349" s="3342"/>
      <c r="C349" s="3026"/>
      <c r="D349" s="3235"/>
      <c r="E349" s="3365"/>
      <c r="F349" s="7136"/>
      <c r="G349" s="7271"/>
      <c r="H349" s="7136"/>
      <c r="I349" s="2931"/>
      <c r="J349" s="3225" t="s">
        <v>23</v>
      </c>
      <c r="K349" s="3225">
        <f>SUM(K346:K348)</f>
        <v>0</v>
      </c>
      <c r="L349" s="3223">
        <f>SUM(L346:L348)</f>
        <v>140.5</v>
      </c>
      <c r="M349" s="3364">
        <f>SUM(M346:M348)</f>
        <v>140.4</v>
      </c>
      <c r="N349" s="3363"/>
      <c r="O349" s="3354"/>
      <c r="P349" s="3012"/>
      <c r="Q349" s="3011"/>
      <c r="R349" s="3220"/>
      <c r="S349" s="3219"/>
      <c r="T349" s="2828"/>
      <c r="U349" s="2828"/>
      <c r="V349" s="2828"/>
      <c r="W349" s="2828"/>
      <c r="X349" s="2828"/>
      <c r="Y349" s="2828"/>
      <c r="Z349" s="2828"/>
      <c r="AA349" s="2828"/>
      <c r="AB349" s="2828"/>
      <c r="AC349" s="2828"/>
      <c r="AD349" s="2828"/>
      <c r="AE349" s="2828"/>
      <c r="AF349" s="2828"/>
      <c r="AG349" s="2828"/>
      <c r="AH349" s="2828"/>
      <c r="AI349" s="2828"/>
      <c r="AJ349" s="2828"/>
      <c r="AK349" s="2828"/>
      <c r="AL349" s="2828"/>
      <c r="AM349" s="2828"/>
    </row>
    <row r="350" spans="1:39" ht="21" customHeight="1">
      <c r="A350" s="3081" t="s">
        <v>94</v>
      </c>
      <c r="B350" s="3353" t="s">
        <v>27</v>
      </c>
      <c r="C350" s="3079" t="s">
        <v>27</v>
      </c>
      <c r="D350" s="3078" t="s">
        <v>1109</v>
      </c>
      <c r="E350" s="3141"/>
      <c r="F350" s="7138" t="s">
        <v>1108</v>
      </c>
      <c r="G350" s="7281" t="s">
        <v>1107</v>
      </c>
      <c r="H350" s="7189" t="s">
        <v>34</v>
      </c>
      <c r="I350" s="3341"/>
      <c r="J350" s="3203" t="s">
        <v>110</v>
      </c>
      <c r="K350" s="3362">
        <v>0</v>
      </c>
      <c r="L350" s="3361">
        <v>0</v>
      </c>
      <c r="M350" s="3361">
        <v>0</v>
      </c>
      <c r="N350" s="3360" t="s">
        <v>1106</v>
      </c>
      <c r="O350" s="3359" t="s">
        <v>385</v>
      </c>
      <c r="P350" s="3358">
        <v>1</v>
      </c>
      <c r="Q350" s="3357">
        <v>0</v>
      </c>
      <c r="R350" s="7416" t="s">
        <v>1105</v>
      </c>
      <c r="S350" s="7419"/>
      <c r="T350" s="2840"/>
      <c r="U350" s="2828"/>
      <c r="V350" s="2828"/>
      <c r="W350" s="2828"/>
      <c r="X350" s="2828"/>
      <c r="Y350" s="2828"/>
      <c r="Z350" s="2828"/>
      <c r="AA350" s="2828"/>
      <c r="AB350" s="2828"/>
      <c r="AC350" s="2828"/>
      <c r="AD350" s="2828"/>
      <c r="AE350" s="2828"/>
      <c r="AF350" s="2828"/>
      <c r="AG350" s="2828"/>
      <c r="AH350" s="2828"/>
      <c r="AI350" s="2828"/>
      <c r="AJ350" s="2828"/>
      <c r="AK350" s="2828"/>
      <c r="AL350" s="2828"/>
      <c r="AM350" s="2828"/>
    </row>
    <row r="351" spans="1:39" ht="19.5" customHeight="1">
      <c r="A351" s="3028"/>
      <c r="B351" s="3342"/>
      <c r="C351" s="3026"/>
      <c r="D351" s="3235"/>
      <c r="E351" s="3141"/>
      <c r="F351" s="7135"/>
      <c r="G351" s="7135"/>
      <c r="H351" s="7135"/>
      <c r="I351" s="3341"/>
      <c r="J351" s="3186" t="s">
        <v>209</v>
      </c>
      <c r="K351" s="3145">
        <v>0</v>
      </c>
      <c r="L351" s="3273">
        <v>0</v>
      </c>
      <c r="M351" s="3273">
        <v>0</v>
      </c>
      <c r="N351" s="3355"/>
      <c r="O351" s="3354"/>
      <c r="P351" s="3012"/>
      <c r="Q351" s="3011"/>
      <c r="R351" s="7417"/>
      <c r="S351" s="7420"/>
      <c r="T351" s="2828"/>
      <c r="U351" s="2828"/>
      <c r="V351" s="2828"/>
      <c r="W351" s="2828"/>
      <c r="X351" s="2828"/>
      <c r="Y351" s="2828"/>
      <c r="Z351" s="2828"/>
      <c r="AA351" s="2828"/>
      <c r="AB351" s="2828"/>
      <c r="AC351" s="2828"/>
      <c r="AD351" s="2828"/>
      <c r="AE351" s="2828"/>
      <c r="AF351" s="2828"/>
      <c r="AG351" s="2828"/>
      <c r="AH351" s="2828"/>
      <c r="AI351" s="2828"/>
      <c r="AJ351" s="2828"/>
      <c r="AK351" s="2828"/>
      <c r="AL351" s="2828"/>
      <c r="AM351" s="2828"/>
    </row>
    <row r="352" spans="1:39" ht="22.5" customHeight="1" thickBot="1">
      <c r="A352" s="3028"/>
      <c r="B352" s="3342"/>
      <c r="C352" s="3026"/>
      <c r="D352" s="3235"/>
      <c r="E352" s="3141"/>
      <c r="F352" s="7135"/>
      <c r="G352" s="7135"/>
      <c r="H352" s="7135"/>
      <c r="I352" s="3341"/>
      <c r="J352" s="3180" t="s">
        <v>134</v>
      </c>
      <c r="K352" s="3234">
        <v>0</v>
      </c>
      <c r="L352" s="3356">
        <v>0</v>
      </c>
      <c r="M352" s="3204">
        <v>0</v>
      </c>
      <c r="N352" s="3355"/>
      <c r="O352" s="3354"/>
      <c r="P352" s="3012"/>
      <c r="Q352" s="3011"/>
      <c r="R352" s="7417"/>
      <c r="S352" s="7420"/>
      <c r="T352" s="2828"/>
      <c r="U352" s="2828"/>
      <c r="V352" s="2828"/>
      <c r="W352" s="2828"/>
      <c r="X352" s="2828"/>
      <c r="Y352" s="2828"/>
      <c r="Z352" s="2828"/>
      <c r="AA352" s="2828"/>
      <c r="AB352" s="2828"/>
      <c r="AC352" s="2828"/>
      <c r="AD352" s="2828"/>
      <c r="AE352" s="2828"/>
      <c r="AF352" s="2828"/>
      <c r="AG352" s="2828"/>
      <c r="AH352" s="2828"/>
      <c r="AI352" s="2828"/>
      <c r="AJ352" s="2828"/>
      <c r="AK352" s="2828"/>
      <c r="AL352" s="2828"/>
      <c r="AM352" s="2828"/>
    </row>
    <row r="353" spans="1:39" ht="12" customHeight="1" thickBot="1">
      <c r="A353" s="3028"/>
      <c r="B353" s="3342"/>
      <c r="C353" s="3026"/>
      <c r="D353" s="3235"/>
      <c r="E353" s="3141"/>
      <c r="F353" s="7136"/>
      <c r="G353" s="7136"/>
      <c r="H353" s="7136"/>
      <c r="I353" s="3341"/>
      <c r="J353" s="3192" t="s">
        <v>23</v>
      </c>
      <c r="K353" s="3134">
        <f>SUM(K350:K352)</f>
        <v>0</v>
      </c>
      <c r="L353" s="3133">
        <f>SUM(L350:L352)</f>
        <v>0</v>
      </c>
      <c r="M353" s="3133">
        <f>SUM(M350:M352)</f>
        <v>0</v>
      </c>
      <c r="N353" s="2920"/>
      <c r="O353" s="3042"/>
      <c r="P353" s="2919"/>
      <c r="Q353" s="2918"/>
      <c r="R353" s="7418"/>
      <c r="S353" s="7421"/>
      <c r="T353" s="2828"/>
      <c r="U353" s="2828"/>
      <c r="V353" s="2828"/>
      <c r="W353" s="2828"/>
      <c r="X353" s="2828"/>
      <c r="Y353" s="2828"/>
      <c r="Z353" s="2828"/>
      <c r="AA353" s="2828"/>
      <c r="AB353" s="2828"/>
      <c r="AC353" s="2828"/>
      <c r="AD353" s="2828"/>
      <c r="AE353" s="2828"/>
      <c r="AF353" s="2828"/>
      <c r="AG353" s="2828"/>
      <c r="AH353" s="2828"/>
      <c r="AI353" s="2828"/>
      <c r="AJ353" s="2828"/>
      <c r="AK353" s="2828"/>
      <c r="AL353" s="2828"/>
      <c r="AM353" s="2828"/>
    </row>
    <row r="354" spans="1:39" ht="26.25" customHeight="1">
      <c r="A354" s="3081" t="s">
        <v>94</v>
      </c>
      <c r="B354" s="3353" t="s">
        <v>27</v>
      </c>
      <c r="C354" s="3079" t="s">
        <v>27</v>
      </c>
      <c r="D354" s="3078" t="s">
        <v>1104</v>
      </c>
      <c r="E354" s="2948"/>
      <c r="F354" s="7138" t="s">
        <v>1103</v>
      </c>
      <c r="G354" s="7281" t="s">
        <v>420</v>
      </c>
      <c r="H354" s="7189" t="s">
        <v>34</v>
      </c>
      <c r="I354" s="3341"/>
      <c r="J354" s="3191" t="s">
        <v>110</v>
      </c>
      <c r="K354" s="3147">
        <v>0</v>
      </c>
      <c r="L354" s="2915">
        <v>0</v>
      </c>
      <c r="M354" s="2916">
        <v>0</v>
      </c>
      <c r="N354" s="3352" t="s">
        <v>1102</v>
      </c>
      <c r="O354" s="3351" t="s">
        <v>231</v>
      </c>
      <c r="P354" s="3350">
        <v>0.22</v>
      </c>
      <c r="Q354" s="3349">
        <v>0</v>
      </c>
      <c r="R354" s="3348" t="s">
        <v>1101</v>
      </c>
      <c r="S354" s="3347"/>
      <c r="T354" s="2828"/>
      <c r="U354" s="2828"/>
      <c r="V354" s="2828"/>
      <c r="W354" s="2828"/>
      <c r="X354" s="2828"/>
      <c r="Y354" s="2828"/>
      <c r="Z354" s="2828"/>
      <c r="AA354" s="2828"/>
      <c r="AB354" s="2828"/>
      <c r="AC354" s="2828"/>
      <c r="AD354" s="2828"/>
      <c r="AE354" s="2828"/>
      <c r="AF354" s="2828"/>
      <c r="AG354" s="2828"/>
      <c r="AH354" s="2828"/>
      <c r="AI354" s="2828"/>
      <c r="AJ354" s="2828"/>
      <c r="AK354" s="2828"/>
      <c r="AL354" s="2828"/>
      <c r="AM354" s="2828"/>
    </row>
    <row r="355" spans="1:39" ht="20.25" customHeight="1">
      <c r="A355" s="3028"/>
      <c r="B355" s="3342"/>
      <c r="C355" s="3026"/>
      <c r="D355" s="3235"/>
      <c r="E355" s="3141"/>
      <c r="F355" s="7135"/>
      <c r="G355" s="7135"/>
      <c r="H355" s="7135"/>
      <c r="I355" s="3341"/>
      <c r="J355" s="3186" t="s">
        <v>209</v>
      </c>
      <c r="K355" s="3145">
        <v>0</v>
      </c>
      <c r="L355" s="3273">
        <v>0</v>
      </c>
      <c r="M355" s="3196">
        <v>0</v>
      </c>
      <c r="N355" s="2909"/>
      <c r="O355" s="3346"/>
      <c r="P355" s="3345"/>
      <c r="Q355" s="3344"/>
      <c r="R355" s="3343"/>
      <c r="S355" s="3262"/>
      <c r="T355" s="2828"/>
      <c r="U355" s="2828"/>
      <c r="V355" s="2828"/>
      <c r="W355" s="2828"/>
      <c r="X355" s="2828"/>
      <c r="Y355" s="2828"/>
      <c r="Z355" s="2828"/>
      <c r="AA355" s="2828"/>
      <c r="AB355" s="2828"/>
      <c r="AC355" s="2828"/>
      <c r="AD355" s="2828"/>
      <c r="AE355" s="2828"/>
      <c r="AF355" s="2828"/>
      <c r="AG355" s="2828"/>
      <c r="AH355" s="2828"/>
      <c r="AI355" s="2828"/>
      <c r="AJ355" s="2828"/>
      <c r="AK355" s="2828"/>
      <c r="AL355" s="2828"/>
      <c r="AM355" s="2828"/>
    </row>
    <row r="356" spans="1:39" ht="20.25" customHeight="1" thickBot="1">
      <c r="A356" s="3028"/>
      <c r="B356" s="3342"/>
      <c r="C356" s="3026"/>
      <c r="D356" s="3235"/>
      <c r="E356" s="3141"/>
      <c r="F356" s="7135"/>
      <c r="G356" s="7135"/>
      <c r="H356" s="7135"/>
      <c r="I356" s="3341"/>
      <c r="J356" s="3186" t="s">
        <v>134</v>
      </c>
      <c r="K356" s="3139">
        <v>0</v>
      </c>
      <c r="L356" s="3340">
        <v>0</v>
      </c>
      <c r="M356" s="3339">
        <v>0</v>
      </c>
      <c r="N356" s="2909"/>
      <c r="O356" s="2908"/>
      <c r="P356" s="2908"/>
      <c r="Q356" s="2921"/>
      <c r="R356" s="3006"/>
      <c r="S356" s="2935"/>
      <c r="T356" s="2828"/>
      <c r="U356" s="2828"/>
      <c r="V356" s="2828"/>
      <c r="W356" s="2828"/>
      <c r="X356" s="2828"/>
      <c r="Y356" s="2828"/>
      <c r="Z356" s="2828"/>
      <c r="AA356" s="2828"/>
      <c r="AB356" s="2828"/>
      <c r="AC356" s="2828"/>
      <c r="AD356" s="2828"/>
      <c r="AE356" s="2828"/>
      <c r="AF356" s="2828"/>
      <c r="AG356" s="2828"/>
      <c r="AH356" s="2828"/>
      <c r="AI356" s="2828"/>
      <c r="AJ356" s="2828"/>
      <c r="AK356" s="2828"/>
      <c r="AL356" s="2828"/>
      <c r="AM356" s="2828"/>
    </row>
    <row r="357" spans="1:39" ht="23.25" customHeight="1" thickBot="1">
      <c r="A357" s="3242"/>
      <c r="B357" s="3338"/>
      <c r="C357" s="3227"/>
      <c r="D357" s="3226"/>
      <c r="E357" s="2937"/>
      <c r="F357" s="7136"/>
      <c r="G357" s="7136"/>
      <c r="H357" s="7136"/>
      <c r="I357" s="3337"/>
      <c r="J357" s="3336" t="s">
        <v>23</v>
      </c>
      <c r="K357" s="3134">
        <f>SUM(K354:K356)</f>
        <v>0</v>
      </c>
      <c r="L357" s="3133">
        <f>SUM(L354:L356)</f>
        <v>0</v>
      </c>
      <c r="M357" s="3133">
        <f>SUM(M354:M356)</f>
        <v>0</v>
      </c>
      <c r="N357" s="2920"/>
      <c r="O357" s="2919"/>
      <c r="P357" s="2919"/>
      <c r="Q357" s="2918"/>
      <c r="R357" s="3006"/>
      <c r="S357" s="2935"/>
      <c r="T357" s="2828"/>
      <c r="U357" s="2828"/>
      <c r="V357" s="2828"/>
      <c r="W357" s="2828"/>
      <c r="X357" s="2828"/>
      <c r="Y357" s="2828"/>
      <c r="Z357" s="2828"/>
      <c r="AA357" s="2828"/>
      <c r="AB357" s="2828"/>
      <c r="AC357" s="2828"/>
      <c r="AD357" s="2828"/>
      <c r="AE357" s="2828"/>
      <c r="AF357" s="2828"/>
      <c r="AG357" s="2828"/>
      <c r="AH357" s="2828"/>
      <c r="AI357" s="2828"/>
      <c r="AJ357" s="2828"/>
      <c r="AK357" s="2828"/>
      <c r="AL357" s="2828"/>
      <c r="AM357" s="2828"/>
    </row>
    <row r="358" spans="1:39" ht="15" customHeight="1" thickBot="1">
      <c r="A358" s="7225" t="s">
        <v>94</v>
      </c>
      <c r="B358" s="7226" t="s">
        <v>27</v>
      </c>
      <c r="C358" s="7227" t="s">
        <v>29</v>
      </c>
      <c r="D358" s="7268" t="s">
        <v>1100</v>
      </c>
      <c r="E358" s="7209"/>
      <c r="F358" s="7269"/>
      <c r="G358" s="7281" t="s">
        <v>410</v>
      </c>
      <c r="H358" s="7189" t="s">
        <v>34</v>
      </c>
      <c r="I358" s="7289" t="s">
        <v>614</v>
      </c>
      <c r="J358" s="3332" t="s">
        <v>110</v>
      </c>
      <c r="K358" s="3243">
        <f>K362+K366+K370+K374</f>
        <v>1210</v>
      </c>
      <c r="L358" s="3243">
        <f>L362+L366+L370+L374</f>
        <v>917</v>
      </c>
      <c r="M358" s="3243">
        <f>M362+M366+M370+M374</f>
        <v>873.49</v>
      </c>
      <c r="N358" s="2914"/>
      <c r="O358" s="2913"/>
      <c r="P358" s="2913"/>
      <c r="Q358" s="3301"/>
      <c r="R358" s="3006"/>
      <c r="S358" s="2935"/>
      <c r="T358" s="2840"/>
      <c r="U358" s="2828"/>
      <c r="V358" s="2840"/>
      <c r="W358" s="2840"/>
      <c r="X358" s="2840"/>
      <c r="Y358" s="2828"/>
      <c r="Z358" s="2828"/>
      <c r="AA358" s="2828"/>
      <c r="AB358" s="2828"/>
      <c r="AC358" s="2828"/>
      <c r="AD358" s="2828"/>
      <c r="AE358" s="2828"/>
      <c r="AF358" s="2828"/>
      <c r="AG358" s="2828"/>
      <c r="AH358" s="2828"/>
      <c r="AI358" s="2828"/>
      <c r="AJ358" s="2828"/>
      <c r="AK358" s="2828"/>
      <c r="AL358" s="2828"/>
      <c r="AM358" s="2828"/>
    </row>
    <row r="359" spans="1:39" ht="15" customHeight="1" thickBot="1">
      <c r="A359" s="7135"/>
      <c r="B359" s="7135"/>
      <c r="C359" s="7135"/>
      <c r="D359" s="7132"/>
      <c r="E359" s="7286"/>
      <c r="F359" s="7270"/>
      <c r="G359" s="7135"/>
      <c r="H359" s="7135"/>
      <c r="I359" s="7132"/>
      <c r="J359" s="3335" t="s">
        <v>209</v>
      </c>
      <c r="K359" s="3334"/>
      <c r="L359" s="3333">
        <f>L363+L367+L371+L375</f>
        <v>0</v>
      </c>
      <c r="M359" s="3333">
        <f>M363+M367+M371+M375</f>
        <v>0</v>
      </c>
      <c r="N359" s="2993"/>
      <c r="O359" s="3031"/>
      <c r="P359" s="3031"/>
      <c r="Q359" s="3296"/>
      <c r="R359" s="3006"/>
      <c r="S359" s="2935"/>
      <c r="T359" s="2828"/>
      <c r="U359" s="2828"/>
      <c r="V359" s="2828"/>
      <c r="W359" s="2828"/>
      <c r="X359" s="2828"/>
      <c r="Y359" s="2828"/>
      <c r="Z359" s="2828"/>
      <c r="AA359" s="2828"/>
      <c r="AB359" s="2828"/>
      <c r="AC359" s="2828"/>
      <c r="AD359" s="2828"/>
      <c r="AE359" s="2828"/>
      <c r="AF359" s="2828"/>
      <c r="AG359" s="2828"/>
      <c r="AH359" s="2828"/>
      <c r="AI359" s="2828"/>
      <c r="AJ359" s="2828"/>
      <c r="AK359" s="2828"/>
      <c r="AL359" s="2828"/>
      <c r="AM359" s="2828"/>
    </row>
    <row r="360" spans="1:39" ht="21.75" customHeight="1" thickBot="1">
      <c r="A360" s="7135"/>
      <c r="B360" s="7135"/>
      <c r="C360" s="7135"/>
      <c r="D360" s="7132"/>
      <c r="E360" s="7286"/>
      <c r="F360" s="7270"/>
      <c r="G360" s="7135"/>
      <c r="H360" s="7135"/>
      <c r="I360" s="7132"/>
      <c r="J360" s="3332" t="s">
        <v>134</v>
      </c>
      <c r="K360" s="3243">
        <f>K364+K368+K372+K376</f>
        <v>133.5</v>
      </c>
      <c r="L360" s="3243">
        <f>L364+L368+L372+L376</f>
        <v>133.5</v>
      </c>
      <c r="M360" s="3243">
        <f>M364+M368+M372+M376</f>
        <v>133.5</v>
      </c>
      <c r="N360" s="3331"/>
      <c r="O360" s="2913"/>
      <c r="P360" s="2913"/>
      <c r="Q360" s="3301"/>
      <c r="R360" s="3006"/>
      <c r="S360" s="2935"/>
      <c r="T360" s="2828"/>
      <c r="U360" s="2828"/>
      <c r="V360" s="2828"/>
      <c r="W360" s="2828"/>
      <c r="X360" s="2828"/>
      <c r="Y360" s="2828"/>
      <c r="Z360" s="2828"/>
      <c r="AA360" s="2828"/>
      <c r="AB360" s="2828"/>
      <c r="AC360" s="2828"/>
      <c r="AD360" s="2828"/>
      <c r="AE360" s="2828"/>
      <c r="AF360" s="2828"/>
      <c r="AG360" s="2828"/>
      <c r="AH360" s="2828"/>
      <c r="AI360" s="2828"/>
      <c r="AJ360" s="2828"/>
      <c r="AK360" s="2828"/>
      <c r="AL360" s="2828"/>
      <c r="AM360" s="2828"/>
    </row>
    <row r="361" spans="1:39" ht="13.5" customHeight="1" thickBot="1">
      <c r="A361" s="7136"/>
      <c r="B361" s="7136"/>
      <c r="C361" s="7136"/>
      <c r="D361" s="7133"/>
      <c r="E361" s="7171"/>
      <c r="F361" s="7271"/>
      <c r="G361" s="7136"/>
      <c r="H361" s="7136"/>
      <c r="I361" s="7133"/>
      <c r="J361" s="3330" t="s">
        <v>23</v>
      </c>
      <c r="K361" s="3329">
        <f>SUM(K358:K360)</f>
        <v>1343.5</v>
      </c>
      <c r="L361" s="3329">
        <f>SUM(L358:L360)</f>
        <v>1050.5</v>
      </c>
      <c r="M361" s="3329">
        <f>SUM(M358:M360)</f>
        <v>1006.99</v>
      </c>
      <c r="N361" s="3328"/>
      <c r="O361" s="3327"/>
      <c r="P361" s="3327"/>
      <c r="Q361" s="3326"/>
      <c r="R361" s="3173"/>
      <c r="S361" s="3172"/>
      <c r="T361" s="2828"/>
      <c r="U361" s="2828"/>
      <c r="V361" s="2828"/>
      <c r="W361" s="2828"/>
      <c r="X361" s="2828"/>
      <c r="Y361" s="2828"/>
      <c r="Z361" s="2828"/>
      <c r="AA361" s="2828"/>
      <c r="AB361" s="2828"/>
      <c r="AC361" s="2828"/>
      <c r="AD361" s="2828"/>
      <c r="AE361" s="2828"/>
      <c r="AF361" s="2828"/>
      <c r="AG361" s="2828"/>
      <c r="AH361" s="2828"/>
      <c r="AI361" s="2828"/>
      <c r="AJ361" s="2828"/>
      <c r="AK361" s="2828"/>
      <c r="AL361" s="2828"/>
      <c r="AM361" s="2828"/>
    </row>
    <row r="362" spans="1:39" ht="17.25" customHeight="1">
      <c r="A362" s="7225" t="s">
        <v>94</v>
      </c>
      <c r="B362" s="7226" t="s">
        <v>27</v>
      </c>
      <c r="C362" s="7227" t="s">
        <v>29</v>
      </c>
      <c r="D362" s="7134" t="s">
        <v>27</v>
      </c>
      <c r="E362" s="2948"/>
      <c r="F362" s="7296" t="s">
        <v>1099</v>
      </c>
      <c r="G362" s="7281" t="s">
        <v>410</v>
      </c>
      <c r="H362" s="7244" t="s">
        <v>34</v>
      </c>
      <c r="I362" s="2987" t="s">
        <v>614</v>
      </c>
      <c r="J362" s="3154" t="s">
        <v>110</v>
      </c>
      <c r="K362" s="3154">
        <v>300</v>
      </c>
      <c r="L362" s="3258">
        <v>384</v>
      </c>
      <c r="M362" s="3152">
        <v>377.5</v>
      </c>
      <c r="N362" s="7165" t="s">
        <v>1098</v>
      </c>
      <c r="O362" s="7299" t="s">
        <v>37</v>
      </c>
      <c r="P362" s="3325">
        <v>8500</v>
      </c>
      <c r="Q362" s="3324">
        <v>8500</v>
      </c>
      <c r="R362" s="7424" t="s">
        <v>1097</v>
      </c>
      <c r="S362" s="7154" t="s">
        <v>1096</v>
      </c>
      <c r="T362" s="2828"/>
      <c r="U362" s="2828"/>
      <c r="V362" s="2828"/>
      <c r="W362" s="2828"/>
      <c r="X362" s="2828"/>
      <c r="Y362" s="2840"/>
      <c r="Z362" s="2828"/>
      <c r="AA362" s="2828"/>
      <c r="AB362" s="2828"/>
      <c r="AC362" s="2828"/>
      <c r="AD362" s="2828"/>
      <c r="AE362" s="2828"/>
      <c r="AF362" s="2828"/>
      <c r="AG362" s="2828"/>
      <c r="AH362" s="2828"/>
      <c r="AI362" s="2828"/>
      <c r="AJ362" s="2828"/>
      <c r="AK362" s="2828"/>
      <c r="AL362" s="2828"/>
      <c r="AM362" s="2828"/>
    </row>
    <row r="363" spans="1:39" ht="15.75" customHeight="1">
      <c r="A363" s="7135"/>
      <c r="B363" s="7135"/>
      <c r="C363" s="7135"/>
      <c r="D363" s="7135"/>
      <c r="E363" s="3141"/>
      <c r="F363" s="7135"/>
      <c r="G363" s="7135"/>
      <c r="H363" s="7132"/>
      <c r="I363" s="2931"/>
      <c r="J363" s="3145" t="s">
        <v>209</v>
      </c>
      <c r="K363" s="3145"/>
      <c r="L363" s="3142"/>
      <c r="M363" s="3323"/>
      <c r="N363" s="7183"/>
      <c r="O363" s="7142"/>
      <c r="P363" s="3012"/>
      <c r="Q363" s="3011"/>
      <c r="R363" s="7410"/>
      <c r="S363" s="7156"/>
      <c r="T363" s="2828"/>
      <c r="U363" s="2828"/>
      <c r="V363" s="2828"/>
      <c r="W363" s="2828"/>
      <c r="X363" s="2828"/>
      <c r="Y363" s="2828"/>
      <c r="Z363" s="2828"/>
      <c r="AA363" s="2828"/>
      <c r="AB363" s="2828"/>
      <c r="AC363" s="2828"/>
      <c r="AD363" s="2828"/>
      <c r="AE363" s="2828"/>
      <c r="AF363" s="2828"/>
      <c r="AG363" s="2828"/>
      <c r="AH363" s="2828"/>
      <c r="AI363" s="2828"/>
      <c r="AJ363" s="2828"/>
      <c r="AK363" s="2828"/>
      <c r="AL363" s="2828"/>
      <c r="AM363" s="2828"/>
    </row>
    <row r="364" spans="1:39" ht="14.25" customHeight="1" thickBot="1">
      <c r="A364" s="7135"/>
      <c r="B364" s="7135"/>
      <c r="C364" s="7135"/>
      <c r="D364" s="7135"/>
      <c r="E364" s="3141"/>
      <c r="F364" s="7135"/>
      <c r="G364" s="7135"/>
      <c r="H364" s="7132"/>
      <c r="I364" s="2931"/>
      <c r="J364" s="3150" t="s">
        <v>134</v>
      </c>
      <c r="K364" s="3150"/>
      <c r="L364" s="3322">
        <v>0</v>
      </c>
      <c r="M364" s="3321"/>
      <c r="N364" s="3320"/>
      <c r="O364" s="2908"/>
      <c r="P364" s="2908"/>
      <c r="Q364" s="2921"/>
      <c r="R364" s="7410"/>
      <c r="S364" s="7156"/>
      <c r="T364" s="2828"/>
      <c r="U364" s="2828"/>
      <c r="V364" s="2828"/>
      <c r="W364" s="2828"/>
      <c r="X364" s="2828"/>
      <c r="Y364" s="2828"/>
      <c r="Z364" s="2828"/>
      <c r="AA364" s="2828"/>
      <c r="AB364" s="2828"/>
      <c r="AC364" s="2828"/>
      <c r="AD364" s="2828"/>
      <c r="AE364" s="2828"/>
      <c r="AF364" s="2828"/>
      <c r="AG364" s="2828"/>
      <c r="AH364" s="2828"/>
      <c r="AI364" s="2828"/>
      <c r="AJ364" s="2828"/>
      <c r="AK364" s="2828"/>
      <c r="AL364" s="2828"/>
      <c r="AM364" s="2828"/>
    </row>
    <row r="365" spans="1:39" ht="16.5" customHeight="1" thickBot="1">
      <c r="A365" s="7136"/>
      <c r="B365" s="7136"/>
      <c r="C365" s="7136"/>
      <c r="D365" s="7136"/>
      <c r="E365" s="2937"/>
      <c r="F365" s="7136"/>
      <c r="G365" s="7136"/>
      <c r="H365" s="7133"/>
      <c r="I365" s="3283"/>
      <c r="J365" s="3134" t="s">
        <v>23</v>
      </c>
      <c r="K365" s="3134">
        <f>SUM(K362:K364)</f>
        <v>300</v>
      </c>
      <c r="L365" s="3319">
        <f>SUM(L362:L364)</f>
        <v>384</v>
      </c>
      <c r="M365" s="3318">
        <f>SUM(M362:M364)</f>
        <v>377.5</v>
      </c>
      <c r="N365" s="3317"/>
      <c r="O365" s="2901"/>
      <c r="P365" s="2901"/>
      <c r="Q365" s="3316"/>
      <c r="R365" s="7201"/>
      <c r="S365" s="7158"/>
      <c r="T365" s="2828"/>
      <c r="U365" s="2828"/>
      <c r="V365" s="2828"/>
      <c r="W365" s="2828"/>
      <c r="X365" s="2828"/>
      <c r="Y365" s="2828"/>
      <c r="Z365" s="2828"/>
      <c r="AA365" s="2828"/>
      <c r="AB365" s="2828"/>
      <c r="AC365" s="2828"/>
      <c r="AD365" s="2828"/>
      <c r="AE365" s="2828"/>
      <c r="AF365" s="2828"/>
      <c r="AG365" s="2828"/>
      <c r="AH365" s="2828"/>
      <c r="AI365" s="2828"/>
      <c r="AJ365" s="2828"/>
      <c r="AK365" s="2828"/>
      <c r="AL365" s="2828"/>
      <c r="AM365" s="2828"/>
    </row>
    <row r="366" spans="1:39" ht="18.75" customHeight="1" thickBot="1">
      <c r="A366" s="7282" t="s">
        <v>94</v>
      </c>
      <c r="B366" s="7285" t="s">
        <v>27</v>
      </c>
      <c r="C366" s="7297" t="s">
        <v>29</v>
      </c>
      <c r="D366" s="7287" t="s">
        <v>29</v>
      </c>
      <c r="E366" s="3141"/>
      <c r="F366" s="7298" t="s">
        <v>1095</v>
      </c>
      <c r="G366" s="7284" t="s">
        <v>410</v>
      </c>
      <c r="H366" s="7190" t="s">
        <v>34</v>
      </c>
      <c r="I366" s="2987" t="s">
        <v>614</v>
      </c>
      <c r="J366" s="3154" t="s">
        <v>110</v>
      </c>
      <c r="K366" s="3315">
        <v>800</v>
      </c>
      <c r="L366" s="3314">
        <v>500</v>
      </c>
      <c r="M366" s="3313">
        <v>466.1</v>
      </c>
      <c r="N366" s="3312"/>
      <c r="O366" s="3311"/>
      <c r="P366" s="3310"/>
      <c r="Q366" s="3309"/>
      <c r="R366" s="7200" t="s">
        <v>1094</v>
      </c>
      <c r="S366" s="7313" t="s">
        <v>1093</v>
      </c>
      <c r="T366" s="2846"/>
      <c r="U366" s="2828"/>
      <c r="V366" s="2828"/>
      <c r="W366" s="2840"/>
      <c r="X366" s="2828"/>
      <c r="Y366" s="2828"/>
      <c r="Z366" s="2828"/>
      <c r="AA366" s="2828"/>
      <c r="AB366" s="2828"/>
      <c r="AC366" s="2828"/>
      <c r="AD366" s="2828"/>
      <c r="AE366" s="2828"/>
      <c r="AF366" s="2828"/>
      <c r="AG366" s="2828"/>
      <c r="AH366" s="2828"/>
      <c r="AI366" s="2828"/>
      <c r="AJ366" s="2828"/>
      <c r="AK366" s="2828"/>
      <c r="AL366" s="2828"/>
      <c r="AM366" s="2828"/>
    </row>
    <row r="367" spans="1:39" ht="21" customHeight="1" thickBot="1">
      <c r="A367" s="7135"/>
      <c r="B367" s="7135"/>
      <c r="C367" s="7135"/>
      <c r="D367" s="7135"/>
      <c r="E367" s="3141"/>
      <c r="F367" s="7135"/>
      <c r="G367" s="7135"/>
      <c r="H367" s="7135"/>
      <c r="I367" s="2931"/>
      <c r="J367" s="3145" t="s">
        <v>209</v>
      </c>
      <c r="K367" s="3288"/>
      <c r="L367" s="3288"/>
      <c r="M367" s="3287"/>
      <c r="N367" s="3308" t="s">
        <v>1092</v>
      </c>
      <c r="O367" s="3307" t="s">
        <v>1091</v>
      </c>
      <c r="P367" s="3306">
        <v>2.66</v>
      </c>
      <c r="Q367" s="3305">
        <v>2.76</v>
      </c>
      <c r="R367" s="7201"/>
      <c r="S367" s="7156"/>
      <c r="T367" s="2828"/>
      <c r="U367" s="2828"/>
      <c r="V367" s="2828"/>
      <c r="W367" s="2828"/>
      <c r="X367" s="2828"/>
      <c r="Y367" s="2828"/>
      <c r="Z367" s="2828"/>
      <c r="AA367" s="2828"/>
      <c r="AB367" s="2828"/>
      <c r="AC367" s="2828"/>
      <c r="AD367" s="2828"/>
      <c r="AE367" s="2828"/>
      <c r="AF367" s="2828"/>
      <c r="AG367" s="2828"/>
      <c r="AH367" s="2828"/>
      <c r="AI367" s="2828"/>
      <c r="AJ367" s="2828"/>
      <c r="AK367" s="2828"/>
      <c r="AL367" s="2828"/>
      <c r="AM367" s="2828"/>
    </row>
    <row r="368" spans="1:39" ht="28.5" customHeight="1" thickBot="1">
      <c r="A368" s="7135"/>
      <c r="B368" s="7135"/>
      <c r="C368" s="7135"/>
      <c r="D368" s="7135"/>
      <c r="E368" s="3141"/>
      <c r="F368" s="7135"/>
      <c r="G368" s="7135"/>
      <c r="H368" s="7135"/>
      <c r="I368" s="2931"/>
      <c r="J368" s="3139" t="s">
        <v>134</v>
      </c>
      <c r="K368" s="3304">
        <v>133.5</v>
      </c>
      <c r="L368" s="3304">
        <v>133.5</v>
      </c>
      <c r="M368" s="3303">
        <v>133.5</v>
      </c>
      <c r="N368" s="3302"/>
      <c r="O368" s="3061"/>
      <c r="P368" s="3061"/>
      <c r="Q368" s="3301"/>
      <c r="R368" s="7200" t="s">
        <v>1090</v>
      </c>
      <c r="S368" s="7156"/>
      <c r="T368" s="2828"/>
      <c r="U368" s="2828"/>
      <c r="V368" s="2828"/>
      <c r="W368" s="2828"/>
      <c r="X368" s="2828"/>
      <c r="Y368" s="2828"/>
      <c r="Z368" s="2828"/>
      <c r="AA368" s="2828"/>
      <c r="AB368" s="2828"/>
      <c r="AC368" s="2828"/>
      <c r="AD368" s="2828"/>
      <c r="AE368" s="2828"/>
      <c r="AF368" s="2828"/>
      <c r="AG368" s="2828"/>
      <c r="AH368" s="2828"/>
      <c r="AI368" s="2828"/>
      <c r="AJ368" s="2828"/>
      <c r="AK368" s="2828"/>
      <c r="AL368" s="2828"/>
      <c r="AM368" s="2828"/>
    </row>
    <row r="369" spans="1:39" ht="23.25" customHeight="1" thickBot="1">
      <c r="A369" s="7136"/>
      <c r="B369" s="7136"/>
      <c r="C369" s="7136"/>
      <c r="D369" s="7136"/>
      <c r="E369" s="3141"/>
      <c r="F369" s="7135"/>
      <c r="G369" s="7135"/>
      <c r="H369" s="7135"/>
      <c r="I369" s="2931"/>
      <c r="J369" s="3300" t="s">
        <v>23</v>
      </c>
      <c r="K369" s="3299">
        <f>SUM(K366:K368)</f>
        <v>933.5</v>
      </c>
      <c r="L369" s="3298">
        <f>SUM(L366:L368)</f>
        <v>633.5</v>
      </c>
      <c r="M369" s="3297">
        <f>SUM(M366:M368)</f>
        <v>599.6</v>
      </c>
      <c r="N369" s="3220"/>
      <c r="O369" s="3032"/>
      <c r="P369" s="3032"/>
      <c r="Q369" s="3296"/>
      <c r="R369" s="7201"/>
      <c r="S369" s="7158"/>
      <c r="T369" s="2828"/>
      <c r="U369" s="2828"/>
      <c r="V369" s="2828"/>
      <c r="W369" s="2828"/>
      <c r="X369" s="2828"/>
      <c r="Y369" s="2828"/>
      <c r="Z369" s="2828"/>
      <c r="AA369" s="2828"/>
      <c r="AB369" s="2828"/>
      <c r="AC369" s="2828"/>
      <c r="AD369" s="2828"/>
      <c r="AE369" s="2828"/>
      <c r="AF369" s="2828"/>
      <c r="AG369" s="2828"/>
      <c r="AH369" s="2828"/>
      <c r="AI369" s="2828"/>
      <c r="AJ369" s="2828"/>
      <c r="AK369" s="2828"/>
      <c r="AL369" s="2828"/>
      <c r="AM369" s="2828"/>
    </row>
    <row r="370" spans="1:39" ht="24" customHeight="1">
      <c r="A370" s="7225" t="s">
        <v>94</v>
      </c>
      <c r="B370" s="7226" t="s">
        <v>27</v>
      </c>
      <c r="C370" s="7227" t="s">
        <v>29</v>
      </c>
      <c r="D370" s="7134" t="s">
        <v>94</v>
      </c>
      <c r="E370" s="2948"/>
      <c r="F370" s="7296" t="s">
        <v>1089</v>
      </c>
      <c r="G370" s="7281" t="s">
        <v>410</v>
      </c>
      <c r="H370" s="7189" t="s">
        <v>34</v>
      </c>
      <c r="I370" s="2987" t="s">
        <v>614</v>
      </c>
      <c r="J370" s="3144" t="s">
        <v>110</v>
      </c>
      <c r="K370" s="3145">
        <v>100</v>
      </c>
      <c r="L370" s="3295">
        <v>30</v>
      </c>
      <c r="M370" s="3294">
        <v>27</v>
      </c>
      <c r="N370" s="3293" t="s">
        <v>1088</v>
      </c>
      <c r="O370" s="3292" t="s">
        <v>231</v>
      </c>
      <c r="P370" s="3291">
        <v>1.6</v>
      </c>
      <c r="Q370" s="2940">
        <v>0.46</v>
      </c>
      <c r="R370" s="3290"/>
      <c r="S370" s="3289"/>
      <c r="T370" s="2840"/>
      <c r="U370" s="2828"/>
      <c r="V370" s="2828"/>
      <c r="W370" s="2840"/>
      <c r="X370" s="2828"/>
      <c r="Y370" s="2828"/>
      <c r="Z370" s="2828"/>
      <c r="AA370" s="2828"/>
      <c r="AB370" s="2828"/>
      <c r="AC370" s="2828"/>
      <c r="AD370" s="2828"/>
      <c r="AE370" s="2828"/>
      <c r="AF370" s="2828"/>
      <c r="AG370" s="2828"/>
      <c r="AH370" s="2828"/>
      <c r="AI370" s="2828"/>
      <c r="AJ370" s="2828"/>
      <c r="AK370" s="2828"/>
      <c r="AL370" s="2828"/>
      <c r="AM370" s="2828"/>
    </row>
    <row r="371" spans="1:39" ht="14.25" customHeight="1">
      <c r="A371" s="7135"/>
      <c r="B371" s="7135"/>
      <c r="C371" s="7135"/>
      <c r="D371" s="7135"/>
      <c r="E371" s="3141"/>
      <c r="F371" s="7135"/>
      <c r="G371" s="7135"/>
      <c r="H371" s="7135"/>
      <c r="I371" s="2931"/>
      <c r="J371" s="3144" t="s">
        <v>209</v>
      </c>
      <c r="K371" s="3145"/>
      <c r="L371" s="3288"/>
      <c r="M371" s="3287"/>
      <c r="N371" s="3006"/>
      <c r="O371" s="3045"/>
      <c r="P371" s="3045"/>
      <c r="Q371" s="2921"/>
      <c r="R371" s="3271"/>
      <c r="S371" s="3270"/>
      <c r="T371" s="2828"/>
      <c r="U371" s="2828"/>
      <c r="V371" s="2828"/>
      <c r="W371" s="2828"/>
      <c r="X371" s="2828"/>
      <c r="Y371" s="2828"/>
      <c r="Z371" s="2828"/>
      <c r="AA371" s="2828"/>
      <c r="AB371" s="2828"/>
      <c r="AC371" s="2828"/>
      <c r="AD371" s="2828"/>
      <c r="AE371" s="2828"/>
      <c r="AF371" s="2828"/>
      <c r="AG371" s="2828"/>
      <c r="AH371" s="2828"/>
      <c r="AI371" s="2828"/>
      <c r="AJ371" s="2828"/>
      <c r="AK371" s="2828"/>
      <c r="AL371" s="2828"/>
      <c r="AM371" s="2828"/>
    </row>
    <row r="372" spans="1:39" ht="24" customHeight="1" thickBot="1">
      <c r="A372" s="7135"/>
      <c r="B372" s="7135"/>
      <c r="C372" s="7135"/>
      <c r="D372" s="7135"/>
      <c r="E372" s="3141"/>
      <c r="F372" s="7135"/>
      <c r="G372" s="7135"/>
      <c r="H372" s="7135"/>
      <c r="I372" s="2931"/>
      <c r="J372" s="3138" t="s">
        <v>134</v>
      </c>
      <c r="K372" s="3150"/>
      <c r="L372" s="3286"/>
      <c r="M372" s="3285"/>
      <c r="N372" s="3170"/>
      <c r="O372" s="3050"/>
      <c r="P372" s="3050"/>
      <c r="Q372" s="3284"/>
      <c r="R372" s="3271"/>
      <c r="S372" s="3270"/>
      <c r="T372" s="2828"/>
      <c r="U372" s="2828"/>
      <c r="V372" s="2828"/>
      <c r="W372" s="2828"/>
      <c r="X372" s="2828"/>
      <c r="Y372" s="2828"/>
      <c r="Z372" s="2828"/>
      <c r="AA372" s="2828"/>
      <c r="AB372" s="2828"/>
      <c r="AC372" s="2828"/>
      <c r="AD372" s="2828"/>
      <c r="AE372" s="2828"/>
      <c r="AF372" s="2828"/>
      <c r="AG372" s="2828"/>
      <c r="AH372" s="2828"/>
      <c r="AI372" s="2828"/>
      <c r="AJ372" s="2828"/>
      <c r="AK372" s="2828"/>
      <c r="AL372" s="2828"/>
      <c r="AM372" s="2828"/>
    </row>
    <row r="373" spans="1:39" ht="18" customHeight="1" thickBot="1">
      <c r="A373" s="7136"/>
      <c r="B373" s="7136"/>
      <c r="C373" s="7136"/>
      <c r="D373" s="7136"/>
      <c r="E373" s="2937"/>
      <c r="F373" s="3253"/>
      <c r="G373" s="7136"/>
      <c r="H373" s="7136"/>
      <c r="I373" s="3283"/>
      <c r="J373" s="3134" t="s">
        <v>23</v>
      </c>
      <c r="K373" s="3134">
        <f>SUM(K370:K372)</f>
        <v>100</v>
      </c>
      <c r="L373" s="3282">
        <f>SUM(L370:L372)</f>
        <v>30</v>
      </c>
      <c r="M373" s="3281">
        <f>SUM(M370:M372)</f>
        <v>27</v>
      </c>
      <c r="N373" s="3173"/>
      <c r="O373" s="3280"/>
      <c r="P373" s="3280"/>
      <c r="Q373" s="3279"/>
      <c r="R373" s="3271"/>
      <c r="S373" s="3270"/>
      <c r="T373" s="2828"/>
      <c r="U373" s="2828"/>
      <c r="V373" s="2828"/>
      <c r="W373" s="2828"/>
      <c r="X373" s="2828"/>
      <c r="Y373" s="2828"/>
      <c r="Z373" s="2828"/>
      <c r="AA373" s="2828"/>
      <c r="AB373" s="2828"/>
      <c r="AC373" s="2828"/>
      <c r="AD373" s="2828"/>
      <c r="AE373" s="2828"/>
      <c r="AF373" s="2828"/>
      <c r="AG373" s="2828"/>
      <c r="AH373" s="2828"/>
      <c r="AI373" s="2828"/>
      <c r="AJ373" s="2828"/>
      <c r="AK373" s="2828"/>
      <c r="AL373" s="2828"/>
      <c r="AM373" s="2828"/>
    </row>
    <row r="374" spans="1:39" ht="30" customHeight="1">
      <c r="A374" s="7225" t="s">
        <v>94</v>
      </c>
      <c r="B374" s="7226" t="s">
        <v>27</v>
      </c>
      <c r="C374" s="7227" t="s">
        <v>29</v>
      </c>
      <c r="D374" s="7134" t="s">
        <v>92</v>
      </c>
      <c r="E374" s="2948"/>
      <c r="F374" s="7296" t="s">
        <v>1087</v>
      </c>
      <c r="G374" s="7281" t="s">
        <v>410</v>
      </c>
      <c r="H374" s="7189" t="s">
        <v>34</v>
      </c>
      <c r="I374" s="2987" t="s">
        <v>614</v>
      </c>
      <c r="J374" s="3147" t="s">
        <v>110</v>
      </c>
      <c r="K374" s="3094">
        <v>10</v>
      </c>
      <c r="L374" s="2916">
        <v>3</v>
      </c>
      <c r="M374" s="2916">
        <v>2.89</v>
      </c>
      <c r="N374" s="3278" t="s">
        <v>1086</v>
      </c>
      <c r="O374" s="3277" t="s">
        <v>37</v>
      </c>
      <c r="P374" s="3111">
        <v>1</v>
      </c>
      <c r="Q374" s="3276">
        <v>1</v>
      </c>
      <c r="R374" s="3275" t="s">
        <v>1085</v>
      </c>
      <c r="S374" s="3274"/>
      <c r="T374" s="2828"/>
      <c r="U374" s="2828"/>
      <c r="V374" s="2828"/>
      <c r="W374" s="2828"/>
      <c r="X374" s="2828"/>
      <c r="Y374" s="2828"/>
      <c r="Z374" s="2828"/>
      <c r="AA374" s="2828"/>
      <c r="AB374" s="2828"/>
      <c r="AC374" s="2828"/>
      <c r="AD374" s="2828"/>
      <c r="AE374" s="2828"/>
      <c r="AF374" s="2828"/>
      <c r="AG374" s="2828"/>
      <c r="AH374" s="2828"/>
      <c r="AI374" s="2828"/>
      <c r="AJ374" s="2828"/>
      <c r="AK374" s="2828"/>
      <c r="AL374" s="2828"/>
      <c r="AM374" s="2828"/>
    </row>
    <row r="375" spans="1:39" ht="18" customHeight="1">
      <c r="A375" s="7135"/>
      <c r="B375" s="7135"/>
      <c r="C375" s="7135"/>
      <c r="D375" s="7135"/>
      <c r="E375" s="3141"/>
      <c r="F375" s="7135"/>
      <c r="G375" s="7135"/>
      <c r="H375" s="7135"/>
      <c r="I375" s="3025"/>
      <c r="J375" s="3145" t="s">
        <v>209</v>
      </c>
      <c r="K375" s="3144"/>
      <c r="L375" s="3196"/>
      <c r="M375" s="3273"/>
      <c r="N375" s="3114"/>
      <c r="O375" s="3007"/>
      <c r="P375" s="3113"/>
      <c r="Q375" s="3113"/>
      <c r="R375" s="3271"/>
      <c r="S375" s="3270"/>
      <c r="T375" s="2828"/>
      <c r="U375" s="2828"/>
      <c r="V375" s="2828"/>
      <c r="W375" s="2828"/>
      <c r="X375" s="2828"/>
      <c r="Y375" s="2828"/>
      <c r="Z375" s="2828"/>
      <c r="AA375" s="2828"/>
      <c r="AB375" s="2828"/>
      <c r="AC375" s="2828"/>
      <c r="AD375" s="2828"/>
      <c r="AE375" s="2828"/>
      <c r="AF375" s="2828"/>
      <c r="AG375" s="2828"/>
      <c r="AH375" s="2828"/>
      <c r="AI375" s="2828"/>
      <c r="AJ375" s="2828"/>
      <c r="AK375" s="2828"/>
      <c r="AL375" s="2828"/>
      <c r="AM375" s="2828"/>
    </row>
    <row r="376" spans="1:39" ht="17.25" customHeight="1" thickBot="1">
      <c r="A376" s="7135"/>
      <c r="B376" s="7135"/>
      <c r="C376" s="7135"/>
      <c r="D376" s="7135"/>
      <c r="E376" s="3141"/>
      <c r="F376" s="7135"/>
      <c r="G376" s="7135"/>
      <c r="H376" s="7135"/>
      <c r="I376" s="3025"/>
      <c r="J376" s="3139" t="s">
        <v>134</v>
      </c>
      <c r="K376" s="3138"/>
      <c r="L376" s="3158">
        <v>0</v>
      </c>
      <c r="M376" s="3272"/>
      <c r="N376" s="2909"/>
      <c r="O376" s="2908"/>
      <c r="P376" s="2907"/>
      <c r="Q376" s="2907"/>
      <c r="R376" s="3271"/>
      <c r="S376" s="3270"/>
      <c r="T376" s="2828"/>
      <c r="U376" s="2828"/>
      <c r="V376" s="2828"/>
      <c r="W376" s="2828"/>
      <c r="X376" s="2828"/>
      <c r="Y376" s="2828"/>
      <c r="Z376" s="2828"/>
      <c r="AA376" s="2828"/>
      <c r="AB376" s="2828"/>
      <c r="AC376" s="2828"/>
      <c r="AD376" s="2828"/>
      <c r="AE376" s="2828"/>
      <c r="AF376" s="2828"/>
      <c r="AG376" s="2828"/>
      <c r="AH376" s="2828"/>
      <c r="AI376" s="2828"/>
      <c r="AJ376" s="2828"/>
      <c r="AK376" s="2828"/>
      <c r="AL376" s="2828"/>
      <c r="AM376" s="2828"/>
    </row>
    <row r="377" spans="1:39" ht="16.5" customHeight="1" thickBot="1">
      <c r="A377" s="7136"/>
      <c r="B377" s="7136"/>
      <c r="C377" s="7136"/>
      <c r="D377" s="7136"/>
      <c r="E377" s="2937"/>
      <c r="F377" s="7136"/>
      <c r="G377" s="7136"/>
      <c r="H377" s="7136"/>
      <c r="I377" s="3035"/>
      <c r="J377" s="3134" t="s">
        <v>23</v>
      </c>
      <c r="K377" s="3134">
        <f>SUM(K374:K376)</f>
        <v>10</v>
      </c>
      <c r="L377" s="2905">
        <f>SUM(L374:L376)</f>
        <v>3</v>
      </c>
      <c r="M377" s="3133">
        <f>SUM(M374:M376)</f>
        <v>2.89</v>
      </c>
      <c r="N377" s="2902"/>
      <c r="O377" s="2901"/>
      <c r="P377" s="2900"/>
      <c r="Q377" s="2900"/>
      <c r="R377" s="3271"/>
      <c r="S377" s="3270"/>
      <c r="T377" s="2828"/>
      <c r="U377" s="2828"/>
      <c r="V377" s="2828"/>
      <c r="W377" s="2828"/>
      <c r="X377" s="2828"/>
      <c r="Y377" s="2828"/>
      <c r="Z377" s="2828"/>
      <c r="AA377" s="2828"/>
      <c r="AB377" s="2828"/>
      <c r="AC377" s="2828"/>
      <c r="AD377" s="2828"/>
      <c r="AE377" s="2828"/>
      <c r="AF377" s="2828"/>
      <c r="AG377" s="2828"/>
      <c r="AH377" s="2828"/>
      <c r="AI377" s="2828"/>
      <c r="AJ377" s="2828"/>
      <c r="AK377" s="2828"/>
      <c r="AL377" s="2828"/>
      <c r="AM377" s="2828"/>
    </row>
    <row r="378" spans="1:39" ht="26.25" customHeight="1" thickBot="1">
      <c r="A378" s="7225" t="s">
        <v>94</v>
      </c>
      <c r="B378" s="7226" t="s">
        <v>27</v>
      </c>
      <c r="C378" s="7227" t="s">
        <v>94</v>
      </c>
      <c r="D378" s="7273" t="s">
        <v>1080</v>
      </c>
      <c r="E378" s="7209"/>
      <c r="F378" s="7269"/>
      <c r="G378" s="7281" t="s">
        <v>1084</v>
      </c>
      <c r="H378" s="7244" t="s">
        <v>34</v>
      </c>
      <c r="I378" s="7137" t="s">
        <v>614</v>
      </c>
      <c r="J378" s="3245" t="s">
        <v>110</v>
      </c>
      <c r="K378" s="3269">
        <f>K382</f>
        <v>10</v>
      </c>
      <c r="L378" s="3269">
        <f>L382</f>
        <v>16</v>
      </c>
      <c r="M378" s="3269">
        <f>M382</f>
        <v>10.199999999999999</v>
      </c>
      <c r="N378" s="3157" t="s">
        <v>1083</v>
      </c>
      <c r="O378" s="3268" t="s">
        <v>231</v>
      </c>
      <c r="P378" s="3267">
        <v>10.4</v>
      </c>
      <c r="Q378" s="3267">
        <v>10.4</v>
      </c>
      <c r="R378" s="7159" t="s">
        <v>1082</v>
      </c>
      <c r="S378" s="3266"/>
      <c r="T378" s="2828"/>
      <c r="U378" s="2828"/>
      <c r="V378" s="2828"/>
      <c r="W378" s="2828"/>
      <c r="X378" s="2828"/>
      <c r="Y378" s="2828"/>
      <c r="Z378" s="2828"/>
      <c r="AA378" s="2828"/>
      <c r="AB378" s="2828"/>
      <c r="AC378" s="2828"/>
      <c r="AD378" s="2828"/>
      <c r="AE378" s="2828"/>
      <c r="AF378" s="2828"/>
      <c r="AG378" s="2828"/>
      <c r="AH378" s="2828"/>
      <c r="AI378" s="2828"/>
      <c r="AJ378" s="2828"/>
      <c r="AK378" s="2828"/>
      <c r="AL378" s="2828"/>
      <c r="AM378" s="2828"/>
    </row>
    <row r="379" spans="1:39" ht="18" customHeight="1" thickBot="1">
      <c r="A379" s="7135"/>
      <c r="B379" s="7135"/>
      <c r="C379" s="7135"/>
      <c r="D379" s="7132"/>
      <c r="E379" s="7286"/>
      <c r="F379" s="7270"/>
      <c r="G379" s="7135"/>
      <c r="H379" s="7132"/>
      <c r="I379" s="7135"/>
      <c r="J379" s="3168" t="s">
        <v>209</v>
      </c>
      <c r="K379" s="3244"/>
      <c r="L379" s="3164"/>
      <c r="M379" s="3164"/>
      <c r="N379" s="7139" t="s">
        <v>1081</v>
      </c>
      <c r="O379" s="3265" t="s">
        <v>231</v>
      </c>
      <c r="P379" s="7295">
        <v>15</v>
      </c>
      <c r="Q379" s="7295">
        <v>15</v>
      </c>
      <c r="R379" s="7160"/>
      <c r="S379" s="3264"/>
      <c r="T379" s="2828"/>
      <c r="U379" s="2828"/>
      <c r="V379" s="2828"/>
      <c r="W379" s="2828"/>
      <c r="X379" s="2828"/>
      <c r="Y379" s="2828"/>
      <c r="Z379" s="2828"/>
      <c r="AA379" s="2828"/>
      <c r="AB379" s="2828"/>
      <c r="AC379" s="2828"/>
      <c r="AD379" s="2828"/>
      <c r="AE379" s="2828"/>
      <c r="AF379" s="2828"/>
      <c r="AG379" s="2828"/>
      <c r="AH379" s="2828"/>
      <c r="AI379" s="2828"/>
      <c r="AJ379" s="2828"/>
      <c r="AK379" s="2828"/>
      <c r="AL379" s="2828"/>
      <c r="AM379" s="2828"/>
    </row>
    <row r="380" spans="1:39" ht="27" customHeight="1" thickBot="1">
      <c r="A380" s="7135"/>
      <c r="B380" s="7135"/>
      <c r="C380" s="7135"/>
      <c r="D380" s="7132"/>
      <c r="E380" s="7286"/>
      <c r="F380" s="7270"/>
      <c r="G380" s="7135"/>
      <c r="H380" s="7132"/>
      <c r="I380" s="7135"/>
      <c r="J380" s="3167" t="s">
        <v>134</v>
      </c>
      <c r="K380" s="3164">
        <f>K383</f>
        <v>0</v>
      </c>
      <c r="L380" s="3164">
        <f>L383</f>
        <v>0</v>
      </c>
      <c r="M380" s="3164">
        <f>M383</f>
        <v>0</v>
      </c>
      <c r="N380" s="7140"/>
      <c r="O380" s="3263"/>
      <c r="P380" s="7187"/>
      <c r="Q380" s="7187"/>
      <c r="R380" s="3257"/>
      <c r="S380" s="3262"/>
      <c r="T380" s="2828"/>
      <c r="U380" s="2828"/>
      <c r="V380" s="2828"/>
      <c r="W380" s="2828"/>
      <c r="X380" s="2828"/>
      <c r="Y380" s="2828"/>
      <c r="Z380" s="2828"/>
      <c r="AA380" s="2828"/>
      <c r="AB380" s="2828"/>
      <c r="AC380" s="2828"/>
      <c r="AD380" s="2828"/>
      <c r="AE380" s="2828"/>
      <c r="AF380" s="2828"/>
      <c r="AG380" s="2828"/>
      <c r="AH380" s="2828"/>
      <c r="AI380" s="2828"/>
      <c r="AJ380" s="2828"/>
      <c r="AK380" s="2828"/>
      <c r="AL380" s="2828"/>
      <c r="AM380" s="2828"/>
    </row>
    <row r="381" spans="1:39" ht="15" customHeight="1" thickBot="1">
      <c r="A381" s="7136"/>
      <c r="B381" s="7136"/>
      <c r="C381" s="7136"/>
      <c r="D381" s="7133"/>
      <c r="E381" s="7171"/>
      <c r="F381" s="7271"/>
      <c r="G381" s="7135"/>
      <c r="H381" s="7132"/>
      <c r="I381" s="7135"/>
      <c r="J381" s="3165" t="s">
        <v>23</v>
      </c>
      <c r="K381" s="3164">
        <f>SUM(K378:K380)</f>
        <v>10</v>
      </c>
      <c r="L381" s="3164">
        <f>SUM(L378:L380)</f>
        <v>16</v>
      </c>
      <c r="M381" s="3164">
        <f>SUM(M378:M380)</f>
        <v>10.199999999999999</v>
      </c>
      <c r="N381" s="3261"/>
      <c r="O381" s="3260"/>
      <c r="P381" s="3259"/>
      <c r="Q381" s="3259"/>
      <c r="R381" s="3247"/>
      <c r="S381" s="3246"/>
      <c r="T381" s="2828"/>
      <c r="U381" s="2828"/>
      <c r="V381" s="2828"/>
      <c r="W381" s="2828"/>
      <c r="X381" s="2828"/>
      <c r="Y381" s="2828"/>
      <c r="Z381" s="2828"/>
      <c r="AA381" s="2828"/>
      <c r="AB381" s="2828"/>
      <c r="AC381" s="2828"/>
      <c r="AD381" s="2828"/>
      <c r="AE381" s="2828"/>
      <c r="AF381" s="2828"/>
      <c r="AG381" s="2828"/>
      <c r="AH381" s="2828"/>
      <c r="AI381" s="2828"/>
      <c r="AJ381" s="2828"/>
      <c r="AK381" s="2828"/>
      <c r="AL381" s="2828"/>
      <c r="AM381" s="2828"/>
    </row>
    <row r="382" spans="1:39" ht="16.5" customHeight="1">
      <c r="A382" s="3098" t="s">
        <v>94</v>
      </c>
      <c r="B382" s="3254" t="s">
        <v>27</v>
      </c>
      <c r="C382" s="3096" t="s">
        <v>94</v>
      </c>
      <c r="D382" s="3078" t="s">
        <v>27</v>
      </c>
      <c r="E382" s="3252"/>
      <c r="F382" s="7138" t="s">
        <v>1080</v>
      </c>
      <c r="G382" s="7135"/>
      <c r="H382" s="7132"/>
      <c r="I382" s="7135"/>
      <c r="J382" s="3147" t="s">
        <v>110</v>
      </c>
      <c r="K382" s="3147">
        <v>10</v>
      </c>
      <c r="L382" s="2915">
        <v>16</v>
      </c>
      <c r="M382" s="3258">
        <v>10.199999999999999</v>
      </c>
      <c r="N382" s="3222"/>
      <c r="O382" s="3221"/>
      <c r="P382" s="3255"/>
      <c r="Q382" s="3255"/>
      <c r="R382" s="3257" t="s">
        <v>1079</v>
      </c>
      <c r="S382" s="3256"/>
      <c r="T382" s="2828"/>
      <c r="U382" s="2828"/>
      <c r="V382" s="2828"/>
      <c r="W382" s="2840"/>
      <c r="X382" s="2828"/>
      <c r="Y382" s="2828"/>
      <c r="Z382" s="2828"/>
      <c r="AA382" s="2828"/>
      <c r="AB382" s="2828"/>
      <c r="AC382" s="2828"/>
      <c r="AD382" s="2828"/>
      <c r="AE382" s="2828"/>
      <c r="AF382" s="2828"/>
      <c r="AG382" s="2828"/>
      <c r="AH382" s="2828"/>
      <c r="AI382" s="2828"/>
      <c r="AJ382" s="2828"/>
      <c r="AK382" s="2828"/>
      <c r="AL382" s="2828"/>
      <c r="AM382" s="2828"/>
    </row>
    <row r="383" spans="1:39" ht="17.25" customHeight="1" thickBot="1">
      <c r="A383" s="3098"/>
      <c r="B383" s="3254"/>
      <c r="C383" s="3096"/>
      <c r="D383" s="3235"/>
      <c r="E383" s="3252"/>
      <c r="F383" s="7135"/>
      <c r="G383" s="7135"/>
      <c r="H383" s="7132"/>
      <c r="I383" s="7135"/>
      <c r="J383" s="3138" t="s">
        <v>134</v>
      </c>
      <c r="K383" s="3138"/>
      <c r="L383" s="2958"/>
      <c r="M383" s="3204"/>
      <c r="N383" s="3222"/>
      <c r="O383" s="3221"/>
      <c r="P383" s="3255"/>
      <c r="Q383" s="3255"/>
      <c r="R383" s="3247"/>
      <c r="S383" s="3246"/>
      <c r="T383" s="2828"/>
      <c r="U383" s="2828"/>
      <c r="V383" s="2828"/>
      <c r="W383" s="2828"/>
      <c r="X383" s="2828"/>
      <c r="Y383" s="2828"/>
      <c r="Z383" s="2828"/>
      <c r="AA383" s="2828"/>
      <c r="AB383" s="2828"/>
      <c r="AC383" s="2828"/>
      <c r="AD383" s="2828"/>
      <c r="AE383" s="2828"/>
      <c r="AF383" s="2828"/>
      <c r="AG383" s="2828"/>
      <c r="AH383" s="2828"/>
      <c r="AI383" s="2828"/>
      <c r="AJ383" s="2828"/>
      <c r="AK383" s="2828"/>
      <c r="AL383" s="2828"/>
      <c r="AM383" s="2828"/>
    </row>
    <row r="384" spans="1:39" ht="13.5" customHeight="1" thickBot="1">
      <c r="A384" s="3098"/>
      <c r="B384" s="3254"/>
      <c r="C384" s="3096"/>
      <c r="D384" s="3253"/>
      <c r="E384" s="3252"/>
      <c r="F384" s="7136"/>
      <c r="G384" s="7136"/>
      <c r="H384" s="7133"/>
      <c r="I384" s="7136"/>
      <c r="J384" s="3251" t="s">
        <v>23</v>
      </c>
      <c r="K384" s="3251">
        <f>SUM(K382:K383)</f>
        <v>10</v>
      </c>
      <c r="L384" s="2905">
        <f>SUM(L382)</f>
        <v>16</v>
      </c>
      <c r="M384" s="3133">
        <f>SUM(M382)</f>
        <v>10.199999999999999</v>
      </c>
      <c r="N384" s="3250"/>
      <c r="O384" s="3249"/>
      <c r="P384" s="3248"/>
      <c r="Q384" s="3248"/>
      <c r="R384" s="3247"/>
      <c r="S384" s="3246"/>
      <c r="T384" s="2828"/>
      <c r="U384" s="2828"/>
      <c r="V384" s="2828"/>
      <c r="W384" s="2828"/>
      <c r="X384" s="2828"/>
      <c r="Y384" s="2828"/>
      <c r="Z384" s="2828"/>
      <c r="AA384" s="2828"/>
      <c r="AB384" s="2828"/>
      <c r="AC384" s="2828"/>
      <c r="AD384" s="2828"/>
      <c r="AE384" s="2828"/>
      <c r="AF384" s="2828"/>
      <c r="AG384" s="2828"/>
      <c r="AH384" s="2828"/>
      <c r="AI384" s="2828"/>
      <c r="AJ384" s="2828"/>
      <c r="AK384" s="2828"/>
      <c r="AL384" s="2828"/>
      <c r="AM384" s="2828"/>
    </row>
    <row r="385" spans="1:39" ht="15" customHeight="1" thickBot="1">
      <c r="A385" s="3081" t="s">
        <v>94</v>
      </c>
      <c r="B385" s="3239" t="s">
        <v>27</v>
      </c>
      <c r="C385" s="3079" t="s">
        <v>92</v>
      </c>
      <c r="D385" s="7273" t="s">
        <v>1078</v>
      </c>
      <c r="E385" s="7209"/>
      <c r="F385" s="7269"/>
      <c r="G385" s="7281" t="s">
        <v>1077</v>
      </c>
      <c r="H385" s="7189" t="s">
        <v>34</v>
      </c>
      <c r="I385" s="7137" t="s">
        <v>614</v>
      </c>
      <c r="J385" s="3245" t="s">
        <v>110</v>
      </c>
      <c r="K385" s="3243">
        <f t="shared" ref="K385:M387" si="0">K389</f>
        <v>0</v>
      </c>
      <c r="L385" s="3243">
        <f t="shared" si="0"/>
        <v>0</v>
      </c>
      <c r="M385" s="3243">
        <f t="shared" si="0"/>
        <v>0</v>
      </c>
      <c r="N385" s="2914"/>
      <c r="O385" s="2913"/>
      <c r="P385" s="3107"/>
      <c r="Q385" s="3107"/>
      <c r="R385" s="2936"/>
      <c r="S385" s="2935"/>
      <c r="T385" s="2828"/>
      <c r="U385" s="2828"/>
      <c r="V385" s="2828"/>
      <c r="W385" s="2828"/>
      <c r="X385" s="2828"/>
      <c r="Y385" s="2828"/>
      <c r="Z385" s="2828"/>
      <c r="AA385" s="2828"/>
      <c r="AB385" s="2828"/>
      <c r="AC385" s="2828"/>
      <c r="AD385" s="2828"/>
      <c r="AE385" s="2828"/>
      <c r="AF385" s="2828"/>
      <c r="AG385" s="2828"/>
      <c r="AH385" s="2828"/>
      <c r="AI385" s="2828"/>
      <c r="AJ385" s="2828"/>
      <c r="AK385" s="2828"/>
      <c r="AL385" s="2828"/>
      <c r="AM385" s="2828"/>
    </row>
    <row r="386" spans="1:39" ht="15" customHeight="1" thickBot="1">
      <c r="A386" s="3028"/>
      <c r="B386" s="3236"/>
      <c r="C386" s="3026"/>
      <c r="D386" s="7132"/>
      <c r="E386" s="7286"/>
      <c r="F386" s="7270"/>
      <c r="G386" s="7135"/>
      <c r="H386" s="7135"/>
      <c r="I386" s="7135"/>
      <c r="J386" s="3167" t="s">
        <v>209</v>
      </c>
      <c r="K386" s="3240">
        <f t="shared" si="0"/>
        <v>300</v>
      </c>
      <c r="L386" s="3240">
        <f t="shared" si="0"/>
        <v>0</v>
      </c>
      <c r="M386" s="3240">
        <f t="shared" si="0"/>
        <v>0</v>
      </c>
      <c r="N386" s="2909"/>
      <c r="O386" s="2908"/>
      <c r="P386" s="2907"/>
      <c r="Q386" s="2907"/>
      <c r="R386" s="2936"/>
      <c r="S386" s="2935"/>
      <c r="T386" s="2828"/>
      <c r="U386" s="2828"/>
      <c r="V386" s="2828"/>
      <c r="W386" s="2840"/>
      <c r="X386" s="2828"/>
      <c r="Y386" s="2828"/>
      <c r="Z386" s="2828"/>
      <c r="AA386" s="2828"/>
      <c r="AB386" s="2828"/>
      <c r="AC386" s="2828"/>
      <c r="AD386" s="2828"/>
      <c r="AE386" s="2828"/>
      <c r="AF386" s="2828"/>
      <c r="AG386" s="2828"/>
      <c r="AH386" s="2828"/>
      <c r="AI386" s="2828"/>
      <c r="AJ386" s="2828"/>
      <c r="AK386" s="2828"/>
      <c r="AL386" s="2828"/>
      <c r="AM386" s="2828"/>
    </row>
    <row r="387" spans="1:39" ht="15" customHeight="1" thickBot="1">
      <c r="A387" s="3028"/>
      <c r="B387" s="3236"/>
      <c r="C387" s="3026"/>
      <c r="D387" s="7132"/>
      <c r="E387" s="7286"/>
      <c r="F387" s="7270"/>
      <c r="G387" s="7135"/>
      <c r="H387" s="7135"/>
      <c r="I387" s="7135"/>
      <c r="J387" s="3244" t="s">
        <v>134</v>
      </c>
      <c r="K387" s="3243">
        <f t="shared" si="0"/>
        <v>0</v>
      </c>
      <c r="L387" s="3243">
        <f t="shared" si="0"/>
        <v>0</v>
      </c>
      <c r="M387" s="3243">
        <f t="shared" si="0"/>
        <v>0</v>
      </c>
      <c r="N387" s="2909"/>
      <c r="O387" s="2908"/>
      <c r="P387" s="2907"/>
      <c r="Q387" s="2907"/>
      <c r="R387" s="2936"/>
      <c r="S387" s="2935"/>
      <c r="T387" s="2828"/>
      <c r="U387" s="2828"/>
      <c r="V387" s="2828"/>
      <c r="W387" s="2828"/>
      <c r="X387" s="2828"/>
      <c r="Y387" s="2828"/>
      <c r="Z387" s="2828"/>
      <c r="AA387" s="2828"/>
      <c r="AB387" s="2828"/>
      <c r="AC387" s="2828"/>
      <c r="AD387" s="2828"/>
      <c r="AE387" s="2828"/>
      <c r="AF387" s="2828"/>
      <c r="AG387" s="2828"/>
      <c r="AH387" s="2828"/>
      <c r="AI387" s="2828"/>
      <c r="AJ387" s="2828"/>
      <c r="AK387" s="2828"/>
      <c r="AL387" s="2828"/>
      <c r="AM387" s="2828"/>
    </row>
    <row r="388" spans="1:39" ht="15" customHeight="1" thickBot="1">
      <c r="A388" s="3242"/>
      <c r="B388" s="3228"/>
      <c r="C388" s="3227"/>
      <c r="D388" s="7133"/>
      <c r="E388" s="7171"/>
      <c r="F388" s="7271"/>
      <c r="G388" s="7135"/>
      <c r="H388" s="7135"/>
      <c r="I388" s="7135"/>
      <c r="J388" s="3241" t="s">
        <v>23</v>
      </c>
      <c r="K388" s="3240">
        <f>SUM(K385:K387)</f>
        <v>300</v>
      </c>
      <c r="L388" s="3240">
        <f>SUM(L385:L387)</f>
        <v>0</v>
      </c>
      <c r="M388" s="3240">
        <f>SUM(M385:M387)</f>
        <v>0</v>
      </c>
      <c r="N388" s="2902"/>
      <c r="O388" s="2901"/>
      <c r="P388" s="2900"/>
      <c r="Q388" s="2900"/>
      <c r="R388" s="2936"/>
      <c r="S388" s="2935"/>
      <c r="T388" s="2828"/>
      <c r="U388" s="2828"/>
      <c r="V388" s="2828"/>
      <c r="W388" s="2828"/>
      <c r="X388" s="2828"/>
      <c r="Y388" s="2828"/>
      <c r="Z388" s="2828"/>
      <c r="AA388" s="2828"/>
      <c r="AB388" s="2828"/>
      <c r="AC388" s="2828"/>
      <c r="AD388" s="2828"/>
      <c r="AE388" s="2828"/>
      <c r="AF388" s="2828"/>
      <c r="AG388" s="2828"/>
      <c r="AH388" s="2828"/>
      <c r="AI388" s="2828"/>
      <c r="AJ388" s="2828"/>
      <c r="AK388" s="2828"/>
      <c r="AL388" s="2828"/>
      <c r="AM388" s="2828"/>
    </row>
    <row r="389" spans="1:39" ht="20.25" customHeight="1">
      <c r="A389" s="7225" t="s">
        <v>94</v>
      </c>
      <c r="B389" s="3239" t="s">
        <v>27</v>
      </c>
      <c r="C389" s="3079" t="s">
        <v>92</v>
      </c>
      <c r="D389" s="3078" t="s">
        <v>27</v>
      </c>
      <c r="E389" s="2948"/>
      <c r="F389" s="7291" t="s">
        <v>1076</v>
      </c>
      <c r="G389" s="7135"/>
      <c r="H389" s="7135"/>
      <c r="I389" s="7135"/>
      <c r="J389" s="3147" t="s">
        <v>110</v>
      </c>
      <c r="K389" s="3094"/>
      <c r="L389" s="3238"/>
      <c r="M389" s="3237"/>
      <c r="N389" s="7292" t="s">
        <v>1075</v>
      </c>
      <c r="O389" s="7293" t="s">
        <v>37</v>
      </c>
      <c r="P389" s="7294"/>
      <c r="Q389" s="7294"/>
      <c r="R389" s="2936"/>
      <c r="S389" s="3229"/>
      <c r="T389" s="2828"/>
      <c r="U389" s="2828"/>
      <c r="V389" s="2828"/>
      <c r="W389" s="2828"/>
      <c r="X389" s="2828"/>
      <c r="Y389" s="2828"/>
      <c r="Z389" s="2828"/>
      <c r="AA389" s="2828"/>
      <c r="AB389" s="2828"/>
      <c r="AC389" s="2828"/>
      <c r="AD389" s="2828"/>
      <c r="AE389" s="2828"/>
      <c r="AF389" s="2828"/>
      <c r="AG389" s="2828"/>
      <c r="AH389" s="2828"/>
      <c r="AI389" s="2828"/>
      <c r="AJ389" s="2828"/>
      <c r="AK389" s="2828"/>
      <c r="AL389" s="2828"/>
      <c r="AM389" s="2828"/>
    </row>
    <row r="390" spans="1:39" ht="15" customHeight="1">
      <c r="A390" s="7135"/>
      <c r="B390" s="3236"/>
      <c r="C390" s="3026"/>
      <c r="D390" s="3235"/>
      <c r="E390" s="3141"/>
      <c r="F390" s="7270"/>
      <c r="G390" s="7135"/>
      <c r="H390" s="7135"/>
      <c r="I390" s="7135"/>
      <c r="J390" s="3145" t="s">
        <v>209</v>
      </c>
      <c r="K390" s="3144">
        <v>300</v>
      </c>
      <c r="L390" s="3196">
        <v>0</v>
      </c>
      <c r="M390" s="3196">
        <v>0</v>
      </c>
      <c r="N390" s="7140"/>
      <c r="O390" s="7142"/>
      <c r="P390" s="7187"/>
      <c r="Q390" s="7187"/>
      <c r="R390" s="2936"/>
      <c r="S390" s="3229"/>
      <c r="T390" s="2828"/>
      <c r="U390" s="2828"/>
      <c r="V390" s="2828"/>
      <c r="W390" s="2840"/>
      <c r="X390" s="2828"/>
      <c r="Y390" s="2828"/>
      <c r="Z390" s="2828"/>
      <c r="AA390" s="2828"/>
      <c r="AB390" s="2828"/>
      <c r="AC390" s="2828"/>
      <c r="AD390" s="2828"/>
      <c r="AE390" s="2828"/>
      <c r="AF390" s="2828"/>
      <c r="AG390" s="2828"/>
      <c r="AH390" s="2828"/>
      <c r="AI390" s="2828"/>
      <c r="AJ390" s="2828"/>
      <c r="AK390" s="2828"/>
      <c r="AL390" s="2828"/>
      <c r="AM390" s="2828"/>
    </row>
    <row r="391" spans="1:39" ht="24.75" customHeight="1" thickBot="1">
      <c r="A391" s="7135"/>
      <c r="B391" s="3236"/>
      <c r="C391" s="3026"/>
      <c r="D391" s="3235"/>
      <c r="E391" s="3141"/>
      <c r="F391" s="7270"/>
      <c r="G391" s="7135"/>
      <c r="H391" s="7135"/>
      <c r="I391" s="7135"/>
      <c r="J391" s="3234" t="s">
        <v>134</v>
      </c>
      <c r="K391" s="3138"/>
      <c r="L391" s="3233"/>
      <c r="M391" s="3232"/>
      <c r="N391" s="3185" t="s">
        <v>1074</v>
      </c>
      <c r="O391" s="3184" t="s">
        <v>37</v>
      </c>
      <c r="P391" s="3231">
        <v>1</v>
      </c>
      <c r="Q391" s="3230">
        <v>0</v>
      </c>
      <c r="R391" s="2939" t="s">
        <v>1073</v>
      </c>
      <c r="S391" s="3229"/>
      <c r="T391" s="2828"/>
      <c r="U391" s="2828"/>
      <c r="V391" s="2828"/>
      <c r="W391" s="2828"/>
      <c r="X391" s="2828"/>
      <c r="Y391" s="2828"/>
      <c r="Z391" s="2828"/>
      <c r="AA391" s="2828"/>
      <c r="AB391" s="2828"/>
      <c r="AC391" s="2828"/>
      <c r="AD391" s="2828"/>
      <c r="AE391" s="2828"/>
      <c r="AF391" s="2828"/>
      <c r="AG391" s="2828"/>
      <c r="AH391" s="2828"/>
      <c r="AI391" s="2828"/>
      <c r="AJ391" s="2828"/>
      <c r="AK391" s="2828"/>
      <c r="AL391" s="2828"/>
      <c r="AM391" s="2828"/>
    </row>
    <row r="392" spans="1:39" ht="15" customHeight="1" thickBot="1">
      <c r="A392" s="7136"/>
      <c r="B392" s="3228"/>
      <c r="C392" s="3227"/>
      <c r="D392" s="3226"/>
      <c r="E392" s="2937"/>
      <c r="F392" s="7271"/>
      <c r="G392" s="7136"/>
      <c r="H392" s="7136"/>
      <c r="I392" s="7136"/>
      <c r="J392" s="3225" t="s">
        <v>23</v>
      </c>
      <c r="K392" s="3225">
        <f>SUM(K389:K391)</f>
        <v>300</v>
      </c>
      <c r="L392" s="3224">
        <f>SUM(L389:L391)</f>
        <v>0</v>
      </c>
      <c r="M392" s="3223">
        <f>SUM(M389:M391)</f>
        <v>0</v>
      </c>
      <c r="N392" s="3222"/>
      <c r="O392" s="3221"/>
      <c r="P392" s="3030"/>
      <c r="Q392" s="3030"/>
      <c r="R392" s="3220"/>
      <c r="S392" s="3219"/>
      <c r="T392" s="2828"/>
      <c r="U392" s="2828"/>
      <c r="V392" s="2828"/>
      <c r="W392" s="2828"/>
      <c r="X392" s="2828"/>
      <c r="Y392" s="2828"/>
      <c r="Z392" s="2828"/>
      <c r="AA392" s="2828"/>
      <c r="AB392" s="2828"/>
      <c r="AC392" s="2828"/>
      <c r="AD392" s="2828"/>
      <c r="AE392" s="2828"/>
      <c r="AF392" s="2828"/>
      <c r="AG392" s="2828"/>
      <c r="AH392" s="2828"/>
      <c r="AI392" s="2828"/>
      <c r="AJ392" s="2828"/>
      <c r="AK392" s="2828"/>
      <c r="AL392" s="2828"/>
      <c r="AM392" s="2828"/>
    </row>
    <row r="393" spans="1:39" ht="17.25" customHeight="1" thickBot="1">
      <c r="A393" s="7225" t="s">
        <v>94</v>
      </c>
      <c r="B393" s="7226" t="s">
        <v>27</v>
      </c>
      <c r="C393" s="7227" t="s">
        <v>87</v>
      </c>
      <c r="D393" s="7273" t="s">
        <v>1072</v>
      </c>
      <c r="E393" s="7209"/>
      <c r="F393" s="7269"/>
      <c r="G393" s="7281" t="s">
        <v>1064</v>
      </c>
      <c r="H393" s="7189" t="s">
        <v>34</v>
      </c>
      <c r="I393" s="7289" t="s">
        <v>614</v>
      </c>
      <c r="J393" s="3218" t="s">
        <v>110</v>
      </c>
      <c r="K393" s="3217">
        <f t="shared" ref="K393:M395" si="1">K397+K401+K405</f>
        <v>93</v>
      </c>
      <c r="L393" s="3217">
        <f t="shared" si="1"/>
        <v>80</v>
      </c>
      <c r="M393" s="3217">
        <f t="shared" si="1"/>
        <v>76.8</v>
      </c>
      <c r="N393" s="3216"/>
      <c r="O393" s="3215"/>
      <c r="P393" s="3214"/>
      <c r="Q393" s="3214"/>
      <c r="R393" s="3213"/>
      <c r="S393" s="3212"/>
      <c r="T393" s="2828"/>
      <c r="U393" s="2828"/>
      <c r="V393" s="2828"/>
      <c r="W393" s="2828"/>
      <c r="X393" s="2828"/>
      <c r="Y393" s="2828"/>
      <c r="Z393" s="2828"/>
      <c r="AA393" s="2828"/>
      <c r="AB393" s="2828"/>
      <c r="AC393" s="2828"/>
      <c r="AD393" s="2828"/>
      <c r="AE393" s="2828"/>
      <c r="AF393" s="2828"/>
      <c r="AG393" s="2828"/>
      <c r="AH393" s="2828"/>
      <c r="AI393" s="2828"/>
      <c r="AJ393" s="2828"/>
      <c r="AK393" s="2828"/>
      <c r="AL393" s="2828"/>
      <c r="AM393" s="2828"/>
    </row>
    <row r="394" spans="1:39" ht="15" customHeight="1" thickBot="1">
      <c r="A394" s="7135"/>
      <c r="B394" s="7135"/>
      <c r="C394" s="7135"/>
      <c r="D394" s="7132"/>
      <c r="E394" s="7286"/>
      <c r="F394" s="7270"/>
      <c r="G394" s="7135"/>
      <c r="H394" s="7135"/>
      <c r="I394" s="7132"/>
      <c r="J394" s="3210" t="s">
        <v>209</v>
      </c>
      <c r="K394" s="3164">
        <f t="shared" si="1"/>
        <v>400</v>
      </c>
      <c r="L394" s="3164">
        <f t="shared" si="1"/>
        <v>400</v>
      </c>
      <c r="M394" s="3164">
        <f t="shared" si="1"/>
        <v>400</v>
      </c>
      <c r="N394" s="3211"/>
      <c r="O394" s="2908"/>
      <c r="P394" s="2907"/>
      <c r="Q394" s="2907"/>
      <c r="R394" s="3006"/>
      <c r="S394" s="2935"/>
      <c r="T394" s="2828"/>
      <c r="U394" s="2828"/>
      <c r="V394" s="2828"/>
      <c r="W394" s="2828"/>
      <c r="X394" s="2828"/>
      <c r="Y394" s="2828"/>
      <c r="Z394" s="2828"/>
      <c r="AA394" s="2828"/>
      <c r="AB394" s="2828"/>
      <c r="AC394" s="2828"/>
      <c r="AD394" s="2828"/>
      <c r="AE394" s="2828"/>
      <c r="AF394" s="2828"/>
      <c r="AG394" s="2828"/>
      <c r="AH394" s="2828"/>
      <c r="AI394" s="2828"/>
      <c r="AJ394" s="2828"/>
      <c r="AK394" s="2828"/>
      <c r="AL394" s="2828"/>
      <c r="AM394" s="2828"/>
    </row>
    <row r="395" spans="1:39" ht="15" customHeight="1" thickBot="1">
      <c r="A395" s="7135"/>
      <c r="B395" s="7135"/>
      <c r="C395" s="7135"/>
      <c r="D395" s="7132"/>
      <c r="E395" s="7286"/>
      <c r="F395" s="7270"/>
      <c r="G395" s="7135"/>
      <c r="H395" s="7135"/>
      <c r="I395" s="7132"/>
      <c r="J395" s="3210" t="s">
        <v>134</v>
      </c>
      <c r="K395" s="3164">
        <f t="shared" si="1"/>
        <v>0</v>
      </c>
      <c r="L395" s="3164">
        <f t="shared" si="1"/>
        <v>91.3</v>
      </c>
      <c r="M395" s="3164">
        <f t="shared" si="1"/>
        <v>90.59</v>
      </c>
      <c r="N395" s="2909"/>
      <c r="O395" s="2908"/>
      <c r="P395" s="2907"/>
      <c r="Q395" s="2907"/>
      <c r="R395" s="3006"/>
      <c r="S395" s="2935"/>
      <c r="T395" s="2828"/>
      <c r="U395" s="2828"/>
      <c r="V395" s="2828"/>
      <c r="W395" s="2828"/>
      <c r="X395" s="2828"/>
      <c r="Y395" s="2828"/>
      <c r="Z395" s="2828"/>
      <c r="AA395" s="2828"/>
      <c r="AB395" s="2828"/>
      <c r="AC395" s="2828"/>
      <c r="AD395" s="2828"/>
      <c r="AE395" s="2828"/>
      <c r="AF395" s="2828"/>
      <c r="AG395" s="2828"/>
      <c r="AH395" s="2828"/>
      <c r="AI395" s="2828"/>
      <c r="AJ395" s="2828"/>
      <c r="AK395" s="2828"/>
      <c r="AL395" s="2828"/>
      <c r="AM395" s="2828"/>
    </row>
    <row r="396" spans="1:39" ht="15" customHeight="1" thickBot="1">
      <c r="A396" s="7136"/>
      <c r="B396" s="7136"/>
      <c r="C396" s="7136"/>
      <c r="D396" s="7133"/>
      <c r="E396" s="7171"/>
      <c r="F396" s="7271"/>
      <c r="G396" s="7136"/>
      <c r="H396" s="7136"/>
      <c r="I396" s="7132"/>
      <c r="J396" s="3209" t="s">
        <v>23</v>
      </c>
      <c r="K396" s="3164">
        <f>SUM(K393:K395)</f>
        <v>493</v>
      </c>
      <c r="L396" s="3164">
        <f>SUM(L393:L395)</f>
        <v>571.29999999999995</v>
      </c>
      <c r="M396" s="3164">
        <f>SUM(M393:M395)</f>
        <v>567.39</v>
      </c>
      <c r="N396" s="2902"/>
      <c r="O396" s="2901"/>
      <c r="P396" s="2900"/>
      <c r="Q396" s="2900"/>
      <c r="R396" s="3006"/>
      <c r="S396" s="2935"/>
      <c r="T396" s="2828"/>
      <c r="U396" s="2828"/>
      <c r="V396" s="2828"/>
      <c r="W396" s="2828"/>
      <c r="X396" s="2828"/>
      <c r="Y396" s="2828"/>
      <c r="Z396" s="2828"/>
      <c r="AA396" s="2828"/>
      <c r="AB396" s="2828"/>
      <c r="AC396" s="2828"/>
      <c r="AD396" s="2828"/>
      <c r="AE396" s="2828"/>
      <c r="AF396" s="2828"/>
      <c r="AG396" s="2828"/>
      <c r="AH396" s="2828"/>
      <c r="AI396" s="2828"/>
      <c r="AJ396" s="2828"/>
      <c r="AK396" s="2828"/>
      <c r="AL396" s="2828"/>
      <c r="AM396" s="2828"/>
    </row>
    <row r="397" spans="1:39" ht="24" customHeight="1">
      <c r="A397" s="7225" t="s">
        <v>94</v>
      </c>
      <c r="B397" s="7226" t="s">
        <v>27</v>
      </c>
      <c r="C397" s="7227" t="s">
        <v>87</v>
      </c>
      <c r="D397" s="7134" t="s">
        <v>27</v>
      </c>
      <c r="E397" s="2948"/>
      <c r="F397" s="7138" t="s">
        <v>1071</v>
      </c>
      <c r="G397" s="7281" t="s">
        <v>1064</v>
      </c>
      <c r="H397" s="7189" t="s">
        <v>34</v>
      </c>
      <c r="I397" s="7132"/>
      <c r="J397" s="3191" t="s">
        <v>110</v>
      </c>
      <c r="K397" s="2916">
        <v>0</v>
      </c>
      <c r="L397" s="2916">
        <v>0</v>
      </c>
      <c r="M397" s="3208"/>
      <c r="N397" s="3207" t="s">
        <v>1070</v>
      </c>
      <c r="O397" s="3189" t="s">
        <v>37</v>
      </c>
      <c r="P397" s="3206">
        <v>15</v>
      </c>
      <c r="Q397" s="3206">
        <v>34</v>
      </c>
      <c r="R397" s="7147" t="s">
        <v>1069</v>
      </c>
      <c r="S397" s="7148"/>
      <c r="T397" s="2828"/>
      <c r="U397" s="2828"/>
      <c r="V397" s="2828"/>
      <c r="W397" s="2828"/>
      <c r="X397" s="2828"/>
      <c r="Y397" s="2828"/>
      <c r="Z397" s="2828"/>
      <c r="AA397" s="2828"/>
      <c r="AB397" s="2828"/>
      <c r="AC397" s="2828"/>
      <c r="AD397" s="2828"/>
      <c r="AE397" s="2828"/>
      <c r="AF397" s="2828"/>
      <c r="AG397" s="2828"/>
      <c r="AH397" s="2828"/>
      <c r="AI397" s="2828"/>
      <c r="AJ397" s="2828"/>
      <c r="AK397" s="2828"/>
      <c r="AL397" s="2828"/>
      <c r="AM397" s="2828"/>
    </row>
    <row r="398" spans="1:39" ht="15" customHeight="1">
      <c r="A398" s="7135"/>
      <c r="B398" s="7135"/>
      <c r="C398" s="7135"/>
      <c r="D398" s="7135"/>
      <c r="E398" s="3141"/>
      <c r="F398" s="7135"/>
      <c r="G398" s="7135"/>
      <c r="H398" s="7135"/>
      <c r="I398" s="7132"/>
      <c r="J398" s="3186" t="s">
        <v>209</v>
      </c>
      <c r="K398" s="3144">
        <v>300</v>
      </c>
      <c r="L398" s="3196">
        <v>300</v>
      </c>
      <c r="M398" s="3196">
        <v>300</v>
      </c>
      <c r="N398" s="3066"/>
      <c r="O398" s="3065"/>
      <c r="P398" s="3205"/>
      <c r="Q398" s="3205"/>
      <c r="R398" s="7149"/>
      <c r="S398" s="7150"/>
      <c r="T398" s="2828"/>
      <c r="U398" s="2828"/>
      <c r="V398" s="2828"/>
      <c r="W398" s="2828"/>
      <c r="X398" s="2828"/>
      <c r="Y398" s="2828"/>
      <c r="Z398" s="2828"/>
      <c r="AA398" s="2828"/>
      <c r="AB398" s="2828"/>
      <c r="AC398" s="2828"/>
      <c r="AD398" s="2828"/>
      <c r="AE398" s="2828"/>
      <c r="AF398" s="2828"/>
      <c r="AG398" s="2828"/>
      <c r="AH398" s="2828"/>
      <c r="AI398" s="2828"/>
      <c r="AJ398" s="2828"/>
      <c r="AK398" s="2828"/>
      <c r="AL398" s="2828"/>
      <c r="AM398" s="2828"/>
    </row>
    <row r="399" spans="1:39" ht="15" customHeight="1" thickBot="1">
      <c r="A399" s="7135"/>
      <c r="B399" s="7135"/>
      <c r="C399" s="7135"/>
      <c r="D399" s="7135"/>
      <c r="E399" s="3141"/>
      <c r="F399" s="7135"/>
      <c r="G399" s="7135"/>
      <c r="H399" s="7135"/>
      <c r="I399" s="7132"/>
      <c r="J399" s="3180" t="s">
        <v>134</v>
      </c>
      <c r="K399" s="3138"/>
      <c r="L399" s="2958">
        <v>60</v>
      </c>
      <c r="M399" s="3204">
        <v>59.3</v>
      </c>
      <c r="N399" s="3114"/>
      <c r="O399" s="3007"/>
      <c r="P399" s="3113"/>
      <c r="Q399" s="3113"/>
      <c r="R399" s="7149"/>
      <c r="S399" s="7150"/>
      <c r="T399" s="2828"/>
      <c r="U399" s="2828"/>
      <c r="V399" s="2828"/>
      <c r="W399" s="2828"/>
      <c r="X399" s="2828"/>
      <c r="Y399" s="2840"/>
      <c r="Z399" s="2828"/>
      <c r="AA399" s="2828"/>
      <c r="AB399" s="2828"/>
      <c r="AC399" s="2828"/>
      <c r="AD399" s="2828"/>
      <c r="AE399" s="2828"/>
      <c r="AF399" s="2828"/>
      <c r="AG399" s="2828"/>
      <c r="AH399" s="2828"/>
      <c r="AI399" s="2828"/>
      <c r="AJ399" s="2828"/>
      <c r="AK399" s="2828"/>
      <c r="AL399" s="2828"/>
      <c r="AM399" s="2828"/>
    </row>
    <row r="400" spans="1:39" ht="15" customHeight="1" thickBot="1">
      <c r="A400" s="7136"/>
      <c r="B400" s="7136"/>
      <c r="C400" s="7136"/>
      <c r="D400" s="7136"/>
      <c r="E400" s="2937"/>
      <c r="F400" s="7136"/>
      <c r="G400" s="7136"/>
      <c r="H400" s="7136"/>
      <c r="I400" s="7132"/>
      <c r="J400" s="3179" t="s">
        <v>23</v>
      </c>
      <c r="K400" s="3177">
        <f>SUM(K397:K399)</f>
        <v>300</v>
      </c>
      <c r="L400" s="3178">
        <f>SUM(L397:L399)</f>
        <v>360</v>
      </c>
      <c r="M400" s="3177">
        <f>SUM(M397:M399)</f>
        <v>359.3</v>
      </c>
      <c r="N400" s="3176"/>
      <c r="O400" s="3175"/>
      <c r="P400" s="3174"/>
      <c r="Q400" s="3174"/>
      <c r="R400" s="7151"/>
      <c r="S400" s="7152"/>
      <c r="T400" s="2828"/>
      <c r="U400" s="2828"/>
      <c r="V400" s="2828"/>
      <c r="W400" s="2828"/>
      <c r="X400" s="2828"/>
      <c r="Y400" s="2828"/>
      <c r="Z400" s="2828"/>
      <c r="AA400" s="2828"/>
      <c r="AB400" s="2828"/>
      <c r="AC400" s="2828"/>
      <c r="AD400" s="2828"/>
      <c r="AE400" s="2828"/>
      <c r="AF400" s="2828"/>
      <c r="AG400" s="2828"/>
      <c r="AH400" s="2828"/>
      <c r="AI400" s="2828"/>
      <c r="AJ400" s="2828"/>
      <c r="AK400" s="2828"/>
      <c r="AL400" s="2828"/>
      <c r="AM400" s="2828"/>
    </row>
    <row r="401" spans="1:39" ht="15" customHeight="1">
      <c r="A401" s="7225" t="s">
        <v>94</v>
      </c>
      <c r="B401" s="7226" t="s">
        <v>27</v>
      </c>
      <c r="C401" s="7227" t="s">
        <v>87</v>
      </c>
      <c r="D401" s="7134" t="s">
        <v>29</v>
      </c>
      <c r="E401" s="2948"/>
      <c r="F401" s="7138" t="s">
        <v>1068</v>
      </c>
      <c r="G401" s="7281" t="s">
        <v>1064</v>
      </c>
      <c r="H401" s="7189" t="s">
        <v>34</v>
      </c>
      <c r="I401" s="7132"/>
      <c r="J401" s="3203" t="s">
        <v>110</v>
      </c>
      <c r="K401" s="3202"/>
      <c r="L401" s="3201">
        <v>0</v>
      </c>
      <c r="M401" s="3200"/>
      <c r="N401" s="3199" t="s">
        <v>1067</v>
      </c>
      <c r="O401" s="3198" t="s">
        <v>37</v>
      </c>
      <c r="P401" s="3197">
        <v>10</v>
      </c>
      <c r="Q401" s="3197">
        <v>10</v>
      </c>
      <c r="R401" s="7153" t="s">
        <v>1066</v>
      </c>
      <c r="S401" s="7154"/>
      <c r="T401" s="2828"/>
      <c r="U401" s="2828"/>
      <c r="V401" s="2828"/>
      <c r="W401" s="2828"/>
      <c r="X401" s="2828"/>
      <c r="Y401" s="2828"/>
      <c r="Z401" s="2828"/>
      <c r="AA401" s="2828"/>
      <c r="AB401" s="2828"/>
      <c r="AC401" s="2828"/>
      <c r="AD401" s="2828"/>
      <c r="AE401" s="2828"/>
      <c r="AF401" s="2828"/>
      <c r="AG401" s="2828"/>
      <c r="AH401" s="2828"/>
      <c r="AI401" s="2828"/>
      <c r="AJ401" s="2828"/>
      <c r="AK401" s="2828"/>
      <c r="AL401" s="2828"/>
      <c r="AM401" s="2828"/>
    </row>
    <row r="402" spans="1:39" ht="15" customHeight="1">
      <c r="A402" s="7135"/>
      <c r="B402" s="7135"/>
      <c r="C402" s="7135"/>
      <c r="D402" s="7135"/>
      <c r="E402" s="3141"/>
      <c r="F402" s="7135"/>
      <c r="G402" s="7135"/>
      <c r="H402" s="7135"/>
      <c r="I402" s="7132"/>
      <c r="J402" s="3186" t="s">
        <v>209</v>
      </c>
      <c r="K402" s="3144">
        <v>100</v>
      </c>
      <c r="L402" s="3196">
        <v>100</v>
      </c>
      <c r="M402" s="3196">
        <v>100</v>
      </c>
      <c r="N402" s="3195"/>
      <c r="O402" s="3194"/>
      <c r="P402" s="3193"/>
      <c r="Q402" s="3193"/>
      <c r="R402" s="7155"/>
      <c r="S402" s="7156"/>
      <c r="T402" s="2828"/>
      <c r="U402" s="2840"/>
      <c r="V402" s="2840"/>
      <c r="W402" s="2828"/>
      <c r="X402" s="2828"/>
      <c r="Y402" s="2828"/>
      <c r="Z402" s="2828"/>
      <c r="AA402" s="2828"/>
      <c r="AB402" s="2828"/>
      <c r="AC402" s="2828"/>
      <c r="AD402" s="2828"/>
      <c r="AE402" s="2828"/>
      <c r="AF402" s="2828"/>
      <c r="AG402" s="2828"/>
      <c r="AH402" s="2828"/>
      <c r="AI402" s="2828"/>
      <c r="AJ402" s="2828"/>
      <c r="AK402" s="2828"/>
      <c r="AL402" s="2828"/>
      <c r="AM402" s="2828"/>
    </row>
    <row r="403" spans="1:39" ht="15" customHeight="1" thickBot="1">
      <c r="A403" s="7135"/>
      <c r="B403" s="7135"/>
      <c r="C403" s="7135"/>
      <c r="D403" s="7135"/>
      <c r="E403" s="3141"/>
      <c r="F403" s="7135"/>
      <c r="G403" s="7135"/>
      <c r="H403" s="7135"/>
      <c r="I403" s="7132"/>
      <c r="J403" s="3180" t="s">
        <v>134</v>
      </c>
      <c r="K403" s="3138"/>
      <c r="L403" s="2958">
        <v>31.3</v>
      </c>
      <c r="M403" s="2958">
        <v>31.29</v>
      </c>
      <c r="N403" s="3114"/>
      <c r="O403" s="3007"/>
      <c r="P403" s="3113"/>
      <c r="Q403" s="3113"/>
      <c r="R403" s="7155"/>
      <c r="S403" s="7156"/>
      <c r="T403" s="2828"/>
      <c r="U403" s="2828"/>
      <c r="V403" s="2828"/>
      <c r="W403" s="2828"/>
      <c r="X403" s="2828"/>
      <c r="Y403" s="2828"/>
      <c r="Z403" s="2828"/>
      <c r="AA403" s="2828"/>
      <c r="AB403" s="2828"/>
      <c r="AC403" s="2828"/>
      <c r="AD403" s="2828"/>
      <c r="AE403" s="2828"/>
      <c r="AF403" s="2828"/>
      <c r="AG403" s="2828"/>
      <c r="AH403" s="2828"/>
      <c r="AI403" s="2828"/>
      <c r="AJ403" s="2828"/>
      <c r="AK403" s="2828"/>
      <c r="AL403" s="2828"/>
      <c r="AM403" s="2828"/>
    </row>
    <row r="404" spans="1:39" ht="15" customHeight="1" thickBot="1">
      <c r="A404" s="7136"/>
      <c r="B404" s="7136"/>
      <c r="C404" s="7136"/>
      <c r="D404" s="7136"/>
      <c r="E404" s="2937"/>
      <c r="F404" s="7136"/>
      <c r="G404" s="7136"/>
      <c r="H404" s="7136"/>
      <c r="I404" s="7132"/>
      <c r="J404" s="3192" t="s">
        <v>23</v>
      </c>
      <c r="K404" s="3133">
        <f>SUM(K401:K403)</f>
        <v>100</v>
      </c>
      <c r="L404" s="2905">
        <f>SUM(L401:L403)</f>
        <v>131.30000000000001</v>
      </c>
      <c r="M404" s="2905">
        <f>SUM(M401:M403)</f>
        <v>131.29</v>
      </c>
      <c r="N404" s="2902"/>
      <c r="O404" s="2901"/>
      <c r="P404" s="2900"/>
      <c r="Q404" s="2900"/>
      <c r="R404" s="7157"/>
      <c r="S404" s="7158"/>
      <c r="T404" s="2828"/>
      <c r="U404" s="2828"/>
      <c r="V404" s="2828"/>
      <c r="W404" s="2828"/>
      <c r="X404" s="2828"/>
      <c r="Y404" s="2828"/>
      <c r="Z404" s="2828"/>
      <c r="AA404" s="2828"/>
      <c r="AB404" s="2828"/>
      <c r="AC404" s="2828"/>
      <c r="AD404" s="2828"/>
      <c r="AE404" s="2828"/>
      <c r="AF404" s="2828"/>
      <c r="AG404" s="2828"/>
      <c r="AH404" s="2828"/>
      <c r="AI404" s="2828"/>
      <c r="AJ404" s="2828"/>
      <c r="AK404" s="2828"/>
      <c r="AL404" s="2828"/>
      <c r="AM404" s="2828"/>
    </row>
    <row r="405" spans="1:39" ht="30" customHeight="1">
      <c r="A405" s="7225" t="s">
        <v>94</v>
      </c>
      <c r="B405" s="7226" t="s">
        <v>27</v>
      </c>
      <c r="C405" s="7227" t="s">
        <v>87</v>
      </c>
      <c r="D405" s="7134" t="s">
        <v>94</v>
      </c>
      <c r="E405" s="2948"/>
      <c r="F405" s="7290" t="s">
        <v>1065</v>
      </c>
      <c r="G405" s="7281" t="s">
        <v>1064</v>
      </c>
      <c r="H405" s="7189" t="s">
        <v>34</v>
      </c>
      <c r="I405" s="7132"/>
      <c r="J405" s="3191" t="s">
        <v>110</v>
      </c>
      <c r="K405" s="3094">
        <v>93</v>
      </c>
      <c r="L405" s="2916">
        <v>80</v>
      </c>
      <c r="M405" s="2915">
        <v>76.8</v>
      </c>
      <c r="N405" s="3190" t="s">
        <v>1063</v>
      </c>
      <c r="O405" s="3189" t="s">
        <v>37</v>
      </c>
      <c r="P405" s="3188">
        <v>1</v>
      </c>
      <c r="Q405" s="3188">
        <v>4</v>
      </c>
      <c r="R405" s="3187" t="s">
        <v>1062</v>
      </c>
      <c r="S405" s="3181"/>
      <c r="T405" s="2828"/>
      <c r="U405" s="2828"/>
      <c r="V405" s="2828"/>
      <c r="W405" s="2828"/>
      <c r="X405" s="2828"/>
      <c r="Y405" s="2840"/>
      <c r="Z405" s="2828"/>
      <c r="AA405" s="2828"/>
      <c r="AB405" s="2828"/>
      <c r="AC405" s="2828"/>
      <c r="AD405" s="2828"/>
      <c r="AE405" s="2828"/>
      <c r="AF405" s="2828"/>
      <c r="AG405" s="2828"/>
      <c r="AH405" s="2828"/>
      <c r="AI405" s="2828"/>
      <c r="AJ405" s="2828"/>
      <c r="AK405" s="2828"/>
      <c r="AL405" s="2828"/>
      <c r="AM405" s="2828"/>
    </row>
    <row r="406" spans="1:39" ht="15" customHeight="1">
      <c r="A406" s="7135"/>
      <c r="B406" s="7135"/>
      <c r="C406" s="7135"/>
      <c r="D406" s="7135"/>
      <c r="E406" s="3141"/>
      <c r="F406" s="7135"/>
      <c r="G406" s="7135"/>
      <c r="H406" s="7135"/>
      <c r="I406" s="7132"/>
      <c r="J406" s="3186" t="s">
        <v>209</v>
      </c>
      <c r="K406" s="3144"/>
      <c r="L406" s="3143"/>
      <c r="M406" s="3142"/>
      <c r="N406" s="3185" t="s">
        <v>1061</v>
      </c>
      <c r="O406" s="3184" t="s">
        <v>37</v>
      </c>
      <c r="P406" s="3183">
        <v>1</v>
      </c>
      <c r="Q406" s="3183"/>
      <c r="R406" s="3182"/>
      <c r="S406" s="3181"/>
      <c r="T406" s="2828"/>
      <c r="U406" s="2828"/>
      <c r="V406" s="2828"/>
      <c r="W406" s="2828"/>
      <c r="X406" s="2828"/>
      <c r="Y406" s="2828"/>
      <c r="Z406" s="2828"/>
      <c r="AA406" s="2828"/>
      <c r="AB406" s="2828"/>
      <c r="AC406" s="2828"/>
      <c r="AD406" s="2828"/>
      <c r="AE406" s="2828"/>
      <c r="AF406" s="2828"/>
      <c r="AG406" s="2828"/>
      <c r="AH406" s="2828"/>
      <c r="AI406" s="2828"/>
      <c r="AJ406" s="2828"/>
      <c r="AK406" s="2828"/>
      <c r="AL406" s="2828"/>
      <c r="AM406" s="2828"/>
    </row>
    <row r="407" spans="1:39" ht="11.25" customHeight="1" thickBot="1">
      <c r="A407" s="7135"/>
      <c r="B407" s="7135"/>
      <c r="C407" s="7135"/>
      <c r="D407" s="7135"/>
      <c r="E407" s="3141"/>
      <c r="F407" s="7135"/>
      <c r="G407" s="7135"/>
      <c r="H407" s="7135"/>
      <c r="I407" s="7132"/>
      <c r="J407" s="3180" t="s">
        <v>134</v>
      </c>
      <c r="K407" s="3138"/>
      <c r="L407" s="3137"/>
      <c r="M407" s="3136"/>
      <c r="N407" s="2909"/>
      <c r="O407" s="2908"/>
      <c r="P407" s="2907"/>
      <c r="Q407" s="2907"/>
      <c r="R407" s="3006"/>
      <c r="S407" s="2935"/>
      <c r="T407" s="2828"/>
      <c r="U407" s="2828"/>
      <c r="V407" s="2828"/>
      <c r="W407" s="2828"/>
      <c r="X407" s="2828"/>
      <c r="Y407" s="2828"/>
      <c r="Z407" s="2828"/>
      <c r="AA407" s="2828"/>
      <c r="AB407" s="2828"/>
      <c r="AC407" s="2828"/>
      <c r="AD407" s="2828"/>
      <c r="AE407" s="2828"/>
      <c r="AF407" s="2828"/>
      <c r="AG407" s="2828"/>
      <c r="AH407" s="2828"/>
      <c r="AI407" s="2828"/>
      <c r="AJ407" s="2828"/>
      <c r="AK407" s="2828"/>
      <c r="AL407" s="2828"/>
      <c r="AM407" s="2828"/>
    </row>
    <row r="408" spans="1:39" ht="15" customHeight="1" thickBot="1">
      <c r="A408" s="7136"/>
      <c r="B408" s="7136"/>
      <c r="C408" s="7136"/>
      <c r="D408" s="7136"/>
      <c r="E408" s="2937"/>
      <c r="F408" s="7136"/>
      <c r="G408" s="7136"/>
      <c r="H408" s="7136"/>
      <c r="I408" s="7133"/>
      <c r="J408" s="3179" t="s">
        <v>23</v>
      </c>
      <c r="K408" s="3177">
        <f>SUM(K405:K407)</f>
        <v>93</v>
      </c>
      <c r="L408" s="3178">
        <f>SUM(L405:L407)</f>
        <v>80</v>
      </c>
      <c r="M408" s="3177">
        <f>SUM(M405:M407)</f>
        <v>76.8</v>
      </c>
      <c r="N408" s="3176"/>
      <c r="O408" s="3175"/>
      <c r="P408" s="3174"/>
      <c r="Q408" s="3174"/>
      <c r="R408" s="3173"/>
      <c r="S408" s="3172"/>
      <c r="T408" s="2828"/>
      <c r="U408" s="2828"/>
      <c r="V408" s="2828"/>
      <c r="W408" s="2828"/>
      <c r="X408" s="2828"/>
      <c r="Y408" s="2828"/>
      <c r="Z408" s="2828"/>
      <c r="AA408" s="2828"/>
      <c r="AB408" s="2828"/>
      <c r="AC408" s="2828"/>
      <c r="AD408" s="2828"/>
      <c r="AE408" s="2828"/>
      <c r="AF408" s="2828"/>
      <c r="AG408" s="2828"/>
      <c r="AH408" s="2828"/>
      <c r="AI408" s="2828"/>
      <c r="AJ408" s="2828"/>
      <c r="AK408" s="2828"/>
      <c r="AL408" s="2828"/>
      <c r="AM408" s="2828"/>
    </row>
    <row r="409" spans="1:39" ht="15" customHeight="1" thickBot="1">
      <c r="A409" s="7225" t="s">
        <v>94</v>
      </c>
      <c r="B409" s="7226" t="s">
        <v>27</v>
      </c>
      <c r="C409" s="7283" t="s">
        <v>82</v>
      </c>
      <c r="D409" s="7273" t="s">
        <v>1060</v>
      </c>
      <c r="E409" s="7209"/>
      <c r="F409" s="7269"/>
      <c r="G409" s="7281" t="s">
        <v>1052</v>
      </c>
      <c r="H409" s="7189" t="s">
        <v>34</v>
      </c>
      <c r="I409" s="7137" t="s">
        <v>614</v>
      </c>
      <c r="J409" s="3171" t="s">
        <v>110</v>
      </c>
      <c r="K409" s="3164">
        <f t="shared" ref="K409:M411" si="2">K413+K417+K421</f>
        <v>325</v>
      </c>
      <c r="L409" s="3164">
        <f t="shared" si="2"/>
        <v>575</v>
      </c>
      <c r="M409" s="3164">
        <f t="shared" si="2"/>
        <v>563.69999999999993</v>
      </c>
      <c r="N409" s="3114"/>
      <c r="O409" s="3007"/>
      <c r="P409" s="3113"/>
      <c r="Q409" s="3113"/>
      <c r="R409" s="3170"/>
      <c r="S409" s="3169"/>
      <c r="T409" s="2828"/>
      <c r="U409" s="2828"/>
      <c r="V409" s="2828"/>
      <c r="W409" s="2828"/>
      <c r="X409" s="2828"/>
      <c r="Y409" s="2828"/>
      <c r="Z409" s="2828"/>
      <c r="AA409" s="2828"/>
      <c r="AB409" s="2828"/>
      <c r="AC409" s="2828"/>
      <c r="AD409" s="2828"/>
      <c r="AE409" s="2828"/>
      <c r="AF409" s="2828"/>
      <c r="AG409" s="2828"/>
      <c r="AH409" s="2828"/>
      <c r="AI409" s="2828"/>
      <c r="AJ409" s="2828"/>
      <c r="AK409" s="2828"/>
      <c r="AL409" s="2828"/>
      <c r="AM409" s="2828"/>
    </row>
    <row r="410" spans="1:39" ht="15" customHeight="1" thickBot="1">
      <c r="A410" s="7135"/>
      <c r="B410" s="7135"/>
      <c r="C410" s="7270"/>
      <c r="D410" s="7132"/>
      <c r="E410" s="7286"/>
      <c r="F410" s="7270"/>
      <c r="G410" s="7135"/>
      <c r="H410" s="7135"/>
      <c r="I410" s="7135"/>
      <c r="J410" s="3168" t="s">
        <v>209</v>
      </c>
      <c r="K410" s="3164">
        <f t="shared" si="2"/>
        <v>0</v>
      </c>
      <c r="L410" s="3164">
        <f t="shared" si="2"/>
        <v>0</v>
      </c>
      <c r="M410" s="3164">
        <f t="shared" si="2"/>
        <v>0</v>
      </c>
      <c r="N410" s="2909"/>
      <c r="O410" s="2908"/>
      <c r="P410" s="2907"/>
      <c r="Q410" s="2907"/>
      <c r="R410" s="3006"/>
      <c r="S410" s="2935"/>
      <c r="T410" s="2828"/>
      <c r="U410" s="2828"/>
      <c r="V410" s="2828"/>
      <c r="W410" s="2828"/>
      <c r="X410" s="2828"/>
      <c r="Y410" s="2828"/>
      <c r="Z410" s="2828"/>
      <c r="AA410" s="2828"/>
      <c r="AB410" s="2828"/>
      <c r="AC410" s="2828"/>
      <c r="AD410" s="2828"/>
      <c r="AE410" s="2828"/>
      <c r="AF410" s="2828"/>
      <c r="AG410" s="2828"/>
      <c r="AH410" s="2828"/>
      <c r="AI410" s="2828"/>
      <c r="AJ410" s="2828"/>
      <c r="AK410" s="2828"/>
      <c r="AL410" s="2828"/>
      <c r="AM410" s="2828"/>
    </row>
    <row r="411" spans="1:39" ht="15" customHeight="1" thickBot="1">
      <c r="A411" s="7135"/>
      <c r="B411" s="7135"/>
      <c r="C411" s="7270"/>
      <c r="D411" s="7132"/>
      <c r="E411" s="7286"/>
      <c r="F411" s="7270"/>
      <c r="G411" s="7135"/>
      <c r="H411" s="7135"/>
      <c r="I411" s="7135"/>
      <c r="J411" s="3167" t="s">
        <v>134</v>
      </c>
      <c r="K411" s="3166">
        <f t="shared" si="2"/>
        <v>2.7</v>
      </c>
      <c r="L411" s="3166">
        <f t="shared" si="2"/>
        <v>2.7</v>
      </c>
      <c r="M411" s="3166">
        <f t="shared" si="2"/>
        <v>2.7</v>
      </c>
      <c r="N411" s="2909"/>
      <c r="O411" s="2908"/>
      <c r="P411" s="2907"/>
      <c r="Q411" s="2907"/>
      <c r="R411" s="3006"/>
      <c r="S411" s="2935"/>
      <c r="T411" s="2828"/>
      <c r="U411" s="2828"/>
      <c r="V411" s="2828"/>
      <c r="W411" s="2828"/>
      <c r="X411" s="2828"/>
      <c r="Y411" s="2828"/>
      <c r="Z411" s="2828"/>
      <c r="AA411" s="2828"/>
      <c r="AB411" s="2828"/>
      <c r="AC411" s="2828"/>
      <c r="AD411" s="2828"/>
      <c r="AE411" s="2828"/>
      <c r="AF411" s="2828"/>
      <c r="AG411" s="2828"/>
      <c r="AH411" s="2828"/>
      <c r="AI411" s="2828"/>
      <c r="AJ411" s="2828"/>
      <c r="AK411" s="2828"/>
      <c r="AL411" s="2828"/>
      <c r="AM411" s="2828"/>
    </row>
    <row r="412" spans="1:39" ht="18.75" customHeight="1" thickBot="1">
      <c r="A412" s="7136"/>
      <c r="B412" s="7136"/>
      <c r="C412" s="7271"/>
      <c r="D412" s="7133"/>
      <c r="E412" s="7171"/>
      <c r="F412" s="7271"/>
      <c r="G412" s="7136"/>
      <c r="H412" s="7136"/>
      <c r="I412" s="7135"/>
      <c r="J412" s="3165" t="s">
        <v>23</v>
      </c>
      <c r="K412" s="3164">
        <f>SUM(K409:K411)</f>
        <v>327.7</v>
      </c>
      <c r="L412" s="3164">
        <f>SUM(L409:L411)</f>
        <v>577.70000000000005</v>
      </c>
      <c r="M412" s="3164">
        <f>SUM(M409:M411)</f>
        <v>566.4</v>
      </c>
      <c r="N412" s="2902"/>
      <c r="O412" s="2901"/>
      <c r="P412" s="2900"/>
      <c r="Q412" s="2900"/>
      <c r="R412" s="3006"/>
      <c r="S412" s="2935"/>
      <c r="T412" s="2828"/>
      <c r="U412" s="2828"/>
      <c r="V412" s="2828"/>
      <c r="W412" s="2828"/>
      <c r="X412" s="2828"/>
      <c r="Y412" s="2828"/>
      <c r="Z412" s="2828"/>
      <c r="AA412" s="2828"/>
      <c r="AB412" s="2828"/>
      <c r="AC412" s="2828"/>
      <c r="AD412" s="2828"/>
      <c r="AE412" s="2828"/>
      <c r="AF412" s="2828"/>
      <c r="AG412" s="2828"/>
      <c r="AH412" s="2828"/>
      <c r="AI412" s="2828"/>
      <c r="AJ412" s="2828"/>
      <c r="AK412" s="2828"/>
      <c r="AL412" s="2828"/>
      <c r="AM412" s="2828"/>
    </row>
    <row r="413" spans="1:39" ht="24.75" customHeight="1">
      <c r="A413" s="7282" t="s">
        <v>94</v>
      </c>
      <c r="B413" s="7285" t="s">
        <v>27</v>
      </c>
      <c r="C413" s="7288" t="s">
        <v>82</v>
      </c>
      <c r="D413" s="7287" t="s">
        <v>27</v>
      </c>
      <c r="E413" s="3141"/>
      <c r="F413" s="3140" t="s">
        <v>1059</v>
      </c>
      <c r="G413" s="7284" t="s">
        <v>1052</v>
      </c>
      <c r="H413" s="7190" t="s">
        <v>34</v>
      </c>
      <c r="I413" s="7135"/>
      <c r="J413" s="3147" t="s">
        <v>110</v>
      </c>
      <c r="K413" s="3094">
        <v>300</v>
      </c>
      <c r="L413" s="2916">
        <v>564</v>
      </c>
      <c r="M413" s="2915">
        <v>555.79999999999995</v>
      </c>
      <c r="N413" s="2975" t="s">
        <v>1058</v>
      </c>
      <c r="O413" s="3163" t="s">
        <v>1057</v>
      </c>
      <c r="P413" s="3162">
        <v>468.5</v>
      </c>
      <c r="Q413" s="3162">
        <v>468.5</v>
      </c>
      <c r="R413" s="2939" t="s">
        <v>1056</v>
      </c>
      <c r="S413" s="3161"/>
      <c r="T413" s="2828"/>
      <c r="U413" s="2828"/>
      <c r="V413" s="2828"/>
      <c r="W413" s="2828"/>
      <c r="X413" s="2828"/>
      <c r="Y413" s="2828"/>
      <c r="Z413" s="2828"/>
      <c r="AA413" s="2828"/>
      <c r="AB413" s="2828"/>
      <c r="AC413" s="2828"/>
      <c r="AD413" s="2828"/>
      <c r="AE413" s="2828"/>
      <c r="AF413" s="2828"/>
      <c r="AG413" s="2828"/>
      <c r="AH413" s="2828"/>
      <c r="AI413" s="2828"/>
      <c r="AJ413" s="2828"/>
      <c r="AK413" s="2828"/>
      <c r="AL413" s="2828"/>
      <c r="AM413" s="2828"/>
    </row>
    <row r="414" spans="1:39" ht="22.5" customHeight="1">
      <c r="A414" s="7135"/>
      <c r="B414" s="7135"/>
      <c r="C414" s="7270"/>
      <c r="D414" s="7135"/>
      <c r="E414" s="3141"/>
      <c r="F414" s="3140"/>
      <c r="G414" s="7135"/>
      <c r="H414" s="7135"/>
      <c r="I414" s="7135"/>
      <c r="J414" s="3145" t="s">
        <v>209</v>
      </c>
      <c r="K414" s="3153"/>
      <c r="L414" s="3152">
        <v>0</v>
      </c>
      <c r="M414" s="3151"/>
      <c r="N414" s="3160" t="s">
        <v>1055</v>
      </c>
      <c r="O414" s="2942" t="s">
        <v>37</v>
      </c>
      <c r="P414" s="3159">
        <v>1</v>
      </c>
      <c r="Q414" s="3159"/>
      <c r="R414" s="3029"/>
      <c r="S414" s="2938"/>
      <c r="T414" s="2828"/>
      <c r="U414" s="2828"/>
      <c r="V414" s="2828"/>
      <c r="W414" s="2828"/>
      <c r="X414" s="2828"/>
      <c r="Y414" s="2828"/>
      <c r="Z414" s="2828"/>
      <c r="AA414" s="2828"/>
      <c r="AB414" s="2828"/>
      <c r="AC414" s="2828"/>
      <c r="AD414" s="2828"/>
      <c r="AE414" s="2828"/>
      <c r="AF414" s="2828"/>
      <c r="AG414" s="2828"/>
      <c r="AH414" s="2828"/>
      <c r="AI414" s="2828"/>
      <c r="AJ414" s="2828"/>
      <c r="AK414" s="2828"/>
      <c r="AL414" s="2828"/>
      <c r="AM414" s="2828"/>
    </row>
    <row r="415" spans="1:39" ht="15" customHeight="1" thickBot="1">
      <c r="A415" s="7135"/>
      <c r="B415" s="7135"/>
      <c r="C415" s="7270"/>
      <c r="D415" s="7135"/>
      <c r="E415" s="3141"/>
      <c r="F415" s="3140"/>
      <c r="G415" s="7135"/>
      <c r="H415" s="7135"/>
      <c r="I415" s="7135"/>
      <c r="J415" s="3139" t="s">
        <v>134</v>
      </c>
      <c r="K415" s="3158">
        <v>2.7</v>
      </c>
      <c r="L415" s="3158">
        <v>2.7</v>
      </c>
      <c r="M415" s="3158">
        <v>2.7</v>
      </c>
      <c r="N415" s="2909"/>
      <c r="O415" s="2908"/>
      <c r="P415" s="2907"/>
      <c r="Q415" s="2907"/>
      <c r="R415" s="2936"/>
      <c r="S415" s="2935"/>
      <c r="T415" s="2828"/>
      <c r="U415" s="2828"/>
      <c r="V415" s="2828"/>
      <c r="W415" s="2828"/>
      <c r="X415" s="2828"/>
      <c r="Y415" s="2828"/>
      <c r="Z415" s="2828"/>
      <c r="AA415" s="2828"/>
      <c r="AB415" s="2828"/>
      <c r="AC415" s="2828"/>
      <c r="AD415" s="2828"/>
      <c r="AE415" s="2828"/>
      <c r="AF415" s="2828"/>
      <c r="AG415" s="2828"/>
      <c r="AH415" s="2828"/>
      <c r="AI415" s="2828"/>
      <c r="AJ415" s="2828"/>
      <c r="AK415" s="2828"/>
      <c r="AL415" s="2828"/>
      <c r="AM415" s="2828"/>
    </row>
    <row r="416" spans="1:39" ht="15" customHeight="1" thickBot="1">
      <c r="A416" s="7135"/>
      <c r="B416" s="7135"/>
      <c r="C416" s="7270"/>
      <c r="D416" s="7135"/>
      <c r="E416" s="3141"/>
      <c r="F416" s="3140"/>
      <c r="G416" s="7135"/>
      <c r="H416" s="7135"/>
      <c r="I416" s="7135"/>
      <c r="J416" s="3134" t="s">
        <v>23</v>
      </c>
      <c r="K416" s="3133">
        <f>SUM(K413:K415)</f>
        <v>302.7</v>
      </c>
      <c r="L416" s="3133">
        <f>SUM(L413:L415)</f>
        <v>566.70000000000005</v>
      </c>
      <c r="M416" s="3133">
        <f>SUM(M413:M415)</f>
        <v>558.5</v>
      </c>
      <c r="N416" s="2902"/>
      <c r="O416" s="2901"/>
      <c r="P416" s="2900"/>
      <c r="Q416" s="2900"/>
      <c r="R416" s="2936"/>
      <c r="S416" s="2935"/>
      <c r="T416" s="2828"/>
      <c r="U416" s="2828"/>
      <c r="V416" s="2828"/>
      <c r="W416" s="2828"/>
      <c r="X416" s="2828"/>
      <c r="Y416" s="2828"/>
      <c r="Z416" s="2828"/>
      <c r="AA416" s="2828"/>
      <c r="AB416" s="2828"/>
      <c r="AC416" s="2828"/>
      <c r="AD416" s="2828"/>
      <c r="AE416" s="2828"/>
      <c r="AF416" s="2828"/>
      <c r="AG416" s="2828"/>
      <c r="AH416" s="2828"/>
      <c r="AI416" s="2828"/>
      <c r="AJ416" s="2828"/>
      <c r="AK416" s="2828"/>
      <c r="AL416" s="2828"/>
      <c r="AM416" s="2828"/>
    </row>
    <row r="417" spans="1:39" ht="48.75" customHeight="1">
      <c r="A417" s="7225" t="s">
        <v>94</v>
      </c>
      <c r="B417" s="7226" t="s">
        <v>27</v>
      </c>
      <c r="C417" s="7283" t="s">
        <v>82</v>
      </c>
      <c r="D417" s="7134" t="s">
        <v>29</v>
      </c>
      <c r="E417" s="2948"/>
      <c r="F417" s="7138" t="s">
        <v>1054</v>
      </c>
      <c r="G417" s="7281" t="s">
        <v>1052</v>
      </c>
      <c r="H417" s="7189" t="s">
        <v>34</v>
      </c>
      <c r="I417" s="7135"/>
      <c r="J417" s="3147" t="s">
        <v>110</v>
      </c>
      <c r="K417" s="3094">
        <v>15</v>
      </c>
      <c r="L417" s="2916">
        <v>7</v>
      </c>
      <c r="M417" s="2915">
        <v>5.6</v>
      </c>
      <c r="N417" s="3157" t="s">
        <v>1054</v>
      </c>
      <c r="O417" s="2974" t="s">
        <v>37</v>
      </c>
      <c r="P417" s="3156">
        <v>110</v>
      </c>
      <c r="Q417" s="3156">
        <v>105</v>
      </c>
      <c r="R417" s="3029" t="s">
        <v>1041</v>
      </c>
      <c r="S417" s="3155"/>
      <c r="T417" s="2828"/>
      <c r="U417" s="2828"/>
      <c r="V417" s="2828"/>
      <c r="W417" s="2828"/>
      <c r="X417" s="2828"/>
      <c r="Y417" s="2828"/>
      <c r="Z417" s="2828"/>
      <c r="AA417" s="2828"/>
      <c r="AB417" s="2828"/>
      <c r="AC417" s="2828"/>
      <c r="AD417" s="2828"/>
      <c r="AE417" s="2828"/>
      <c r="AF417" s="2828"/>
      <c r="AG417" s="2828"/>
      <c r="AH417" s="2828"/>
      <c r="AI417" s="2828"/>
      <c r="AJ417" s="2828"/>
      <c r="AK417" s="2828"/>
      <c r="AL417" s="2828"/>
      <c r="AM417" s="2828"/>
    </row>
    <row r="418" spans="1:39" ht="15" customHeight="1">
      <c r="A418" s="7135"/>
      <c r="B418" s="7135"/>
      <c r="C418" s="7270"/>
      <c r="D418" s="7135"/>
      <c r="E418" s="3141"/>
      <c r="F418" s="7135"/>
      <c r="G418" s="7135"/>
      <c r="H418" s="7135"/>
      <c r="I418" s="7135"/>
      <c r="J418" s="3154" t="s">
        <v>209</v>
      </c>
      <c r="K418" s="3153"/>
      <c r="L418" s="3152">
        <v>0</v>
      </c>
      <c r="M418" s="3151"/>
      <c r="N418" s="2909"/>
      <c r="O418" s="2908"/>
      <c r="P418" s="2907"/>
      <c r="Q418" s="2907"/>
      <c r="R418" s="2936"/>
      <c r="S418" s="2935"/>
      <c r="T418" s="2828"/>
      <c r="U418" s="2828"/>
      <c r="V418" s="2828"/>
      <c r="W418" s="2828"/>
      <c r="X418" s="2828"/>
      <c r="Y418" s="2828"/>
      <c r="Z418" s="2828"/>
      <c r="AA418" s="2828"/>
      <c r="AB418" s="2828"/>
      <c r="AC418" s="2828"/>
      <c r="AD418" s="2828"/>
      <c r="AE418" s="2828"/>
      <c r="AF418" s="2828"/>
      <c r="AG418" s="2828"/>
      <c r="AH418" s="2828"/>
      <c r="AI418" s="2828"/>
      <c r="AJ418" s="2828"/>
      <c r="AK418" s="2828"/>
      <c r="AL418" s="2828"/>
      <c r="AM418" s="2828"/>
    </row>
    <row r="419" spans="1:39" ht="15" customHeight="1" thickBot="1">
      <c r="A419" s="7135"/>
      <c r="B419" s="7135"/>
      <c r="C419" s="7270"/>
      <c r="D419" s="7135"/>
      <c r="E419" s="3141"/>
      <c r="F419" s="7135"/>
      <c r="G419" s="7135"/>
      <c r="H419" s="7135"/>
      <c r="I419" s="7135"/>
      <c r="J419" s="3150" t="s">
        <v>134</v>
      </c>
      <c r="K419" s="3149"/>
      <c r="L419" s="2958"/>
      <c r="M419" s="3136"/>
      <c r="N419" s="2909"/>
      <c r="O419" s="2908"/>
      <c r="P419" s="2907"/>
      <c r="Q419" s="2907"/>
      <c r="R419" s="2936"/>
      <c r="S419" s="2935"/>
      <c r="T419" s="2828"/>
      <c r="U419" s="2828"/>
      <c r="V419" s="2828"/>
      <c r="W419" s="2828"/>
      <c r="X419" s="2828"/>
      <c r="Y419" s="2828"/>
      <c r="Z419" s="2828"/>
      <c r="AA419" s="2828"/>
      <c r="AB419" s="2828"/>
      <c r="AC419" s="2828"/>
      <c r="AD419" s="2828"/>
      <c r="AE419" s="2828"/>
      <c r="AF419" s="2828"/>
      <c r="AG419" s="2828"/>
      <c r="AH419" s="2828"/>
      <c r="AI419" s="2828"/>
      <c r="AJ419" s="2828"/>
      <c r="AK419" s="2828"/>
      <c r="AL419" s="2828"/>
      <c r="AM419" s="2828"/>
    </row>
    <row r="420" spans="1:39" ht="15" customHeight="1" thickBot="1">
      <c r="A420" s="7136"/>
      <c r="B420" s="7136"/>
      <c r="C420" s="7271"/>
      <c r="D420" s="7136"/>
      <c r="E420" s="2937"/>
      <c r="F420" s="3135"/>
      <c r="G420" s="7136"/>
      <c r="H420" s="7136"/>
      <c r="I420" s="7135"/>
      <c r="J420" s="3134" t="s">
        <v>23</v>
      </c>
      <c r="K420" s="3133">
        <f>SUM(K417:K419)</f>
        <v>15</v>
      </c>
      <c r="L420" s="3133">
        <f>SUM(L417:L419)</f>
        <v>7</v>
      </c>
      <c r="M420" s="3133">
        <f>SUM(M417:M419)</f>
        <v>5.6</v>
      </c>
      <c r="N420" s="2902"/>
      <c r="O420" s="2901"/>
      <c r="P420" s="2900"/>
      <c r="Q420" s="2900"/>
      <c r="R420" s="2936"/>
      <c r="S420" s="2935"/>
      <c r="T420" s="2828"/>
      <c r="U420" s="2828"/>
      <c r="V420" s="2828"/>
      <c r="W420" s="2828"/>
      <c r="X420" s="2828"/>
      <c r="Y420" s="2828"/>
      <c r="Z420" s="2828"/>
      <c r="AA420" s="2828"/>
      <c r="AB420" s="2828"/>
      <c r="AC420" s="2828"/>
      <c r="AD420" s="2828"/>
      <c r="AE420" s="2828"/>
      <c r="AF420" s="2828"/>
      <c r="AG420" s="2828"/>
      <c r="AH420" s="2828"/>
      <c r="AI420" s="2828"/>
      <c r="AJ420" s="2828"/>
      <c r="AK420" s="2828"/>
      <c r="AL420" s="2828"/>
      <c r="AM420" s="2828"/>
    </row>
    <row r="421" spans="1:39" ht="30" customHeight="1">
      <c r="A421" s="7225" t="s">
        <v>94</v>
      </c>
      <c r="B421" s="7226" t="s">
        <v>27</v>
      </c>
      <c r="C421" s="7283" t="s">
        <v>82</v>
      </c>
      <c r="D421" s="7134" t="s">
        <v>94</v>
      </c>
      <c r="E421" s="2948"/>
      <c r="F421" s="3148" t="s">
        <v>1053</v>
      </c>
      <c r="G421" s="7281" t="s">
        <v>1052</v>
      </c>
      <c r="H421" s="7189" t="s">
        <v>34</v>
      </c>
      <c r="I421" s="7135"/>
      <c r="J421" s="3147" t="s">
        <v>110</v>
      </c>
      <c r="K421" s="3094">
        <v>10</v>
      </c>
      <c r="L421" s="2916">
        <v>4</v>
      </c>
      <c r="M421" s="2915">
        <v>2.2999999999999998</v>
      </c>
      <c r="N421" s="3146" t="s">
        <v>1051</v>
      </c>
      <c r="O421" s="2974" t="s">
        <v>37</v>
      </c>
      <c r="P421" s="2973">
        <v>10</v>
      </c>
      <c r="Q421" s="2973">
        <v>10</v>
      </c>
      <c r="R421" s="3029" t="s">
        <v>1041</v>
      </c>
      <c r="S421" s="2938"/>
      <c r="T421" s="2828"/>
      <c r="U421" s="2828"/>
      <c r="V421" s="2828"/>
      <c r="W421" s="2828"/>
      <c r="X421" s="2828"/>
      <c r="Y421" s="2828"/>
      <c r="Z421" s="2828"/>
      <c r="AA421" s="2828"/>
      <c r="AB421" s="2828"/>
      <c r="AC421" s="2828"/>
      <c r="AD421" s="2828"/>
      <c r="AE421" s="2828"/>
      <c r="AF421" s="2828"/>
      <c r="AG421" s="2828"/>
      <c r="AH421" s="2828"/>
      <c r="AI421" s="2828"/>
      <c r="AJ421" s="2828"/>
      <c r="AK421" s="2828"/>
      <c r="AL421" s="2828"/>
      <c r="AM421" s="2828"/>
    </row>
    <row r="422" spans="1:39" ht="15" customHeight="1">
      <c r="A422" s="7135"/>
      <c r="B422" s="7135"/>
      <c r="C422" s="7270"/>
      <c r="D422" s="7135"/>
      <c r="E422" s="3141"/>
      <c r="F422" s="3140"/>
      <c r="G422" s="7135"/>
      <c r="H422" s="7135"/>
      <c r="I422" s="7135"/>
      <c r="J422" s="3145" t="s">
        <v>209</v>
      </c>
      <c r="K422" s="3144"/>
      <c r="L422" s="3143"/>
      <c r="M422" s="3142"/>
      <c r="N422" s="2909"/>
      <c r="O422" s="2908"/>
      <c r="P422" s="2907"/>
      <c r="Q422" s="2907"/>
      <c r="R422" s="3006"/>
      <c r="S422" s="2935"/>
      <c r="T422" s="2828"/>
      <c r="U422" s="2828"/>
      <c r="V422" s="2828"/>
      <c r="W422" s="2828"/>
      <c r="X422" s="2828"/>
      <c r="Y422" s="2828"/>
      <c r="Z422" s="2828"/>
      <c r="AA422" s="2828"/>
      <c r="AB422" s="2828"/>
      <c r="AC422" s="2828"/>
      <c r="AD422" s="2828"/>
      <c r="AE422" s="2828"/>
      <c r="AF422" s="2828"/>
      <c r="AG422" s="2828"/>
      <c r="AH422" s="2828"/>
      <c r="AI422" s="2828"/>
      <c r="AJ422" s="2828"/>
      <c r="AK422" s="2828"/>
      <c r="AL422" s="2828"/>
      <c r="AM422" s="2828"/>
    </row>
    <row r="423" spans="1:39" ht="15" customHeight="1" thickBot="1">
      <c r="A423" s="7135"/>
      <c r="B423" s="7135"/>
      <c r="C423" s="7270"/>
      <c r="D423" s="7135"/>
      <c r="E423" s="3141"/>
      <c r="F423" s="3140"/>
      <c r="G423" s="7135"/>
      <c r="H423" s="7135"/>
      <c r="I423" s="7135"/>
      <c r="J423" s="3139" t="s">
        <v>134</v>
      </c>
      <c r="K423" s="3138"/>
      <c r="L423" s="3137"/>
      <c r="M423" s="3136"/>
      <c r="N423" s="2909"/>
      <c r="O423" s="2908"/>
      <c r="P423" s="2907"/>
      <c r="Q423" s="2907"/>
      <c r="R423" s="3006"/>
      <c r="S423" s="2935"/>
      <c r="T423" s="2828"/>
      <c r="U423" s="2828"/>
      <c r="V423" s="2828"/>
      <c r="W423" s="2828"/>
      <c r="X423" s="2828"/>
      <c r="Y423" s="2828"/>
      <c r="Z423" s="2828"/>
      <c r="AA423" s="2828"/>
      <c r="AB423" s="2828"/>
      <c r="AC423" s="2828"/>
      <c r="AD423" s="2828"/>
      <c r="AE423" s="2828"/>
      <c r="AF423" s="2828"/>
      <c r="AG423" s="2828"/>
      <c r="AH423" s="2828"/>
      <c r="AI423" s="2828"/>
      <c r="AJ423" s="2828"/>
      <c r="AK423" s="2828"/>
      <c r="AL423" s="2828"/>
      <c r="AM423" s="2828"/>
    </row>
    <row r="424" spans="1:39" ht="15" customHeight="1" thickBot="1">
      <c r="A424" s="7136"/>
      <c r="B424" s="7136"/>
      <c r="C424" s="7271"/>
      <c r="D424" s="7136"/>
      <c r="E424" s="2937"/>
      <c r="F424" s="3135"/>
      <c r="G424" s="7136"/>
      <c r="H424" s="7136"/>
      <c r="I424" s="7136"/>
      <c r="J424" s="3134" t="s">
        <v>23</v>
      </c>
      <c r="K424" s="3133">
        <f>SUM(K421:K423)</f>
        <v>10</v>
      </c>
      <c r="L424" s="2905">
        <f>SUM(L421:L423)</f>
        <v>4</v>
      </c>
      <c r="M424" s="3133">
        <f>SUM(M421:M423)</f>
        <v>2.2999999999999998</v>
      </c>
      <c r="N424" s="2902"/>
      <c r="O424" s="2901"/>
      <c r="P424" s="2900"/>
      <c r="Q424" s="2900"/>
      <c r="R424" s="3006"/>
      <c r="S424" s="2935"/>
      <c r="T424" s="2828"/>
      <c r="U424" s="2828"/>
      <c r="V424" s="2828"/>
      <c r="W424" s="2828"/>
      <c r="X424" s="2828"/>
      <c r="Y424" s="2828"/>
      <c r="Z424" s="2828"/>
      <c r="AA424" s="2828"/>
      <c r="AB424" s="2828"/>
      <c r="AC424" s="2828"/>
      <c r="AD424" s="2828"/>
      <c r="AE424" s="2828"/>
      <c r="AF424" s="2828"/>
      <c r="AG424" s="2828"/>
      <c r="AH424" s="2828"/>
      <c r="AI424" s="2828"/>
      <c r="AJ424" s="2828"/>
      <c r="AK424" s="2828"/>
      <c r="AL424" s="2828"/>
      <c r="AM424" s="2828"/>
    </row>
    <row r="425" spans="1:39" ht="15" customHeight="1" thickBot="1">
      <c r="A425" s="3093" t="s">
        <v>94</v>
      </c>
      <c r="B425" s="3132" t="s">
        <v>27</v>
      </c>
      <c r="C425" s="7219" t="s">
        <v>608</v>
      </c>
      <c r="D425" s="7213"/>
      <c r="E425" s="7213"/>
      <c r="F425" s="7213"/>
      <c r="G425" s="7213"/>
      <c r="H425" s="7213"/>
      <c r="I425" s="7213"/>
      <c r="J425" s="7215"/>
      <c r="K425" s="3131">
        <f>K268+K361+K381+K388+K396+K412</f>
        <v>6498.8</v>
      </c>
      <c r="L425" s="3131">
        <f>L268+L361+L381+L388+L396+L412</f>
        <v>7682.0999999999995</v>
      </c>
      <c r="M425" s="3131">
        <f>M268+M361+M381+M388+M396+M412</f>
        <v>7495.03</v>
      </c>
      <c r="N425" s="7278"/>
      <c r="O425" s="7171"/>
      <c r="P425" s="7171"/>
      <c r="Q425" s="7171"/>
      <c r="R425" s="2893"/>
      <c r="S425" s="2892"/>
      <c r="T425" s="2828"/>
      <c r="U425" s="2828"/>
      <c r="V425" s="2828"/>
      <c r="W425" s="2828"/>
      <c r="X425" s="2828"/>
      <c r="Y425" s="2828"/>
      <c r="Z425" s="2828"/>
      <c r="AA425" s="2828"/>
      <c r="AB425" s="2828"/>
      <c r="AC425" s="2828"/>
      <c r="AD425" s="2828"/>
      <c r="AE425" s="2828"/>
      <c r="AF425" s="2828"/>
      <c r="AG425" s="2828"/>
      <c r="AH425" s="2828"/>
      <c r="AI425" s="2828"/>
      <c r="AJ425" s="2828"/>
      <c r="AK425" s="2828"/>
      <c r="AL425" s="2828"/>
      <c r="AM425" s="2828"/>
    </row>
    <row r="426" spans="1:39" ht="45" customHeight="1" thickBot="1">
      <c r="A426" s="3130" t="s">
        <v>94</v>
      </c>
      <c r="B426" s="3129" t="s">
        <v>29</v>
      </c>
      <c r="C426" s="3128" t="s">
        <v>1050</v>
      </c>
      <c r="D426" s="3125"/>
      <c r="E426" s="3125"/>
      <c r="F426" s="3125"/>
      <c r="G426" s="3125"/>
      <c r="H426" s="3127"/>
      <c r="I426" s="3125"/>
      <c r="J426" s="3125"/>
      <c r="K426" s="3125"/>
      <c r="L426" s="3126"/>
      <c r="M426" s="3126"/>
      <c r="N426" s="3125"/>
      <c r="O426" s="3125"/>
      <c r="P426" s="3125"/>
      <c r="Q426" s="3125"/>
      <c r="R426" s="3124"/>
      <c r="S426" s="3123"/>
      <c r="T426" s="3122"/>
      <c r="U426" s="2828"/>
      <c r="V426" s="2828"/>
      <c r="W426" s="2828"/>
      <c r="X426" s="2828"/>
      <c r="Y426" s="2828"/>
      <c r="Z426" s="2828"/>
      <c r="AA426" s="2828"/>
      <c r="AB426" s="2828"/>
      <c r="AC426" s="2828"/>
      <c r="AD426" s="2828"/>
      <c r="AE426" s="2828"/>
      <c r="AF426" s="2828"/>
      <c r="AG426" s="2828"/>
      <c r="AH426" s="2828"/>
      <c r="AI426" s="2828"/>
      <c r="AJ426" s="2828"/>
      <c r="AK426" s="2828"/>
      <c r="AL426" s="2828"/>
      <c r="AM426" s="2828"/>
    </row>
    <row r="427" spans="1:39" ht="51" customHeight="1" thickBot="1">
      <c r="A427" s="2895"/>
      <c r="B427" s="3121"/>
      <c r="C427" s="7279"/>
      <c r="D427" s="7171"/>
      <c r="E427" s="7171"/>
      <c r="F427" s="7171"/>
      <c r="G427" s="7171"/>
      <c r="H427" s="7171"/>
      <c r="I427" s="7171"/>
      <c r="J427" s="7171"/>
      <c r="K427" s="7171"/>
      <c r="L427" s="7171"/>
      <c r="M427" s="7171"/>
      <c r="N427" s="3120" t="s">
        <v>1049</v>
      </c>
      <c r="O427" s="3119" t="s">
        <v>65</v>
      </c>
      <c r="P427" s="3118" t="s">
        <v>1048</v>
      </c>
      <c r="Q427" s="3117"/>
      <c r="R427" s="3116" t="s">
        <v>1047</v>
      </c>
      <c r="S427" s="3115"/>
      <c r="T427" s="2828"/>
      <c r="U427" s="2828"/>
      <c r="V427" s="2828"/>
      <c r="W427" s="2828"/>
      <c r="X427" s="2828"/>
      <c r="Y427" s="2828"/>
      <c r="Z427" s="2828"/>
      <c r="AA427" s="2828"/>
      <c r="AB427" s="2828"/>
      <c r="AC427" s="2828"/>
      <c r="AD427" s="2828"/>
      <c r="AE427" s="2828"/>
      <c r="AF427" s="2828"/>
      <c r="AG427" s="2828"/>
      <c r="AH427" s="2828"/>
      <c r="AI427" s="2828"/>
      <c r="AJ427" s="2828"/>
      <c r="AK427" s="2828"/>
      <c r="AL427" s="2828"/>
      <c r="AM427" s="2828"/>
    </row>
    <row r="428" spans="1:39" ht="15" customHeight="1" thickBot="1">
      <c r="A428" s="7225" t="s">
        <v>94</v>
      </c>
      <c r="B428" s="7280" t="s">
        <v>29</v>
      </c>
      <c r="C428" s="7227" t="s">
        <v>27</v>
      </c>
      <c r="D428" s="7273" t="s">
        <v>1045</v>
      </c>
      <c r="E428" s="7209"/>
      <c r="F428" s="7269"/>
      <c r="G428" s="7281" t="s">
        <v>404</v>
      </c>
      <c r="H428" s="7189" t="s">
        <v>34</v>
      </c>
      <c r="I428" s="7137" t="s">
        <v>614</v>
      </c>
      <c r="J428" s="3089" t="s">
        <v>110</v>
      </c>
      <c r="K428" s="3019">
        <f>K432</f>
        <v>165</v>
      </c>
      <c r="L428" s="3019">
        <f>L432</f>
        <v>165</v>
      </c>
      <c r="M428" s="3019">
        <f>M432</f>
        <v>146.6</v>
      </c>
      <c r="N428" s="3114"/>
      <c r="O428" s="3007"/>
      <c r="P428" s="3113"/>
      <c r="Q428" s="3113"/>
      <c r="R428" s="3006"/>
      <c r="S428" s="2935"/>
      <c r="T428" s="2828"/>
      <c r="U428" s="2828"/>
      <c r="V428" s="2828"/>
      <c r="W428" s="2828"/>
      <c r="X428" s="2828"/>
      <c r="Y428" s="2828"/>
      <c r="Z428" s="2828"/>
      <c r="AA428" s="2828"/>
      <c r="AB428" s="2828"/>
      <c r="AC428" s="2828"/>
      <c r="AD428" s="2828"/>
      <c r="AE428" s="2828"/>
      <c r="AF428" s="2828"/>
      <c r="AG428" s="2828"/>
      <c r="AH428" s="2828"/>
      <c r="AI428" s="2828"/>
      <c r="AJ428" s="2828"/>
      <c r="AK428" s="2828"/>
      <c r="AL428" s="2828"/>
      <c r="AM428" s="2828"/>
    </row>
    <row r="429" spans="1:39" ht="15" customHeight="1" thickBot="1">
      <c r="A429" s="7135"/>
      <c r="B429" s="7270"/>
      <c r="C429" s="7135"/>
      <c r="D429" s="7132"/>
      <c r="E429" s="7207"/>
      <c r="F429" s="7270"/>
      <c r="G429" s="7135"/>
      <c r="H429" s="7135"/>
      <c r="I429" s="7135"/>
      <c r="J429" s="3088" t="s">
        <v>135</v>
      </c>
      <c r="K429" s="3088"/>
      <c r="L429" s="3082"/>
      <c r="M429" s="3082"/>
      <c r="N429" s="2954" t="s">
        <v>1046</v>
      </c>
      <c r="O429" s="3112" t="s">
        <v>37</v>
      </c>
      <c r="P429" s="3111">
        <v>48</v>
      </c>
      <c r="Q429" s="3111">
        <v>21</v>
      </c>
      <c r="R429" s="3029" t="s">
        <v>1041</v>
      </c>
      <c r="S429" s="2938"/>
      <c r="T429" s="2828"/>
      <c r="U429" s="2828"/>
      <c r="V429" s="2828"/>
      <c r="W429" s="2828"/>
      <c r="X429" s="2828"/>
      <c r="Y429" s="2828"/>
      <c r="Z429" s="2828"/>
      <c r="AA429" s="2828"/>
      <c r="AB429" s="2828"/>
      <c r="AC429" s="2828"/>
      <c r="AD429" s="2828"/>
      <c r="AE429" s="2828"/>
      <c r="AF429" s="2828"/>
      <c r="AG429" s="2828"/>
      <c r="AH429" s="2828"/>
      <c r="AI429" s="2828"/>
      <c r="AJ429" s="2828"/>
      <c r="AK429" s="2828"/>
      <c r="AL429" s="2828"/>
      <c r="AM429" s="2828"/>
    </row>
    <row r="430" spans="1:39" ht="15" customHeight="1" thickBot="1">
      <c r="A430" s="7135"/>
      <c r="B430" s="7270"/>
      <c r="C430" s="7135"/>
      <c r="D430" s="7132"/>
      <c r="E430" s="7207"/>
      <c r="F430" s="7270"/>
      <c r="G430" s="7135"/>
      <c r="H430" s="7135"/>
      <c r="I430" s="7135"/>
      <c r="J430" s="3088" t="s">
        <v>134</v>
      </c>
      <c r="K430" s="3088"/>
      <c r="L430" s="3082"/>
      <c r="M430" s="3082"/>
      <c r="N430" s="2909"/>
      <c r="O430" s="2908"/>
      <c r="P430" s="2907"/>
      <c r="Q430" s="2907"/>
      <c r="R430" s="3006"/>
      <c r="S430" s="2935"/>
      <c r="T430" s="2828"/>
      <c r="U430" s="2828"/>
      <c r="V430" s="2828"/>
      <c r="W430" s="2828"/>
      <c r="X430" s="2828"/>
      <c r="Y430" s="2828"/>
      <c r="Z430" s="2828"/>
      <c r="AA430" s="2828"/>
      <c r="AB430" s="2828"/>
      <c r="AC430" s="2828"/>
      <c r="AD430" s="2828"/>
      <c r="AE430" s="2828"/>
      <c r="AF430" s="2828"/>
      <c r="AG430" s="2828"/>
      <c r="AH430" s="2828"/>
      <c r="AI430" s="2828"/>
      <c r="AJ430" s="2828"/>
      <c r="AK430" s="2828"/>
      <c r="AL430" s="2828"/>
      <c r="AM430" s="2828"/>
    </row>
    <row r="431" spans="1:39" ht="15" customHeight="1" thickBot="1">
      <c r="A431" s="7136"/>
      <c r="B431" s="7271"/>
      <c r="C431" s="7136"/>
      <c r="D431" s="7133"/>
      <c r="E431" s="7171"/>
      <c r="F431" s="7271"/>
      <c r="G431" s="7135"/>
      <c r="H431" s="7135"/>
      <c r="I431" s="7135"/>
      <c r="J431" s="3010" t="s">
        <v>23</v>
      </c>
      <c r="K431" s="3082">
        <f>SUM(K428:K430)</f>
        <v>165</v>
      </c>
      <c r="L431" s="3082">
        <f>SUM(L428:L430)</f>
        <v>165</v>
      </c>
      <c r="M431" s="3082">
        <f>SUM(M428:M430)</f>
        <v>146.6</v>
      </c>
      <c r="N431" s="2902"/>
      <c r="O431" s="2901"/>
      <c r="P431" s="2900"/>
      <c r="Q431" s="2900"/>
      <c r="R431" s="3006"/>
      <c r="S431" s="2935"/>
      <c r="T431" s="2828"/>
      <c r="U431" s="2828"/>
      <c r="V431" s="2828"/>
      <c r="W431" s="2828"/>
      <c r="X431" s="2828"/>
      <c r="Y431" s="2828"/>
      <c r="Z431" s="2828"/>
      <c r="AA431" s="2828"/>
      <c r="AB431" s="2828"/>
      <c r="AC431" s="2828"/>
      <c r="AD431" s="2828"/>
      <c r="AE431" s="2828"/>
      <c r="AF431" s="2828"/>
      <c r="AG431" s="2828"/>
      <c r="AH431" s="2828"/>
      <c r="AI431" s="2828"/>
      <c r="AJ431" s="2828"/>
      <c r="AK431" s="2828"/>
      <c r="AL431" s="2828"/>
      <c r="AM431" s="2828"/>
    </row>
    <row r="432" spans="1:39" ht="21" customHeight="1">
      <c r="A432" s="3110" t="s">
        <v>94</v>
      </c>
      <c r="B432" s="3109" t="s">
        <v>29</v>
      </c>
      <c r="C432" s="3108" t="s">
        <v>27</v>
      </c>
      <c r="D432" s="2977" t="s">
        <v>27</v>
      </c>
      <c r="E432" s="2948"/>
      <c r="F432" s="7138" t="s">
        <v>1045</v>
      </c>
      <c r="G432" s="7135"/>
      <c r="H432" s="7135"/>
      <c r="I432" s="7135"/>
      <c r="J432" s="3094" t="s">
        <v>110</v>
      </c>
      <c r="K432" s="2929">
        <v>165</v>
      </c>
      <c r="L432" s="2929">
        <v>165</v>
      </c>
      <c r="M432" s="2925">
        <v>146.6</v>
      </c>
      <c r="N432" s="2914"/>
      <c r="O432" s="3061"/>
      <c r="P432" s="3107"/>
      <c r="Q432" s="3107"/>
      <c r="R432" s="3006"/>
      <c r="S432" s="2935"/>
      <c r="T432" s="2828"/>
      <c r="U432" s="2828"/>
      <c r="V432" s="2828"/>
      <c r="W432" s="2828"/>
      <c r="X432" s="2828"/>
      <c r="Y432" s="2828"/>
      <c r="Z432" s="2828"/>
      <c r="AA432" s="2828"/>
      <c r="AB432" s="2828"/>
      <c r="AC432" s="2828"/>
      <c r="AD432" s="2828"/>
      <c r="AE432" s="2828"/>
      <c r="AF432" s="2828"/>
      <c r="AG432" s="2828"/>
      <c r="AH432" s="2828"/>
      <c r="AI432" s="2828"/>
      <c r="AJ432" s="2828"/>
      <c r="AK432" s="2828"/>
      <c r="AL432" s="2828"/>
      <c r="AM432" s="2828"/>
    </row>
    <row r="433" spans="1:39" ht="21.75" customHeight="1" thickBot="1">
      <c r="A433" s="3093"/>
      <c r="B433" s="3092"/>
      <c r="C433" s="3091"/>
      <c r="D433" s="2972"/>
      <c r="E433" s="2937"/>
      <c r="F433" s="7136"/>
      <c r="G433" s="7136"/>
      <c r="H433" s="7136"/>
      <c r="I433" s="7136"/>
      <c r="J433" s="2983" t="s">
        <v>23</v>
      </c>
      <c r="K433" s="3073">
        <f>SUM(K432)</f>
        <v>165</v>
      </c>
      <c r="L433" s="3073">
        <f>SUM(L432)</f>
        <v>165</v>
      </c>
      <c r="M433" s="3073">
        <f>SUM(M432)</f>
        <v>146.6</v>
      </c>
      <c r="N433" s="2920"/>
      <c r="O433" s="3042"/>
      <c r="P433" s="3041"/>
      <c r="Q433" s="3041"/>
      <c r="R433" s="3006"/>
      <c r="S433" s="2935"/>
      <c r="T433" s="2828"/>
      <c r="U433" s="2828"/>
      <c r="V433" s="2828"/>
      <c r="W433" s="2828"/>
      <c r="X433" s="2828"/>
      <c r="Y433" s="2828"/>
      <c r="Z433" s="2828"/>
      <c r="AA433" s="2828"/>
      <c r="AB433" s="2828"/>
      <c r="AC433" s="2828"/>
      <c r="AD433" s="2828"/>
      <c r="AE433" s="2828"/>
      <c r="AF433" s="2828"/>
      <c r="AG433" s="2828"/>
      <c r="AH433" s="2828"/>
      <c r="AI433" s="2828"/>
      <c r="AJ433" s="2828"/>
      <c r="AK433" s="2828"/>
      <c r="AL433" s="2828"/>
      <c r="AM433" s="2828"/>
    </row>
    <row r="434" spans="1:39" ht="27" customHeight="1" thickBot="1">
      <c r="A434" s="7225" t="s">
        <v>94</v>
      </c>
      <c r="B434" s="7280" t="s">
        <v>29</v>
      </c>
      <c r="C434" s="7227" t="s">
        <v>29</v>
      </c>
      <c r="D434" s="7273" t="s">
        <v>1040</v>
      </c>
      <c r="E434" s="7209"/>
      <c r="F434" s="7269"/>
      <c r="G434" s="7161" t="s">
        <v>1044</v>
      </c>
      <c r="H434" s="7189" t="s">
        <v>34</v>
      </c>
      <c r="I434" s="7137" t="s">
        <v>614</v>
      </c>
      <c r="J434" s="3020" t="s">
        <v>110</v>
      </c>
      <c r="K434" s="3019">
        <f>K438</f>
        <v>4</v>
      </c>
      <c r="L434" s="3019">
        <f>L438</f>
        <v>4</v>
      </c>
      <c r="M434" s="3019">
        <f>M438</f>
        <v>3.5</v>
      </c>
      <c r="N434" s="3106" t="s">
        <v>1043</v>
      </c>
      <c r="O434" s="3105" t="s">
        <v>37</v>
      </c>
      <c r="P434" s="3104">
        <v>5</v>
      </c>
      <c r="Q434" s="3104">
        <v>8</v>
      </c>
      <c r="R434" s="3029" t="s">
        <v>1041</v>
      </c>
      <c r="S434" s="3103"/>
      <c r="T434" s="2828"/>
      <c r="U434" s="2828"/>
      <c r="V434" s="2828"/>
      <c r="W434" s="2828"/>
      <c r="X434" s="2828"/>
      <c r="Y434" s="2828"/>
      <c r="Z434" s="2828"/>
      <c r="AA434" s="2828"/>
      <c r="AB434" s="2828"/>
      <c r="AC434" s="2828"/>
      <c r="AD434" s="2828"/>
      <c r="AE434" s="2828"/>
      <c r="AF434" s="2828"/>
      <c r="AG434" s="2828"/>
      <c r="AH434" s="2828"/>
      <c r="AI434" s="2828"/>
      <c r="AJ434" s="2828"/>
      <c r="AK434" s="2828"/>
      <c r="AL434" s="2828"/>
      <c r="AM434" s="2828"/>
    </row>
    <row r="435" spans="1:39" ht="22.5" customHeight="1" thickBot="1">
      <c r="A435" s="7135"/>
      <c r="B435" s="7270"/>
      <c r="C435" s="7135"/>
      <c r="D435" s="7132"/>
      <c r="E435" s="7207"/>
      <c r="F435" s="7270"/>
      <c r="G435" s="7135"/>
      <c r="H435" s="7135"/>
      <c r="I435" s="7135"/>
      <c r="J435" s="3014" t="s">
        <v>135</v>
      </c>
      <c r="K435" s="3014"/>
      <c r="L435" s="3082"/>
      <c r="M435" s="3082"/>
      <c r="N435" s="3102" t="s">
        <v>1042</v>
      </c>
      <c r="O435" s="3101" t="s">
        <v>385</v>
      </c>
      <c r="P435" s="3100">
        <v>2</v>
      </c>
      <c r="Q435" s="3100">
        <v>1</v>
      </c>
      <c r="R435" s="3029" t="s">
        <v>1041</v>
      </c>
      <c r="S435" s="3083"/>
      <c r="T435" s="2828"/>
      <c r="U435" s="2828"/>
      <c r="V435" s="2828"/>
      <c r="W435" s="2828"/>
      <c r="X435" s="2828"/>
      <c r="Y435" s="2828"/>
      <c r="Z435" s="2828"/>
      <c r="AA435" s="2828"/>
      <c r="AB435" s="2828"/>
      <c r="AC435" s="2828"/>
      <c r="AD435" s="2828"/>
      <c r="AE435" s="2828"/>
      <c r="AF435" s="2828"/>
      <c r="AG435" s="2828"/>
      <c r="AH435" s="2828"/>
      <c r="AI435" s="2828"/>
      <c r="AJ435" s="2828"/>
      <c r="AK435" s="2828"/>
      <c r="AL435" s="2828"/>
      <c r="AM435" s="2828"/>
    </row>
    <row r="436" spans="1:39" ht="15" customHeight="1" thickBot="1">
      <c r="A436" s="7135"/>
      <c r="B436" s="7270"/>
      <c r="C436" s="7135"/>
      <c r="D436" s="7132"/>
      <c r="E436" s="7207"/>
      <c r="F436" s="7270"/>
      <c r="G436" s="7135"/>
      <c r="H436" s="7135"/>
      <c r="I436" s="7135"/>
      <c r="J436" s="3014" t="s">
        <v>134</v>
      </c>
      <c r="K436" s="3014"/>
      <c r="L436" s="3082"/>
      <c r="M436" s="3082"/>
      <c r="N436" s="2909"/>
      <c r="O436" s="2908"/>
      <c r="P436" s="2907"/>
      <c r="Q436" s="2907"/>
      <c r="R436" s="3006"/>
      <c r="S436" s="2935"/>
      <c r="T436" s="2828"/>
      <c r="U436" s="2828"/>
      <c r="V436" s="2828"/>
      <c r="W436" s="2828"/>
      <c r="X436" s="2828"/>
      <c r="Y436" s="2828"/>
      <c r="Z436" s="2828"/>
      <c r="AA436" s="2828"/>
      <c r="AB436" s="2828"/>
      <c r="AC436" s="2828"/>
      <c r="AD436" s="2828"/>
      <c r="AE436" s="2828"/>
      <c r="AF436" s="2828"/>
      <c r="AG436" s="2828"/>
      <c r="AH436" s="2828"/>
      <c r="AI436" s="2828"/>
      <c r="AJ436" s="2828"/>
      <c r="AK436" s="2828"/>
      <c r="AL436" s="2828"/>
      <c r="AM436" s="2828"/>
    </row>
    <row r="437" spans="1:39" ht="15" customHeight="1" thickBot="1">
      <c r="A437" s="7136"/>
      <c r="B437" s="7271"/>
      <c r="C437" s="7136"/>
      <c r="D437" s="7133"/>
      <c r="E437" s="7171"/>
      <c r="F437" s="7271"/>
      <c r="G437" s="7135"/>
      <c r="H437" s="7135"/>
      <c r="I437" s="7135"/>
      <c r="J437" s="3099" t="s">
        <v>23</v>
      </c>
      <c r="K437" s="3082">
        <f>SUM(K434:K436)</f>
        <v>4</v>
      </c>
      <c r="L437" s="3082">
        <f>SUM(L434:L436)</f>
        <v>4</v>
      </c>
      <c r="M437" s="3082">
        <f>SUM(M434:M436)</f>
        <v>3.5</v>
      </c>
      <c r="N437" s="2902"/>
      <c r="O437" s="2901"/>
      <c r="P437" s="2900"/>
      <c r="Q437" s="2900"/>
      <c r="R437" s="3006"/>
      <c r="S437" s="2935"/>
      <c r="T437" s="2828"/>
      <c r="U437" s="2828"/>
      <c r="V437" s="2828"/>
      <c r="W437" s="2828"/>
      <c r="X437" s="2828"/>
      <c r="Y437" s="2828"/>
      <c r="Z437" s="2828"/>
      <c r="AA437" s="2828"/>
      <c r="AB437" s="2828"/>
      <c r="AC437" s="2828"/>
      <c r="AD437" s="2828"/>
      <c r="AE437" s="2828"/>
      <c r="AF437" s="2828"/>
      <c r="AG437" s="2828"/>
      <c r="AH437" s="2828"/>
      <c r="AI437" s="2828"/>
      <c r="AJ437" s="2828"/>
      <c r="AK437" s="2828"/>
      <c r="AL437" s="2828"/>
      <c r="AM437" s="2828"/>
    </row>
    <row r="438" spans="1:39" ht="15" customHeight="1">
      <c r="A438" s="3098" t="s">
        <v>94</v>
      </c>
      <c r="B438" s="3097" t="s">
        <v>29</v>
      </c>
      <c r="C438" s="3096" t="s">
        <v>29</v>
      </c>
      <c r="D438" s="2977" t="s">
        <v>27</v>
      </c>
      <c r="E438" s="3095"/>
      <c r="F438" s="7138" t="s">
        <v>1040</v>
      </c>
      <c r="G438" s="7135"/>
      <c r="H438" s="7135"/>
      <c r="I438" s="7135"/>
      <c r="J438" s="3094" t="s">
        <v>110</v>
      </c>
      <c r="K438" s="2929">
        <v>4</v>
      </c>
      <c r="L438" s="2929">
        <v>4</v>
      </c>
      <c r="M438" s="2929">
        <v>3.5</v>
      </c>
      <c r="N438" s="3013"/>
      <c r="O438" s="3012"/>
      <c r="P438" s="3017"/>
      <c r="Q438" s="3011"/>
      <c r="R438" s="3006"/>
      <c r="S438" s="2935"/>
      <c r="T438" s="2828"/>
      <c r="U438" s="2828"/>
      <c r="V438" s="2828"/>
      <c r="W438" s="2828"/>
      <c r="X438" s="2828"/>
      <c r="Y438" s="2828"/>
      <c r="Z438" s="2828"/>
      <c r="AA438" s="2828"/>
      <c r="AB438" s="2828"/>
      <c r="AC438" s="2828"/>
      <c r="AD438" s="2828"/>
      <c r="AE438" s="2828"/>
      <c r="AF438" s="2828"/>
      <c r="AG438" s="2828"/>
      <c r="AH438" s="2828"/>
      <c r="AI438" s="2828"/>
      <c r="AJ438" s="2828"/>
      <c r="AK438" s="2828"/>
      <c r="AL438" s="2828"/>
      <c r="AM438" s="2828"/>
    </row>
    <row r="439" spans="1:39" ht="15" customHeight="1" thickBot="1">
      <c r="A439" s="3093"/>
      <c r="B439" s="3092"/>
      <c r="C439" s="3091"/>
      <c r="D439" s="2972"/>
      <c r="E439" s="3090"/>
      <c r="F439" s="7136"/>
      <c r="G439" s="7136"/>
      <c r="H439" s="7136"/>
      <c r="I439" s="7136"/>
      <c r="J439" s="2983" t="s">
        <v>23</v>
      </c>
      <c r="K439" s="3073">
        <f>SUM(K438)</f>
        <v>4</v>
      </c>
      <c r="L439" s="3073">
        <f>SUM(L438)</f>
        <v>4</v>
      </c>
      <c r="M439" s="3073">
        <f>SUM(M438)</f>
        <v>3.5</v>
      </c>
      <c r="N439" s="3008"/>
      <c r="O439" s="2919"/>
      <c r="P439" s="2919"/>
      <c r="Q439" s="2918"/>
      <c r="R439" s="3006"/>
      <c r="S439" s="2935"/>
      <c r="T439" s="2828"/>
      <c r="U439" s="2828"/>
      <c r="V439" s="2828"/>
      <c r="W439" s="2828"/>
      <c r="X439" s="2828"/>
      <c r="Y439" s="2828"/>
      <c r="Z439" s="2828"/>
      <c r="AA439" s="2828"/>
      <c r="AB439" s="2828"/>
      <c r="AC439" s="2828"/>
      <c r="AD439" s="2828"/>
      <c r="AE439" s="2828"/>
      <c r="AF439" s="2828"/>
      <c r="AG439" s="2828"/>
      <c r="AH439" s="2828"/>
      <c r="AI439" s="2828"/>
      <c r="AJ439" s="2828"/>
      <c r="AK439" s="2828"/>
      <c r="AL439" s="2828"/>
      <c r="AM439" s="2828"/>
    </row>
    <row r="440" spans="1:39" ht="21" customHeight="1" thickBot="1">
      <c r="A440" s="3081" t="s">
        <v>94</v>
      </c>
      <c r="B440" s="3080" t="s">
        <v>29</v>
      </c>
      <c r="C440" s="3079" t="s">
        <v>94</v>
      </c>
      <c r="D440" s="7273" t="s">
        <v>1038</v>
      </c>
      <c r="E440" s="7209"/>
      <c r="F440" s="7269"/>
      <c r="G440" s="7161" t="s">
        <v>1026</v>
      </c>
      <c r="H440" s="7189" t="s">
        <v>34</v>
      </c>
      <c r="I440" s="7137" t="s">
        <v>32</v>
      </c>
      <c r="J440" s="3089" t="s">
        <v>983</v>
      </c>
      <c r="K440" s="3019">
        <f>K445+K447+K449+K450+K451+K453+K455+K457+K459+K461</f>
        <v>20</v>
      </c>
      <c r="L440" s="3019">
        <f>L445+L447+L449+L450+L451+L453+L455+L457+L459+L461</f>
        <v>16</v>
      </c>
      <c r="M440" s="3019">
        <f>M445+M447+M449+M450+M451+M453+M455+M457+M459+M461</f>
        <v>3.0999999999999996</v>
      </c>
      <c r="N440" s="3018"/>
      <c r="O440" s="3017"/>
      <c r="P440" s="3017"/>
      <c r="Q440" s="3016"/>
      <c r="R440" s="3006"/>
      <c r="S440" s="2935"/>
      <c r="T440" s="2828"/>
      <c r="U440" s="2828"/>
      <c r="V440" s="2828"/>
      <c r="W440" s="2828"/>
      <c r="X440" s="2828"/>
      <c r="Y440" s="2828"/>
      <c r="Z440" s="2828"/>
      <c r="AA440" s="2828"/>
      <c r="AB440" s="2828"/>
      <c r="AC440" s="2828"/>
      <c r="AD440" s="2828"/>
      <c r="AE440" s="2828"/>
      <c r="AF440" s="2828"/>
      <c r="AG440" s="2828"/>
      <c r="AH440" s="2828"/>
      <c r="AI440" s="2828"/>
      <c r="AJ440" s="2828"/>
      <c r="AK440" s="2828"/>
      <c r="AL440" s="2828"/>
      <c r="AM440" s="2828"/>
    </row>
    <row r="441" spans="1:39" ht="22.5" customHeight="1" thickBot="1">
      <c r="A441" s="3028"/>
      <c r="B441" s="3027"/>
      <c r="C441" s="3026"/>
      <c r="D441" s="7132"/>
      <c r="E441" s="7207"/>
      <c r="F441" s="7270"/>
      <c r="G441" s="7135"/>
      <c r="H441" s="7135"/>
      <c r="I441" s="7135"/>
      <c r="J441" s="3088"/>
      <c r="K441" s="3088"/>
      <c r="L441" s="3082"/>
      <c r="M441" s="3082"/>
      <c r="N441" s="3087" t="s">
        <v>1039</v>
      </c>
      <c r="O441" s="3086" t="s">
        <v>37</v>
      </c>
      <c r="P441" s="3085">
        <v>9</v>
      </c>
      <c r="Q441" s="3084">
        <v>8</v>
      </c>
      <c r="R441" s="3021"/>
      <c r="S441" s="3083"/>
      <c r="T441" s="2828"/>
      <c r="U441" s="2828"/>
      <c r="V441" s="2828"/>
      <c r="W441" s="2828"/>
      <c r="X441" s="2828"/>
      <c r="Y441" s="2828"/>
      <c r="Z441" s="2828"/>
      <c r="AA441" s="2828"/>
      <c r="AB441" s="2828"/>
      <c r="AC441" s="2828"/>
      <c r="AD441" s="2828"/>
      <c r="AE441" s="2828"/>
      <c r="AF441" s="2828"/>
      <c r="AG441" s="2828"/>
      <c r="AH441" s="2828"/>
      <c r="AI441" s="2828"/>
      <c r="AJ441" s="2828"/>
      <c r="AK441" s="2828"/>
      <c r="AL441" s="2828"/>
      <c r="AM441" s="2828"/>
    </row>
    <row r="442" spans="1:39" ht="15" customHeight="1" thickBot="1">
      <c r="A442" s="3028"/>
      <c r="B442" s="3027"/>
      <c r="C442" s="3026"/>
      <c r="D442" s="7133"/>
      <c r="E442" s="7171"/>
      <c r="F442" s="7271"/>
      <c r="G442" s="7135"/>
      <c r="H442" s="7135"/>
      <c r="I442" s="7135"/>
      <c r="J442" s="3010" t="s">
        <v>23</v>
      </c>
      <c r="K442" s="3082">
        <f>SUM(K440:K441)</f>
        <v>20</v>
      </c>
      <c r="L442" s="3082">
        <f>SUM(L440:L441)</f>
        <v>16</v>
      </c>
      <c r="M442" s="3082">
        <f>SUM(M440:M441)</f>
        <v>3.0999999999999996</v>
      </c>
      <c r="N442" s="3008"/>
      <c r="O442" s="2919"/>
      <c r="P442" s="2919"/>
      <c r="Q442" s="2918"/>
      <c r="R442" s="3006"/>
      <c r="S442" s="2935"/>
      <c r="T442" s="2828"/>
      <c r="U442" s="2828"/>
      <c r="V442" s="2828"/>
      <c r="W442" s="2828"/>
      <c r="X442" s="2828"/>
      <c r="Y442" s="2828"/>
      <c r="Z442" s="2828"/>
      <c r="AA442" s="2828"/>
      <c r="AB442" s="2828"/>
      <c r="AC442" s="2828"/>
      <c r="AD442" s="2828"/>
      <c r="AE442" s="2828"/>
      <c r="AF442" s="2828"/>
      <c r="AG442" s="2828"/>
      <c r="AH442" s="2828"/>
      <c r="AI442" s="2828"/>
      <c r="AJ442" s="2828"/>
      <c r="AK442" s="2828"/>
      <c r="AL442" s="2828"/>
      <c r="AM442" s="2828"/>
    </row>
    <row r="443" spans="1:39" ht="23.25" customHeight="1" thickBot="1">
      <c r="A443" s="3081" t="s">
        <v>94</v>
      </c>
      <c r="B443" s="3080" t="s">
        <v>29</v>
      </c>
      <c r="C443" s="3079" t="s">
        <v>94</v>
      </c>
      <c r="D443" s="3078" t="s">
        <v>27</v>
      </c>
      <c r="E443" s="3077"/>
      <c r="F443" s="7277" t="s">
        <v>1038</v>
      </c>
      <c r="G443" s="7135"/>
      <c r="H443" s="7135"/>
      <c r="I443" s="7135"/>
      <c r="J443" s="3036" t="s">
        <v>983</v>
      </c>
      <c r="K443" s="2903">
        <f>K445+K447+K449+K450+K451+K453+K461</f>
        <v>20</v>
      </c>
      <c r="L443" s="2903">
        <f>L445+L447+L449+L450+L451+L453+L461</f>
        <v>16</v>
      </c>
      <c r="M443" s="2903">
        <f>M445+M447+M449+M450+M451+M453+M461</f>
        <v>3.0999999999999996</v>
      </c>
      <c r="N443" s="2828"/>
      <c r="O443" s="3012"/>
      <c r="P443" s="3012"/>
      <c r="Q443" s="3011"/>
      <c r="R443" s="3006"/>
      <c r="S443" s="2935"/>
      <c r="T443" s="2828"/>
      <c r="U443" s="2828"/>
      <c r="V443" s="2828"/>
      <c r="W443" s="2828"/>
      <c r="X443" s="2828"/>
      <c r="Y443" s="2828"/>
      <c r="Z443" s="2828"/>
      <c r="AA443" s="2828"/>
      <c r="AB443" s="2828"/>
      <c r="AC443" s="2828"/>
      <c r="AD443" s="2828"/>
      <c r="AE443" s="2828"/>
      <c r="AF443" s="2828"/>
      <c r="AG443" s="2828"/>
      <c r="AH443" s="2828"/>
      <c r="AI443" s="2828"/>
      <c r="AJ443" s="2828"/>
      <c r="AK443" s="2828"/>
      <c r="AL443" s="2828"/>
      <c r="AM443" s="2828"/>
    </row>
    <row r="444" spans="1:39" ht="18" customHeight="1" thickBot="1">
      <c r="A444" s="3028"/>
      <c r="B444" s="3027"/>
      <c r="C444" s="3026"/>
      <c r="D444" s="3076"/>
      <c r="E444" s="3075"/>
      <c r="F444" s="7136"/>
      <c r="G444" s="7136"/>
      <c r="H444" s="7136"/>
      <c r="I444" s="7135"/>
      <c r="J444" s="3074" t="s">
        <v>23</v>
      </c>
      <c r="K444" s="3073">
        <f>SUM(K443)</f>
        <v>20</v>
      </c>
      <c r="L444" s="3073">
        <f>SUM(L443)</f>
        <v>16</v>
      </c>
      <c r="M444" s="3073">
        <f>SUM(M443)</f>
        <v>3.0999999999999996</v>
      </c>
      <c r="N444" s="2828"/>
      <c r="O444" s="3012"/>
      <c r="P444" s="3012"/>
      <c r="Q444" s="3072"/>
      <c r="R444" s="3006"/>
      <c r="S444" s="2935"/>
      <c r="T444" s="2828"/>
      <c r="U444" s="2840"/>
      <c r="V444" s="2840"/>
      <c r="W444" s="2840"/>
      <c r="X444" s="2828"/>
      <c r="Y444" s="2828"/>
      <c r="Z444" s="2828"/>
      <c r="AA444" s="2828"/>
      <c r="AB444" s="2828"/>
      <c r="AC444" s="2828"/>
      <c r="AD444" s="2828"/>
      <c r="AE444" s="2828"/>
      <c r="AF444" s="2828"/>
      <c r="AG444" s="2828"/>
      <c r="AH444" s="2828"/>
      <c r="AI444" s="2828"/>
      <c r="AJ444" s="2828"/>
      <c r="AK444" s="2828"/>
      <c r="AL444" s="2828"/>
      <c r="AM444" s="2828"/>
    </row>
    <row r="445" spans="1:39" ht="19.5" customHeight="1">
      <c r="A445" s="3028"/>
      <c r="B445" s="3027"/>
      <c r="C445" s="3026"/>
      <c r="D445" s="3071"/>
      <c r="E445" s="2948"/>
      <c r="F445" s="7265" t="s">
        <v>1037</v>
      </c>
      <c r="G445" s="7161" t="s">
        <v>1026</v>
      </c>
      <c r="H445" s="7189" t="s">
        <v>34</v>
      </c>
      <c r="I445" s="7135"/>
      <c r="J445" s="3070" t="s">
        <v>110</v>
      </c>
      <c r="K445" s="3069">
        <v>1</v>
      </c>
      <c r="L445" s="3068">
        <v>1</v>
      </c>
      <c r="M445" s="2929">
        <v>0.2</v>
      </c>
      <c r="N445" s="3050"/>
      <c r="O445" s="3007"/>
      <c r="P445" s="3007"/>
      <c r="Q445" s="3049">
        <v>3</v>
      </c>
      <c r="R445" s="3043" t="s">
        <v>1036</v>
      </c>
      <c r="S445" s="2935"/>
      <c r="T445" s="2828"/>
      <c r="U445" s="2828"/>
      <c r="V445" s="2828"/>
      <c r="W445" s="2828"/>
      <c r="X445" s="2828"/>
      <c r="Y445" s="2828"/>
      <c r="Z445" s="2828"/>
      <c r="AA445" s="2828"/>
      <c r="AB445" s="2828"/>
      <c r="AC445" s="2828"/>
      <c r="AD445" s="2828"/>
      <c r="AE445" s="2828"/>
      <c r="AF445" s="2828"/>
      <c r="AG445" s="2828"/>
      <c r="AH445" s="2828"/>
      <c r="AI445" s="2828"/>
      <c r="AJ445" s="2828"/>
      <c r="AK445" s="2828"/>
      <c r="AL445" s="2828"/>
      <c r="AM445" s="2828"/>
    </row>
    <row r="446" spans="1:39" ht="18.75" customHeight="1" thickBot="1">
      <c r="A446" s="3028"/>
      <c r="B446" s="3027"/>
      <c r="C446" s="3026"/>
      <c r="D446" s="3067"/>
      <c r="E446" s="2937"/>
      <c r="F446" s="7136"/>
      <c r="G446" s="7135"/>
      <c r="H446" s="7135"/>
      <c r="I446" s="7135"/>
      <c r="J446" s="3024"/>
      <c r="K446" s="3047"/>
      <c r="L446" s="2985"/>
      <c r="M446" s="2985"/>
      <c r="N446" s="3066"/>
      <c r="O446" s="3065"/>
      <c r="P446" s="3065"/>
      <c r="Q446" s="3044"/>
      <c r="R446" s="3043"/>
      <c r="S446" s="2935"/>
      <c r="T446" s="2828"/>
      <c r="U446" s="2828"/>
      <c r="V446" s="2828"/>
      <c r="W446" s="2828"/>
      <c r="X446" s="2828"/>
      <c r="Y446" s="2828"/>
      <c r="Z446" s="2828"/>
      <c r="AA446" s="2828"/>
      <c r="AB446" s="2828"/>
      <c r="AC446" s="2828"/>
      <c r="AD446" s="2828"/>
      <c r="AE446" s="2828"/>
      <c r="AF446" s="2828"/>
      <c r="AG446" s="2828"/>
      <c r="AH446" s="2828"/>
      <c r="AI446" s="2828"/>
      <c r="AJ446" s="2828"/>
      <c r="AK446" s="2828"/>
      <c r="AL446" s="2828"/>
      <c r="AM446" s="2828"/>
    </row>
    <row r="447" spans="1:39" ht="24.75" customHeight="1">
      <c r="A447" s="3028"/>
      <c r="B447" s="3027"/>
      <c r="C447" s="3026"/>
      <c r="D447" s="7134"/>
      <c r="E447" s="2948"/>
      <c r="F447" s="7265" t="s">
        <v>1035</v>
      </c>
      <c r="G447" s="7161" t="s">
        <v>1026</v>
      </c>
      <c r="H447" s="7189" t="s">
        <v>34</v>
      </c>
      <c r="I447" s="7135"/>
      <c r="J447" s="3064" t="s">
        <v>110</v>
      </c>
      <c r="K447" s="3063">
        <v>0.55000000000000004</v>
      </c>
      <c r="L447" s="3063">
        <v>0.55000000000000004</v>
      </c>
      <c r="M447" s="3062">
        <v>0.4</v>
      </c>
      <c r="N447" s="3061"/>
      <c r="O447" s="2913"/>
      <c r="P447" s="2913"/>
      <c r="Q447" s="3060">
        <v>1</v>
      </c>
      <c r="R447" s="3043" t="s">
        <v>1031</v>
      </c>
      <c r="S447" s="2935"/>
      <c r="T447" s="2828"/>
      <c r="U447" s="2828"/>
      <c r="V447" s="2828"/>
      <c r="W447" s="2828"/>
      <c r="X447" s="2828"/>
      <c r="Y447" s="2828"/>
      <c r="Z447" s="2828"/>
      <c r="AA447" s="2828"/>
      <c r="AB447" s="2828"/>
      <c r="AC447" s="2828"/>
      <c r="AD447" s="2828"/>
      <c r="AE447" s="2828"/>
      <c r="AF447" s="2828"/>
      <c r="AG447" s="2828"/>
      <c r="AH447" s="2828"/>
      <c r="AI447" s="2828"/>
      <c r="AJ447" s="2828"/>
      <c r="AK447" s="2828"/>
      <c r="AL447" s="2828"/>
      <c r="AM447" s="2828"/>
    </row>
    <row r="448" spans="1:39" ht="23.25" customHeight="1" thickBot="1">
      <c r="A448" s="3028"/>
      <c r="B448" s="3027"/>
      <c r="C448" s="3026"/>
      <c r="D448" s="7136"/>
      <c r="E448" s="2937"/>
      <c r="F448" s="7136"/>
      <c r="G448" s="7135"/>
      <c r="H448" s="7135"/>
      <c r="I448" s="7135"/>
      <c r="J448" s="3024"/>
      <c r="K448" s="3047"/>
      <c r="L448" s="2985"/>
      <c r="M448" s="2985"/>
      <c r="N448" s="3050"/>
      <c r="O448" s="3007"/>
      <c r="P448" s="3007"/>
      <c r="Q448" s="3049"/>
      <c r="R448" s="3043"/>
      <c r="S448" s="2935"/>
      <c r="T448" s="2828"/>
      <c r="U448" s="2828"/>
      <c r="V448" s="2828"/>
      <c r="W448" s="2828"/>
      <c r="X448" s="2828"/>
      <c r="Y448" s="2828"/>
      <c r="Z448" s="2828"/>
      <c r="AA448" s="2828"/>
      <c r="AB448" s="2828"/>
      <c r="AC448" s="2828"/>
      <c r="AD448" s="2828"/>
      <c r="AE448" s="2828"/>
      <c r="AF448" s="2828"/>
      <c r="AG448" s="2828"/>
      <c r="AH448" s="2828"/>
      <c r="AI448" s="2828"/>
      <c r="AJ448" s="2828"/>
      <c r="AK448" s="2828"/>
      <c r="AL448" s="2828"/>
      <c r="AM448" s="2828"/>
    </row>
    <row r="449" spans="1:39" ht="36" customHeight="1" thickBot="1">
      <c r="A449" s="3028"/>
      <c r="B449" s="3027"/>
      <c r="C449" s="3026"/>
      <c r="D449" s="2977"/>
      <c r="E449" s="2948"/>
      <c r="F449" s="3057" t="s">
        <v>1034</v>
      </c>
      <c r="G449" s="7135"/>
      <c r="H449" s="7135"/>
      <c r="I449" s="7135"/>
      <c r="J449" s="3059" t="s">
        <v>110</v>
      </c>
      <c r="K449" s="3034">
        <v>0.45</v>
      </c>
      <c r="L449" s="3034">
        <v>0.45</v>
      </c>
      <c r="M449" s="3058">
        <v>0.4</v>
      </c>
      <c r="N449" s="2909"/>
      <c r="O449" s="2908"/>
      <c r="P449" s="2908"/>
      <c r="Q449" s="3044">
        <v>1</v>
      </c>
      <c r="R449" s="3043" t="s">
        <v>1031</v>
      </c>
      <c r="S449" s="2935"/>
      <c r="T449" s="2828"/>
      <c r="U449" s="2828"/>
      <c r="V449" s="2828"/>
      <c r="W449" s="2828"/>
      <c r="X449" s="2828"/>
      <c r="Y449" s="2828"/>
      <c r="Z449" s="2828"/>
      <c r="AA449" s="2828"/>
      <c r="AB449" s="2828"/>
      <c r="AC449" s="2828"/>
      <c r="AD449" s="2828"/>
      <c r="AE449" s="2828"/>
      <c r="AF449" s="2828"/>
      <c r="AG449" s="2828"/>
      <c r="AH449" s="2828"/>
      <c r="AI449" s="2828"/>
      <c r="AJ449" s="2828"/>
      <c r="AK449" s="2828"/>
      <c r="AL449" s="2828"/>
      <c r="AM449" s="2828"/>
    </row>
    <row r="450" spans="1:39" ht="35.25" customHeight="1" thickBot="1">
      <c r="A450" s="3028"/>
      <c r="B450" s="3027"/>
      <c r="C450" s="3026"/>
      <c r="D450" s="2977"/>
      <c r="E450" s="2948"/>
      <c r="F450" s="3057" t="s">
        <v>1033</v>
      </c>
      <c r="G450" s="7161" t="s">
        <v>1026</v>
      </c>
      <c r="H450" s="7189" t="s">
        <v>34</v>
      </c>
      <c r="I450" s="7135"/>
      <c r="J450" s="3056" t="s">
        <v>110</v>
      </c>
      <c r="K450" s="3055">
        <v>10.5</v>
      </c>
      <c r="L450" s="3054">
        <v>6.5</v>
      </c>
      <c r="M450" s="3054">
        <v>0</v>
      </c>
      <c r="N450" s="3050"/>
      <c r="O450" s="3007"/>
      <c r="P450" s="3007"/>
      <c r="Q450" s="3049"/>
      <c r="R450" s="3043"/>
      <c r="S450" s="2935"/>
      <c r="T450" s="2828"/>
      <c r="U450" s="2828"/>
      <c r="V450" s="2828"/>
      <c r="W450" s="3053"/>
      <c r="X450" s="3053"/>
      <c r="Y450" s="3053"/>
      <c r="Z450" s="3053"/>
      <c r="AA450" s="3053"/>
      <c r="AB450" s="3052"/>
      <c r="AC450" s="2828"/>
      <c r="AD450" s="2828"/>
      <c r="AE450" s="2828"/>
      <c r="AF450" s="2828"/>
      <c r="AG450" s="2828"/>
      <c r="AH450" s="2828"/>
      <c r="AI450" s="2828"/>
      <c r="AJ450" s="2828"/>
      <c r="AK450" s="2828"/>
      <c r="AL450" s="2828"/>
      <c r="AM450" s="2828"/>
    </row>
    <row r="451" spans="1:39" ht="27.75" customHeight="1">
      <c r="A451" s="3028"/>
      <c r="B451" s="3027"/>
      <c r="C451" s="3026"/>
      <c r="D451" s="7134"/>
      <c r="E451" s="2948"/>
      <c r="F451" s="7265" t="s">
        <v>1032</v>
      </c>
      <c r="G451" s="7135"/>
      <c r="H451" s="7135"/>
      <c r="I451" s="7135"/>
      <c r="J451" s="3051" t="s">
        <v>110</v>
      </c>
      <c r="K451" s="3034">
        <v>2</v>
      </c>
      <c r="L451" s="3034">
        <v>2</v>
      </c>
      <c r="M451" s="3034">
        <v>1.8</v>
      </c>
      <c r="N451" s="3050"/>
      <c r="O451" s="3007"/>
      <c r="P451" s="3007"/>
      <c r="Q451" s="3049">
        <v>1</v>
      </c>
      <c r="R451" s="3043" t="s">
        <v>1031</v>
      </c>
      <c r="S451" s="2935"/>
      <c r="T451" s="2828"/>
      <c r="U451" s="2828"/>
      <c r="V451" s="2828"/>
      <c r="W451" s="3048"/>
      <c r="AC451" s="2828"/>
      <c r="AD451" s="2828"/>
      <c r="AE451" s="2828"/>
      <c r="AF451" s="2828"/>
      <c r="AG451" s="2828"/>
      <c r="AH451" s="2828"/>
      <c r="AI451" s="2828"/>
      <c r="AJ451" s="2828"/>
      <c r="AK451" s="2828"/>
      <c r="AL451" s="2828"/>
      <c r="AM451" s="2828"/>
    </row>
    <row r="452" spans="1:39" ht="18.75" customHeight="1" thickBot="1">
      <c r="A452" s="3028"/>
      <c r="B452" s="3027"/>
      <c r="C452" s="3026"/>
      <c r="D452" s="7136"/>
      <c r="E452" s="2937"/>
      <c r="F452" s="7136"/>
      <c r="G452" s="7135"/>
      <c r="H452" s="7136"/>
      <c r="I452" s="7135"/>
      <c r="J452" s="3024"/>
      <c r="K452" s="3047"/>
      <c r="L452" s="2985"/>
      <c r="M452" s="2985"/>
      <c r="N452" s="3045"/>
      <c r="O452" s="2908"/>
      <c r="P452" s="2908"/>
      <c r="Q452" s="3044"/>
      <c r="R452" s="3043"/>
      <c r="S452" s="2935"/>
      <c r="T452" s="2828"/>
      <c r="U452" s="2828"/>
      <c r="V452" s="2828"/>
      <c r="W452" s="2828"/>
      <c r="X452" s="2828"/>
      <c r="Y452" s="2828"/>
      <c r="Z452" s="2828"/>
      <c r="AA452" s="2828"/>
      <c r="AB452" s="2828"/>
      <c r="AC452" s="2828"/>
      <c r="AD452" s="2828"/>
      <c r="AE452" s="2828"/>
      <c r="AF452" s="2828"/>
      <c r="AG452" s="2828"/>
      <c r="AH452" s="2828"/>
      <c r="AI452" s="2828"/>
      <c r="AJ452" s="2828"/>
      <c r="AK452" s="2828"/>
      <c r="AL452" s="2828"/>
      <c r="AM452" s="2828"/>
    </row>
    <row r="453" spans="1:39" ht="41.25" customHeight="1" thickBot="1">
      <c r="A453" s="3028"/>
      <c r="B453" s="3027"/>
      <c r="C453" s="3026"/>
      <c r="D453" s="7134"/>
      <c r="E453" s="3037"/>
      <c r="F453" s="7272" t="s">
        <v>1030</v>
      </c>
      <c r="G453" s="7274" t="s">
        <v>1026</v>
      </c>
      <c r="H453" s="7189" t="s">
        <v>34</v>
      </c>
      <c r="I453" s="7135"/>
      <c r="J453" s="2910" t="s">
        <v>110</v>
      </c>
      <c r="K453" s="3046">
        <v>3.5</v>
      </c>
      <c r="L453" s="3046">
        <v>3.5</v>
      </c>
      <c r="M453" s="3046">
        <v>0.3</v>
      </c>
      <c r="N453" s="3045"/>
      <c r="O453" s="2908"/>
      <c r="P453" s="2908"/>
      <c r="Q453" s="3044">
        <v>2</v>
      </c>
      <c r="R453" s="3043" t="s">
        <v>1029</v>
      </c>
      <c r="S453" s="2935"/>
      <c r="T453" s="2828"/>
      <c r="U453" s="2828"/>
      <c r="V453" s="2828"/>
      <c r="W453" s="2828"/>
      <c r="X453" s="2828"/>
      <c r="Y453" s="2828"/>
      <c r="Z453" s="2828"/>
      <c r="AA453" s="2828"/>
      <c r="AB453" s="2828"/>
      <c r="AC453" s="2828"/>
      <c r="AD453" s="2828"/>
      <c r="AE453" s="2828"/>
      <c r="AF453" s="2828"/>
      <c r="AG453" s="2828"/>
      <c r="AH453" s="2828"/>
      <c r="AI453" s="2828"/>
      <c r="AJ453" s="2828"/>
      <c r="AK453" s="2828"/>
      <c r="AL453" s="2828"/>
      <c r="AM453" s="2828"/>
    </row>
    <row r="454" spans="1:39" ht="10.5" hidden="1" customHeight="1">
      <c r="A454" s="3028"/>
      <c r="B454" s="3027"/>
      <c r="C454" s="3026"/>
      <c r="D454" s="7136"/>
      <c r="E454" s="3035"/>
      <c r="F454" s="7171"/>
      <c r="G454" s="7267"/>
      <c r="H454" s="7135"/>
      <c r="I454" s="7135"/>
      <c r="J454" s="3024"/>
      <c r="K454" s="2923"/>
      <c r="L454" s="2923"/>
      <c r="M454" s="2985"/>
      <c r="N454" s="3042"/>
      <c r="O454" s="2919"/>
      <c r="P454" s="3041"/>
      <c r="Q454" s="3041"/>
      <c r="R454" s="3021" t="s">
        <v>1024</v>
      </c>
      <c r="S454" s="2935"/>
      <c r="T454" s="2828"/>
      <c r="U454" s="2828"/>
      <c r="V454" s="2828"/>
      <c r="W454" s="2828"/>
      <c r="X454" s="2828"/>
      <c r="Y454" s="2828"/>
      <c r="Z454" s="2828"/>
      <c r="AA454" s="2828"/>
      <c r="AB454" s="2828"/>
      <c r="AC454" s="2828"/>
      <c r="AD454" s="2828"/>
      <c r="AE454" s="2828"/>
      <c r="AF454" s="2828"/>
      <c r="AG454" s="2828"/>
      <c r="AH454" s="2828"/>
      <c r="AI454" s="2828"/>
      <c r="AJ454" s="2828"/>
      <c r="AK454" s="2828"/>
      <c r="AL454" s="2828"/>
      <c r="AM454" s="2828"/>
    </row>
    <row r="455" spans="1:39" ht="23.25" hidden="1" customHeight="1">
      <c r="A455" s="3028"/>
      <c r="B455" s="3027"/>
      <c r="C455" s="3026"/>
      <c r="D455" s="7134"/>
      <c r="E455" s="3037"/>
      <c r="F455" s="7265" t="s">
        <v>1028</v>
      </c>
      <c r="G455" s="7267"/>
      <c r="H455" s="7135"/>
      <c r="I455" s="7135"/>
      <c r="J455" s="3036" t="s">
        <v>110</v>
      </c>
      <c r="K455" s="2966">
        <v>0</v>
      </c>
      <c r="L455" s="2966">
        <v>0</v>
      </c>
      <c r="M455" s="3040"/>
      <c r="N455" s="3039"/>
      <c r="O455" s="3017"/>
      <c r="P455" s="3038"/>
      <c r="Q455" s="3038"/>
      <c r="R455" s="3021" t="s">
        <v>1024</v>
      </c>
      <c r="S455" s="2935"/>
      <c r="T455" s="2828"/>
      <c r="U455" s="2828"/>
      <c r="V455" s="2828"/>
      <c r="W455" s="2828"/>
      <c r="X455" s="2828"/>
      <c r="Y455" s="2828"/>
      <c r="Z455" s="2828"/>
      <c r="AA455" s="2828"/>
      <c r="AB455" s="2828"/>
      <c r="AC455" s="2828"/>
      <c r="AD455" s="2828"/>
      <c r="AE455" s="2828"/>
      <c r="AF455" s="2828"/>
      <c r="AG455" s="2828"/>
      <c r="AH455" s="2828"/>
      <c r="AI455" s="2828"/>
      <c r="AJ455" s="2828"/>
      <c r="AK455" s="2828"/>
      <c r="AL455" s="2828"/>
      <c r="AM455" s="2828"/>
    </row>
    <row r="456" spans="1:39" ht="26.25" hidden="1" customHeight="1">
      <c r="A456" s="3028"/>
      <c r="B456" s="3027"/>
      <c r="C456" s="3026"/>
      <c r="D456" s="7136"/>
      <c r="E456" s="3035"/>
      <c r="F456" s="7136"/>
      <c r="G456" s="7275"/>
      <c r="H456" s="7135"/>
      <c r="I456" s="7135"/>
      <c r="J456" s="3024"/>
      <c r="K456" s="2923"/>
      <c r="L456" s="2923"/>
      <c r="M456" s="3034"/>
      <c r="N456" s="3032"/>
      <c r="O456" s="3031"/>
      <c r="P456" s="3030"/>
      <c r="Q456" s="3030"/>
      <c r="R456" s="3021" t="s">
        <v>1024</v>
      </c>
      <c r="S456" s="2935"/>
      <c r="T456" s="2828"/>
      <c r="U456" s="2828"/>
      <c r="V456" s="2828"/>
      <c r="W456" s="2828"/>
      <c r="X456" s="2828"/>
      <c r="Y456" s="2828"/>
      <c r="Z456" s="2828"/>
      <c r="AA456" s="2828"/>
      <c r="AB456" s="2828"/>
      <c r="AC456" s="2828"/>
      <c r="AD456" s="2828"/>
      <c r="AE456" s="2828"/>
      <c r="AF456" s="2828"/>
      <c r="AG456" s="2828"/>
      <c r="AH456" s="2828"/>
      <c r="AI456" s="2828"/>
      <c r="AJ456" s="2828"/>
      <c r="AK456" s="2828"/>
      <c r="AL456" s="2828"/>
      <c r="AM456" s="2828"/>
    </row>
    <row r="457" spans="1:39" ht="25.5" hidden="1" customHeight="1">
      <c r="A457" s="3028"/>
      <c r="B457" s="3027"/>
      <c r="C457" s="3026"/>
      <c r="D457" s="7134"/>
      <c r="E457" s="3037"/>
      <c r="F457" s="7265" t="s">
        <v>1027</v>
      </c>
      <c r="G457" s="7276" t="s">
        <v>1026</v>
      </c>
      <c r="H457" s="7135"/>
      <c r="I457" s="7135"/>
      <c r="J457" s="3036" t="s">
        <v>110</v>
      </c>
      <c r="K457" s="2923">
        <v>0</v>
      </c>
      <c r="L457" s="2923">
        <v>0</v>
      </c>
      <c r="M457" s="3034"/>
      <c r="N457" s="3032"/>
      <c r="O457" s="3031"/>
      <c r="P457" s="3030"/>
      <c r="Q457" s="3030"/>
      <c r="R457" s="3021" t="s">
        <v>1024</v>
      </c>
      <c r="S457" s="2935"/>
      <c r="T457" s="2828"/>
      <c r="U457" s="2828"/>
      <c r="V457" s="2828"/>
      <c r="W457" s="2828"/>
      <c r="X457" s="2828"/>
      <c r="Y457" s="2828"/>
      <c r="Z457" s="2828"/>
      <c r="AA457" s="2828"/>
      <c r="AB457" s="2828"/>
      <c r="AC457" s="2828"/>
      <c r="AD457" s="2828"/>
      <c r="AE457" s="2828"/>
      <c r="AF457" s="2828"/>
      <c r="AG457" s="2828"/>
      <c r="AH457" s="2828"/>
      <c r="AI457" s="2828"/>
      <c r="AJ457" s="2828"/>
      <c r="AK457" s="2828"/>
      <c r="AL457" s="2828"/>
      <c r="AM457" s="2828"/>
    </row>
    <row r="458" spans="1:39" ht="18.75" hidden="1" customHeight="1">
      <c r="A458" s="3028"/>
      <c r="B458" s="3027"/>
      <c r="C458" s="3026"/>
      <c r="D458" s="7136"/>
      <c r="E458" s="3035"/>
      <c r="F458" s="7136"/>
      <c r="G458" s="7135"/>
      <c r="H458" s="7135"/>
      <c r="I458" s="7135"/>
      <c r="J458" s="3024"/>
      <c r="K458" s="2923"/>
      <c r="L458" s="2923"/>
      <c r="M458" s="3034"/>
      <c r="N458" s="3032"/>
      <c r="O458" s="3031"/>
      <c r="P458" s="3030"/>
      <c r="Q458" s="3030"/>
      <c r="R458" s="3021" t="s">
        <v>1024</v>
      </c>
      <c r="S458" s="2935"/>
      <c r="T458" s="2828"/>
      <c r="U458" s="2828"/>
      <c r="V458" s="2828"/>
      <c r="W458" s="2828"/>
      <c r="X458" s="2828"/>
      <c r="Y458" s="2828"/>
      <c r="Z458" s="2828"/>
      <c r="AA458" s="2828"/>
      <c r="AB458" s="2828"/>
      <c r="AC458" s="2828"/>
      <c r="AD458" s="2828"/>
      <c r="AE458" s="2828"/>
      <c r="AF458" s="2828"/>
      <c r="AG458" s="2828"/>
      <c r="AH458" s="2828"/>
      <c r="AI458" s="2828"/>
      <c r="AJ458" s="2828"/>
      <c r="AK458" s="2828"/>
      <c r="AL458" s="2828"/>
      <c r="AM458" s="2828"/>
    </row>
    <row r="459" spans="1:39" ht="25.5" hidden="1" customHeight="1">
      <c r="A459" s="3028"/>
      <c r="B459" s="3027"/>
      <c r="C459" s="3026"/>
      <c r="D459" s="7134"/>
      <c r="E459" s="3037"/>
      <c r="F459" s="7265" t="s">
        <v>1025</v>
      </c>
      <c r="G459" s="7135"/>
      <c r="H459" s="7135"/>
      <c r="I459" s="7135"/>
      <c r="J459" s="3036" t="s">
        <v>110</v>
      </c>
      <c r="K459" s="2923">
        <v>0</v>
      </c>
      <c r="L459" s="2923">
        <v>0</v>
      </c>
      <c r="M459" s="3034"/>
      <c r="N459" s="3032"/>
      <c r="O459" s="3031"/>
      <c r="P459" s="3030"/>
      <c r="Q459" s="3030"/>
      <c r="R459" s="3021" t="s">
        <v>1024</v>
      </c>
      <c r="S459" s="2935"/>
      <c r="T459" s="2828"/>
      <c r="U459" s="2828"/>
      <c r="V459" s="2828"/>
      <c r="W459" s="2828"/>
      <c r="X459" s="2828"/>
      <c r="Y459" s="2828"/>
      <c r="Z459" s="2828"/>
      <c r="AA459" s="2828"/>
      <c r="AB459" s="2828"/>
      <c r="AC459" s="2828"/>
      <c r="AD459" s="2828"/>
      <c r="AE459" s="2828"/>
      <c r="AF459" s="2828"/>
      <c r="AG459" s="2828"/>
      <c r="AH459" s="2828"/>
      <c r="AI459" s="2828"/>
      <c r="AJ459" s="2828"/>
      <c r="AK459" s="2828"/>
      <c r="AL459" s="2828"/>
      <c r="AM459" s="2828"/>
    </row>
    <row r="460" spans="1:39" ht="11.25" hidden="1" customHeight="1">
      <c r="A460" s="3028"/>
      <c r="B460" s="3027"/>
      <c r="C460" s="3026"/>
      <c r="D460" s="7136"/>
      <c r="E460" s="3035"/>
      <c r="F460" s="7136"/>
      <c r="G460" s="7135"/>
      <c r="H460" s="7135"/>
      <c r="I460" s="7135"/>
      <c r="J460" s="3024"/>
      <c r="K460" s="2923"/>
      <c r="L460" s="2923"/>
      <c r="M460" s="3034"/>
      <c r="N460" s="3032"/>
      <c r="O460" s="3031"/>
      <c r="P460" s="3030"/>
      <c r="Q460" s="3030"/>
      <c r="R460" s="3021" t="s">
        <v>1024</v>
      </c>
      <c r="S460" s="2935"/>
      <c r="T460" s="2828"/>
      <c r="U460" s="2828"/>
      <c r="V460" s="2828"/>
      <c r="W460" s="2828"/>
      <c r="X460" s="2828"/>
      <c r="Y460" s="2828"/>
      <c r="Z460" s="2828"/>
      <c r="AA460" s="2828"/>
      <c r="AB460" s="2828"/>
      <c r="AC460" s="2828"/>
      <c r="AD460" s="2828"/>
      <c r="AE460" s="2828"/>
      <c r="AF460" s="2828"/>
      <c r="AG460" s="2828"/>
      <c r="AH460" s="2828"/>
      <c r="AI460" s="2828"/>
      <c r="AJ460" s="2828"/>
      <c r="AK460" s="2828"/>
      <c r="AL460" s="2828"/>
      <c r="AM460" s="2828"/>
    </row>
    <row r="461" spans="1:39" ht="23.25" customHeight="1">
      <c r="A461" s="3028"/>
      <c r="B461" s="3027"/>
      <c r="C461" s="3026"/>
      <c r="D461" s="7134"/>
      <c r="E461" s="3025"/>
      <c r="F461" s="7265" t="s">
        <v>1023</v>
      </c>
      <c r="G461" s="7135"/>
      <c r="H461" s="7135"/>
      <c r="I461" s="7135"/>
      <c r="J461" s="3033" t="s">
        <v>110</v>
      </c>
      <c r="K461" s="2944">
        <v>2</v>
      </c>
      <c r="L461" s="2944">
        <v>2</v>
      </c>
      <c r="M461" s="2945">
        <v>0</v>
      </c>
      <c r="N461" s="3032"/>
      <c r="O461" s="3031"/>
      <c r="P461" s="3030"/>
      <c r="Q461" s="3030"/>
      <c r="R461" s="3029"/>
      <c r="S461" s="2935"/>
      <c r="T461" s="2828"/>
      <c r="U461" s="2828"/>
      <c r="V461" s="2828"/>
      <c r="W461" s="2828"/>
      <c r="X461" s="2828"/>
      <c r="Y461" s="2828"/>
      <c r="Z461" s="2828"/>
      <c r="AA461" s="2828"/>
      <c r="AB461" s="2828"/>
      <c r="AC461" s="2828"/>
      <c r="AD461" s="2828"/>
      <c r="AE461" s="2828"/>
      <c r="AF461" s="2828"/>
      <c r="AG461" s="2828"/>
      <c r="AH461" s="2828"/>
      <c r="AI461" s="2828"/>
      <c r="AJ461" s="2828"/>
      <c r="AK461" s="2828"/>
      <c r="AL461" s="2828"/>
      <c r="AM461" s="2828"/>
    </row>
    <row r="462" spans="1:39" ht="32.25" customHeight="1" thickBot="1">
      <c r="A462" s="3028"/>
      <c r="B462" s="3027"/>
      <c r="C462" s="3026"/>
      <c r="D462" s="7136"/>
      <c r="E462" s="3025"/>
      <c r="F462" s="7136"/>
      <c r="G462" s="7135"/>
      <c r="H462" s="7136"/>
      <c r="I462" s="7135"/>
      <c r="J462" s="3024"/>
      <c r="K462" s="3023"/>
      <c r="L462" s="2923"/>
      <c r="M462" s="2985"/>
      <c r="N462" s="3022"/>
      <c r="O462" s="2901"/>
      <c r="P462" s="2900"/>
      <c r="Q462" s="2900"/>
      <c r="R462" s="3021"/>
      <c r="S462" s="2935"/>
      <c r="T462" s="2828"/>
      <c r="U462" s="2828"/>
      <c r="V462" s="2828"/>
      <c r="W462" s="2828"/>
      <c r="X462" s="2828"/>
      <c r="Y462" s="2828"/>
      <c r="Z462" s="2828"/>
      <c r="AA462" s="2828"/>
      <c r="AB462" s="2828"/>
      <c r="AC462" s="2828"/>
      <c r="AD462" s="2828"/>
      <c r="AE462" s="2828"/>
      <c r="AF462" s="2828"/>
      <c r="AG462" s="2828"/>
      <c r="AH462" s="2828"/>
      <c r="AI462" s="2828"/>
      <c r="AJ462" s="2828"/>
      <c r="AK462" s="2828"/>
      <c r="AL462" s="2828"/>
      <c r="AM462" s="2828"/>
    </row>
    <row r="463" spans="1:39" ht="15" customHeight="1" thickBot="1">
      <c r="A463" s="7225" t="s">
        <v>94</v>
      </c>
      <c r="B463" s="7253" t="s">
        <v>29</v>
      </c>
      <c r="C463" s="7250" t="s">
        <v>92</v>
      </c>
      <c r="D463" s="7268" t="s">
        <v>1022</v>
      </c>
      <c r="E463" s="7209"/>
      <c r="F463" s="7269"/>
      <c r="G463" s="7161" t="s">
        <v>979</v>
      </c>
      <c r="H463" s="7189" t="s">
        <v>34</v>
      </c>
      <c r="I463" s="7137" t="s">
        <v>614</v>
      </c>
      <c r="J463" s="3020" t="s">
        <v>110</v>
      </c>
      <c r="K463" s="3019">
        <f>K468+K470+K472+K476+K478+K480+K482+K484+K487+K489+K491+K494+K497+K500+K503+K506</f>
        <v>1441</v>
      </c>
      <c r="L463" s="3019">
        <f>L468+L470+L472+L476+L478+L480+L482+L484+L487+L489+L491+L494+L497+L500+L503+L506</f>
        <v>844.84999999999991</v>
      </c>
      <c r="M463" s="3019">
        <f>M468+M470+M472+M476+M478+M480+M482+M484+M487+M489+M491+M494+M497+M500+M503+M506</f>
        <v>675.9</v>
      </c>
      <c r="N463" s="3018"/>
      <c r="O463" s="3017"/>
      <c r="P463" s="3017"/>
      <c r="Q463" s="3016"/>
      <c r="R463" s="3006"/>
      <c r="S463" s="2935"/>
      <c r="T463" s="2828"/>
      <c r="U463" s="2840"/>
      <c r="V463" s="2840"/>
      <c r="W463" s="2840"/>
      <c r="X463" s="2828"/>
      <c r="Y463" s="2828"/>
      <c r="Z463" s="2828"/>
      <c r="AA463" s="2828"/>
      <c r="AB463" s="2828"/>
      <c r="AC463" s="2828"/>
      <c r="AD463" s="2828"/>
      <c r="AE463" s="2828"/>
      <c r="AF463" s="2828"/>
      <c r="AG463" s="2828"/>
      <c r="AH463" s="2828"/>
      <c r="AI463" s="2828"/>
      <c r="AJ463" s="2828"/>
      <c r="AK463" s="2828"/>
      <c r="AL463" s="2828"/>
      <c r="AM463" s="2828"/>
    </row>
    <row r="464" spans="1:39" ht="15" customHeight="1" thickBot="1">
      <c r="A464" s="7135"/>
      <c r="B464" s="7267"/>
      <c r="C464" s="7251"/>
      <c r="D464" s="7132"/>
      <c r="E464" s="7207"/>
      <c r="F464" s="7270"/>
      <c r="G464" s="7135"/>
      <c r="H464" s="7135"/>
      <c r="I464" s="7135"/>
      <c r="J464" s="3014" t="s">
        <v>135</v>
      </c>
      <c r="K464" s="3009">
        <f>K469+K471+K474+K477+K481+K483+K488</f>
        <v>0</v>
      </c>
      <c r="L464" s="3009">
        <f>L469+L471+L474+L477+L481+L483+L488</f>
        <v>0</v>
      </c>
      <c r="M464" s="3009">
        <f>M469+M471+M474+M477+M481+M483+M488</f>
        <v>0</v>
      </c>
      <c r="N464" s="3013"/>
      <c r="O464" s="3012"/>
      <c r="P464" s="3012"/>
      <c r="Q464" s="3011"/>
      <c r="R464" s="3006"/>
      <c r="S464" s="2935"/>
      <c r="T464" s="2828"/>
      <c r="U464" s="2828"/>
      <c r="V464" s="2828"/>
      <c r="W464" s="2828"/>
      <c r="X464" s="2828"/>
      <c r="Y464" s="2828"/>
      <c r="Z464" s="2828"/>
      <c r="AA464" s="2828"/>
      <c r="AB464" s="2828"/>
      <c r="AC464" s="2828"/>
      <c r="AD464" s="2828"/>
      <c r="AE464" s="2828"/>
      <c r="AF464" s="2828"/>
      <c r="AG464" s="2828"/>
      <c r="AH464" s="2828"/>
      <c r="AI464" s="2828"/>
      <c r="AJ464" s="2828"/>
      <c r="AK464" s="2828"/>
      <c r="AL464" s="2828"/>
      <c r="AM464" s="2828"/>
    </row>
    <row r="465" spans="1:39" ht="15" customHeight="1" thickBot="1">
      <c r="A465" s="7135"/>
      <c r="B465" s="7267"/>
      <c r="C465" s="7251"/>
      <c r="D465" s="7132"/>
      <c r="E465" s="7207"/>
      <c r="F465" s="7270"/>
      <c r="G465" s="7135"/>
      <c r="H465" s="7135"/>
      <c r="I465" s="7135"/>
      <c r="J465" s="3014" t="s">
        <v>210</v>
      </c>
      <c r="K465" s="3009">
        <f>K473</f>
        <v>0</v>
      </c>
      <c r="L465" s="3009">
        <f>L473</f>
        <v>0</v>
      </c>
      <c r="M465" s="3009">
        <f>M473</f>
        <v>0</v>
      </c>
      <c r="N465" s="3015"/>
      <c r="O465" s="3012"/>
      <c r="P465" s="3012"/>
      <c r="Q465" s="3011"/>
      <c r="R465" s="3006"/>
      <c r="S465" s="2935"/>
      <c r="T465" s="2828"/>
      <c r="U465" s="2828"/>
      <c r="V465" s="2828"/>
      <c r="W465" s="2828"/>
      <c r="X465" s="2828"/>
      <c r="Y465" s="2828"/>
      <c r="Z465" s="2828"/>
      <c r="AA465" s="2828"/>
      <c r="AB465" s="2828"/>
      <c r="AC465" s="2828"/>
      <c r="AD465" s="2828"/>
      <c r="AE465" s="2828"/>
      <c r="AF465" s="2828"/>
      <c r="AG465" s="2828"/>
      <c r="AH465" s="2828"/>
      <c r="AI465" s="2828"/>
      <c r="AJ465" s="2828"/>
      <c r="AK465" s="2828"/>
      <c r="AL465" s="2828"/>
      <c r="AM465" s="2828"/>
    </row>
    <row r="466" spans="1:39" ht="15" customHeight="1" thickBot="1">
      <c r="A466" s="7135"/>
      <c r="B466" s="7267"/>
      <c r="C466" s="7251"/>
      <c r="D466" s="7132"/>
      <c r="E466" s="7207"/>
      <c r="F466" s="7270"/>
      <c r="G466" s="7135"/>
      <c r="H466" s="7135"/>
      <c r="I466" s="7135"/>
      <c r="J466" s="3014" t="s">
        <v>134</v>
      </c>
      <c r="K466" s="3009">
        <f>K485+K492+K495</f>
        <v>176.9</v>
      </c>
      <c r="L466" s="3009">
        <f>L485+L492+L495</f>
        <v>171.9</v>
      </c>
      <c r="M466" s="3009">
        <f>M485+M492+M495</f>
        <v>143.9</v>
      </c>
      <c r="N466" s="3013"/>
      <c r="O466" s="3012"/>
      <c r="P466" s="3012"/>
      <c r="Q466" s="3011"/>
      <c r="R466" s="3006"/>
      <c r="S466" s="2935"/>
      <c r="T466" s="2828"/>
      <c r="U466" s="2828"/>
      <c r="V466" s="2828"/>
      <c r="W466" s="2828"/>
      <c r="X466" s="2828"/>
      <c r="Y466" s="2828"/>
      <c r="Z466" s="2828"/>
      <c r="AA466" s="2828"/>
      <c r="AB466" s="2828"/>
      <c r="AC466" s="2828"/>
      <c r="AD466" s="2828"/>
      <c r="AE466" s="2828"/>
      <c r="AF466" s="2828"/>
      <c r="AG466" s="2828"/>
      <c r="AH466" s="2828"/>
      <c r="AI466" s="2828"/>
      <c r="AJ466" s="2828"/>
      <c r="AK466" s="2828"/>
      <c r="AL466" s="2828"/>
      <c r="AM466" s="2828"/>
    </row>
    <row r="467" spans="1:39" ht="18" customHeight="1" thickBot="1">
      <c r="A467" s="7136"/>
      <c r="B467" s="7254"/>
      <c r="C467" s="7252"/>
      <c r="D467" s="7133"/>
      <c r="E467" s="7171"/>
      <c r="F467" s="7271"/>
      <c r="G467" s="7136"/>
      <c r="H467" s="7136"/>
      <c r="I467" s="7136"/>
      <c r="J467" s="3010" t="s">
        <v>23</v>
      </c>
      <c r="K467" s="3009">
        <f>SUM(K463:K466)</f>
        <v>1617.9</v>
      </c>
      <c r="L467" s="3009">
        <f>SUM(L463:L466)</f>
        <v>1016.7499999999999</v>
      </c>
      <c r="M467" s="3009">
        <f>SUM(M463:M466)</f>
        <v>819.8</v>
      </c>
      <c r="N467" s="3008"/>
      <c r="O467" s="2919"/>
      <c r="P467" s="3007"/>
      <c r="Q467" s="2918"/>
      <c r="R467" s="3006"/>
      <c r="S467" s="2935"/>
      <c r="T467" s="2828"/>
      <c r="U467" s="2828"/>
      <c r="V467" s="2840"/>
      <c r="W467" s="2828"/>
      <c r="X467" s="2828"/>
      <c r="Y467" s="2828"/>
      <c r="Z467" s="2828"/>
      <c r="AA467" s="2828"/>
      <c r="AB467" s="2828"/>
      <c r="AC467" s="2828"/>
      <c r="AD467" s="2828"/>
      <c r="AE467" s="2828"/>
      <c r="AF467" s="2828"/>
      <c r="AG467" s="2828"/>
      <c r="AH467" s="2828"/>
      <c r="AI467" s="2828"/>
      <c r="AJ467" s="2828"/>
      <c r="AK467" s="2828"/>
      <c r="AL467" s="2828"/>
      <c r="AM467" s="2828"/>
    </row>
    <row r="468" spans="1:39" ht="15" hidden="1" customHeight="1">
      <c r="A468" s="7225" t="s">
        <v>94</v>
      </c>
      <c r="B468" s="7253" t="s">
        <v>29</v>
      </c>
      <c r="C468" s="7250" t="s">
        <v>92</v>
      </c>
      <c r="D468" s="7134" t="s">
        <v>27</v>
      </c>
      <c r="E468" s="2948"/>
      <c r="F468" s="7138" t="s">
        <v>1021</v>
      </c>
      <c r="G468" s="7161" t="s">
        <v>979</v>
      </c>
      <c r="H468" s="7189" t="s">
        <v>34</v>
      </c>
      <c r="I468" s="3005" t="s">
        <v>614</v>
      </c>
      <c r="J468" s="2924" t="s">
        <v>983</v>
      </c>
      <c r="K468" s="2924"/>
      <c r="L468" s="3004">
        <v>0</v>
      </c>
      <c r="M468" s="3003"/>
      <c r="N468" s="2914" t="s">
        <v>1020</v>
      </c>
      <c r="O468" s="3002" t="s">
        <v>37</v>
      </c>
      <c r="P468" s="3001"/>
      <c r="Q468" s="3000">
        <v>1</v>
      </c>
      <c r="R468" s="2999"/>
      <c r="S468" s="2998"/>
      <c r="T468" s="2828"/>
      <c r="U468" s="2828"/>
      <c r="V468" s="2828"/>
      <c r="W468" s="2828"/>
      <c r="X468" s="2840"/>
      <c r="Y468" s="2828"/>
      <c r="Z468" s="2828"/>
      <c r="AA468" s="2828"/>
      <c r="AB468" s="2828"/>
      <c r="AC468" s="2828"/>
      <c r="AD468" s="2828"/>
      <c r="AE468" s="2828"/>
      <c r="AF468" s="2828"/>
      <c r="AG468" s="2828"/>
      <c r="AH468" s="2828"/>
      <c r="AI468" s="2828"/>
      <c r="AJ468" s="2828"/>
      <c r="AK468" s="2828"/>
      <c r="AL468" s="2828"/>
      <c r="AM468" s="2828"/>
    </row>
    <row r="469" spans="1:39" ht="17.25" hidden="1" customHeight="1">
      <c r="A469" s="7136"/>
      <c r="B469" s="7254"/>
      <c r="C469" s="7252"/>
      <c r="D469" s="7136"/>
      <c r="E469" s="2937"/>
      <c r="F469" s="7136"/>
      <c r="G469" s="7135"/>
      <c r="H469" s="7135"/>
      <c r="I469" s="2997"/>
      <c r="J469" s="2996" t="s">
        <v>135</v>
      </c>
      <c r="K469" s="2995"/>
      <c r="L469" s="2994">
        <v>0</v>
      </c>
      <c r="M469" s="2994"/>
      <c r="N469" s="2993"/>
      <c r="O469" s="2992"/>
      <c r="P469" s="2991"/>
      <c r="Q469" s="2990"/>
      <c r="R469" s="2989"/>
      <c r="S469" s="2988"/>
      <c r="T469" s="2828"/>
      <c r="U469" s="2828"/>
      <c r="V469" s="2828"/>
      <c r="W469" s="2828"/>
      <c r="X469" s="2828"/>
      <c r="Y469" s="2828"/>
      <c r="Z469" s="2828"/>
      <c r="AA469" s="2828"/>
      <c r="AB469" s="2828"/>
      <c r="AC469" s="2828"/>
      <c r="AD469" s="2828"/>
      <c r="AE469" s="2828"/>
      <c r="AF469" s="2828"/>
      <c r="AG469" s="2828"/>
      <c r="AH469" s="2828"/>
      <c r="AI469" s="2828"/>
      <c r="AJ469" s="2828"/>
      <c r="AK469" s="2828"/>
      <c r="AL469" s="2828"/>
      <c r="AM469" s="2828"/>
    </row>
    <row r="470" spans="1:39" ht="23.25" customHeight="1">
      <c r="A470" s="7225" t="s">
        <v>94</v>
      </c>
      <c r="B470" s="7253" t="s">
        <v>29</v>
      </c>
      <c r="C470" s="7250" t="s">
        <v>92</v>
      </c>
      <c r="D470" s="7134" t="s">
        <v>29</v>
      </c>
      <c r="E470" s="2948"/>
      <c r="F470" s="7138" t="s">
        <v>1019</v>
      </c>
      <c r="G470" s="7135"/>
      <c r="H470" s="7135"/>
      <c r="I470" s="2987"/>
      <c r="J470" s="2930" t="s">
        <v>983</v>
      </c>
      <c r="K470" s="2926">
        <v>580</v>
      </c>
      <c r="L470" s="2925">
        <v>0</v>
      </c>
      <c r="M470" s="2925">
        <v>0</v>
      </c>
      <c r="N470" s="7230" t="s">
        <v>1018</v>
      </c>
      <c r="O470" s="7256" t="s">
        <v>37</v>
      </c>
      <c r="P470" s="7175">
        <v>1</v>
      </c>
      <c r="Q470" s="7175">
        <v>0</v>
      </c>
      <c r="R470" s="7153" t="s">
        <v>1017</v>
      </c>
      <c r="S470" s="7154"/>
      <c r="T470" s="2828"/>
      <c r="U470" s="2828"/>
      <c r="V470" s="2828"/>
      <c r="W470" s="2828"/>
      <c r="X470" s="2828"/>
      <c r="Y470" s="2828"/>
      <c r="Z470" s="2828"/>
      <c r="AA470" s="2828"/>
      <c r="AB470" s="2828"/>
      <c r="AC470" s="2828"/>
      <c r="AD470" s="2828"/>
      <c r="AE470" s="2828"/>
      <c r="AF470" s="2828"/>
      <c r="AG470" s="2828"/>
      <c r="AH470" s="2828"/>
      <c r="AI470" s="2828"/>
      <c r="AJ470" s="2828"/>
      <c r="AK470" s="2828"/>
      <c r="AL470" s="2828"/>
      <c r="AM470" s="2828"/>
    </row>
    <row r="471" spans="1:39" ht="24.75" customHeight="1" thickBot="1">
      <c r="A471" s="7136"/>
      <c r="B471" s="7254"/>
      <c r="C471" s="7252"/>
      <c r="D471" s="7136"/>
      <c r="E471" s="2937"/>
      <c r="F471" s="7136"/>
      <c r="G471" s="7135"/>
      <c r="H471" s="7135"/>
      <c r="I471" s="2931"/>
      <c r="J471" s="2910" t="s">
        <v>135</v>
      </c>
      <c r="K471" s="2986">
        <v>0</v>
      </c>
      <c r="L471" s="2985">
        <v>0</v>
      </c>
      <c r="M471" s="2985">
        <v>0</v>
      </c>
      <c r="N471" s="7249"/>
      <c r="O471" s="7257"/>
      <c r="P471" s="7176"/>
      <c r="Q471" s="7176"/>
      <c r="R471" s="7157"/>
      <c r="S471" s="7158"/>
      <c r="T471" s="2828"/>
      <c r="U471" s="2828"/>
      <c r="V471" s="2828"/>
      <c r="W471" s="2828"/>
      <c r="X471" s="2828"/>
      <c r="Y471" s="2828"/>
      <c r="Z471" s="2828"/>
      <c r="AA471" s="2828"/>
      <c r="AB471" s="2828"/>
      <c r="AC471" s="2828"/>
      <c r="AD471" s="2828"/>
      <c r="AE471" s="2828"/>
      <c r="AF471" s="2828"/>
      <c r="AG471" s="2828"/>
      <c r="AH471" s="2828"/>
      <c r="AI471" s="2828"/>
      <c r="AJ471" s="2828"/>
      <c r="AK471" s="2828"/>
      <c r="AL471" s="2828"/>
      <c r="AM471" s="2828"/>
    </row>
    <row r="472" spans="1:39" ht="28.5" hidden="1" customHeight="1">
      <c r="A472" s="7225" t="s">
        <v>94</v>
      </c>
      <c r="B472" s="7247" t="s">
        <v>29</v>
      </c>
      <c r="C472" s="7250" t="s">
        <v>92</v>
      </c>
      <c r="D472" s="7134" t="s">
        <v>94</v>
      </c>
      <c r="E472" s="7137"/>
      <c r="F472" s="7138" t="s">
        <v>1016</v>
      </c>
      <c r="G472" s="7135"/>
      <c r="H472" s="7135"/>
      <c r="I472" s="2931"/>
      <c r="J472" s="2910" t="s">
        <v>983</v>
      </c>
      <c r="K472" s="2932"/>
      <c r="L472" s="2923">
        <v>0</v>
      </c>
      <c r="M472" s="2922"/>
      <c r="N472" s="7260" t="s">
        <v>1015</v>
      </c>
      <c r="O472" s="7263" t="s">
        <v>37</v>
      </c>
      <c r="P472" s="7261">
        <v>1</v>
      </c>
      <c r="Q472" s="7261"/>
      <c r="R472" s="2939"/>
      <c r="S472" s="2938"/>
      <c r="T472" s="2828"/>
      <c r="U472" s="2828"/>
      <c r="V472" s="2828"/>
      <c r="W472" s="2828"/>
      <c r="X472" s="2828"/>
      <c r="Y472" s="2828"/>
      <c r="Z472" s="2828"/>
      <c r="AA472" s="2828"/>
      <c r="AB472" s="2828"/>
      <c r="AC472" s="2828"/>
      <c r="AD472" s="2828"/>
      <c r="AE472" s="2828"/>
      <c r="AF472" s="2828"/>
      <c r="AG472" s="2828"/>
      <c r="AH472" s="2828"/>
      <c r="AI472" s="2828"/>
      <c r="AJ472" s="2828"/>
      <c r="AK472" s="2828"/>
      <c r="AL472" s="2828"/>
      <c r="AM472" s="2828"/>
    </row>
    <row r="473" spans="1:39" ht="28.5" hidden="1" customHeight="1">
      <c r="A473" s="7135"/>
      <c r="B473" s="7248"/>
      <c r="C473" s="7251"/>
      <c r="D473" s="7135"/>
      <c r="E473" s="7135"/>
      <c r="F473" s="7135"/>
      <c r="G473" s="7135"/>
      <c r="H473" s="7135"/>
      <c r="I473" s="2931"/>
      <c r="J473" s="2910" t="s">
        <v>210</v>
      </c>
      <c r="K473" s="2932"/>
      <c r="L473" s="2923">
        <v>0</v>
      </c>
      <c r="M473" s="2922"/>
      <c r="N473" s="7248"/>
      <c r="O473" s="7264"/>
      <c r="P473" s="7262"/>
      <c r="Q473" s="7262"/>
      <c r="R473" s="2939"/>
      <c r="S473" s="2938"/>
      <c r="T473" s="2828"/>
      <c r="U473" s="2828"/>
      <c r="V473" s="2828"/>
      <c r="W473" s="2828"/>
      <c r="X473" s="2828"/>
      <c r="Y473" s="2828"/>
      <c r="Z473" s="2828"/>
      <c r="AA473" s="2828"/>
      <c r="AB473" s="2828"/>
      <c r="AC473" s="2828"/>
      <c r="AD473" s="2828"/>
      <c r="AE473" s="2828"/>
      <c r="AF473" s="2828"/>
      <c r="AG473" s="2828"/>
      <c r="AH473" s="2828"/>
      <c r="AI473" s="2828"/>
      <c r="AJ473" s="2828"/>
      <c r="AK473" s="2828"/>
      <c r="AL473" s="2828"/>
      <c r="AM473" s="2828"/>
    </row>
    <row r="474" spans="1:39" ht="20.25" hidden="1" customHeight="1">
      <c r="A474" s="7135"/>
      <c r="B474" s="7248"/>
      <c r="C474" s="7251"/>
      <c r="D474" s="7135"/>
      <c r="E474" s="7135"/>
      <c r="F474" s="7135"/>
      <c r="G474" s="7135"/>
      <c r="H474" s="7135"/>
      <c r="I474" s="2931"/>
      <c r="J474" s="2947" t="s">
        <v>135</v>
      </c>
      <c r="K474" s="2984"/>
      <c r="L474" s="2944">
        <v>0</v>
      </c>
      <c r="M474" s="2944"/>
      <c r="N474" s="7140"/>
      <c r="O474" s="7142"/>
      <c r="P474" s="7187"/>
      <c r="Q474" s="7187"/>
      <c r="R474" s="2939"/>
      <c r="S474" s="2938"/>
      <c r="T474" s="2828"/>
      <c r="U474" s="2828"/>
      <c r="V474" s="2828"/>
      <c r="W474" s="2828"/>
      <c r="X474" s="2828"/>
      <c r="Y474" s="2828"/>
      <c r="Z474" s="2828"/>
      <c r="AA474" s="2828"/>
      <c r="AB474" s="2828"/>
      <c r="AC474" s="2828"/>
      <c r="AD474" s="2828"/>
      <c r="AE474" s="2828"/>
      <c r="AF474" s="2828"/>
      <c r="AG474" s="2828"/>
      <c r="AH474" s="2828"/>
      <c r="AI474" s="2828"/>
      <c r="AJ474" s="2828"/>
      <c r="AK474" s="2828"/>
      <c r="AL474" s="2828"/>
      <c r="AM474" s="2828"/>
    </row>
    <row r="475" spans="1:39" ht="20.25" hidden="1" customHeight="1">
      <c r="A475" s="7136"/>
      <c r="B475" s="7249"/>
      <c r="C475" s="7252"/>
      <c r="D475" s="7136"/>
      <c r="E475" s="7136"/>
      <c r="F475" s="7136"/>
      <c r="G475" s="7135"/>
      <c r="H475" s="7135"/>
      <c r="I475" s="2931"/>
      <c r="J475" s="2983" t="s">
        <v>23</v>
      </c>
      <c r="K475" s="2982"/>
      <c r="L475" s="2923">
        <f>SUM(L472:L474)</f>
        <v>0</v>
      </c>
      <c r="M475" s="2923"/>
      <c r="N475" s="2981"/>
      <c r="O475" s="2980"/>
      <c r="P475" s="2979"/>
      <c r="Q475" s="2979"/>
      <c r="R475" s="2939"/>
      <c r="S475" s="2938"/>
      <c r="T475" s="2828"/>
      <c r="U475" s="2828"/>
      <c r="V475" s="2828"/>
      <c r="W475" s="2828"/>
      <c r="X475" s="2828"/>
      <c r="Y475" s="2828"/>
      <c r="Z475" s="2828"/>
      <c r="AA475" s="2828"/>
      <c r="AB475" s="2828"/>
      <c r="AC475" s="2828"/>
      <c r="AD475" s="2828"/>
      <c r="AE475" s="2828"/>
      <c r="AF475" s="2828"/>
      <c r="AG475" s="2828"/>
      <c r="AH475" s="2828"/>
      <c r="AI475" s="2828"/>
      <c r="AJ475" s="2828"/>
      <c r="AK475" s="2828"/>
      <c r="AL475" s="2828"/>
      <c r="AM475" s="2828"/>
    </row>
    <row r="476" spans="1:39" ht="25.5" customHeight="1">
      <c r="A476" s="7225" t="s">
        <v>94</v>
      </c>
      <c r="B476" s="7253" t="s">
        <v>29</v>
      </c>
      <c r="C476" s="7250" t="s">
        <v>92</v>
      </c>
      <c r="D476" s="7134" t="s">
        <v>92</v>
      </c>
      <c r="E476" s="2948"/>
      <c r="F476" s="7138" t="s">
        <v>1014</v>
      </c>
      <c r="G476" s="7135"/>
      <c r="H476" s="7135"/>
      <c r="I476" s="2931"/>
      <c r="J476" s="2930" t="s">
        <v>983</v>
      </c>
      <c r="K476" s="2978">
        <v>35</v>
      </c>
      <c r="L476" s="2925">
        <v>0</v>
      </c>
      <c r="M476" s="2925">
        <v>0</v>
      </c>
      <c r="N476" s="7230" t="s">
        <v>1013</v>
      </c>
      <c r="O476" s="7256" t="s">
        <v>37</v>
      </c>
      <c r="P476" s="7175">
        <v>1</v>
      </c>
      <c r="Q476" s="7175">
        <v>0</v>
      </c>
      <c r="R476" s="7423" t="s">
        <v>1012</v>
      </c>
      <c r="S476" s="7313"/>
      <c r="T476" s="2828"/>
      <c r="U476" s="2828"/>
      <c r="V476" s="2828"/>
      <c r="W476" s="2828"/>
      <c r="X476" s="2828"/>
      <c r="Y476" s="2828"/>
      <c r="Z476" s="2828"/>
      <c r="AA476" s="2828"/>
      <c r="AB476" s="2828"/>
      <c r="AC476" s="2828"/>
      <c r="AD476" s="2828"/>
      <c r="AE476" s="2828"/>
      <c r="AF476" s="2828"/>
      <c r="AG476" s="2828"/>
      <c r="AH476" s="2828"/>
      <c r="AI476" s="2828"/>
      <c r="AJ476" s="2828"/>
      <c r="AK476" s="2828"/>
      <c r="AL476" s="2828"/>
      <c r="AM476" s="2828"/>
    </row>
    <row r="477" spans="1:39" ht="20.25" customHeight="1" thickBot="1">
      <c r="A477" s="7136"/>
      <c r="B477" s="7254"/>
      <c r="C477" s="7252"/>
      <c r="D477" s="7136"/>
      <c r="E477" s="2937"/>
      <c r="F477" s="7136"/>
      <c r="G477" s="7136"/>
      <c r="H477" s="7136"/>
      <c r="I477" s="2931"/>
      <c r="J477" s="2963" t="s">
        <v>135</v>
      </c>
      <c r="K477" s="2923">
        <v>0</v>
      </c>
      <c r="L477" s="2923">
        <v>0</v>
      </c>
      <c r="M477" s="2923">
        <v>0</v>
      </c>
      <c r="N477" s="7249"/>
      <c r="O477" s="7257"/>
      <c r="P477" s="7176"/>
      <c r="Q477" s="7176"/>
      <c r="R477" s="7157"/>
      <c r="S477" s="7158"/>
      <c r="T477" s="2828"/>
      <c r="U477" s="2828"/>
      <c r="V477" s="2828"/>
      <c r="W477" s="2828"/>
      <c r="X477" s="2828"/>
      <c r="Y477" s="2828"/>
      <c r="Z477" s="2828"/>
      <c r="AA477" s="2828"/>
      <c r="AB477" s="2828"/>
      <c r="AC477" s="2828"/>
      <c r="AD477" s="2828"/>
      <c r="AE477" s="2828"/>
      <c r="AF477" s="2828"/>
      <c r="AG477" s="2828"/>
      <c r="AH477" s="2828"/>
      <c r="AI477" s="2828"/>
      <c r="AJ477" s="2828"/>
      <c r="AK477" s="2828"/>
      <c r="AL477" s="2828"/>
      <c r="AM477" s="2828"/>
    </row>
    <row r="478" spans="1:39" ht="26.25" hidden="1" customHeight="1">
      <c r="A478" s="7225" t="s">
        <v>94</v>
      </c>
      <c r="B478" s="7253" t="s">
        <v>29</v>
      </c>
      <c r="C478" s="7250" t="s">
        <v>92</v>
      </c>
      <c r="D478" s="2977" t="s">
        <v>87</v>
      </c>
      <c r="E478" s="2948"/>
      <c r="F478" s="7138" t="s">
        <v>1011</v>
      </c>
      <c r="G478" s="7161" t="s">
        <v>979</v>
      </c>
      <c r="H478" s="2964"/>
      <c r="I478" s="2931"/>
      <c r="J478" s="2924" t="s">
        <v>983</v>
      </c>
      <c r="K478" s="2976"/>
      <c r="L478" s="2966">
        <v>0</v>
      </c>
      <c r="M478" s="2965"/>
      <c r="N478" s="2975" t="s">
        <v>991</v>
      </c>
      <c r="O478" s="2974" t="s">
        <v>385</v>
      </c>
      <c r="P478" s="2973">
        <v>1</v>
      </c>
      <c r="Q478" s="2973"/>
      <c r="R478" s="2939"/>
      <c r="S478" s="2938"/>
      <c r="T478" s="2828"/>
      <c r="U478" s="2828"/>
      <c r="V478" s="2828"/>
      <c r="W478" s="2828"/>
      <c r="X478" s="2828"/>
      <c r="Y478" s="2828"/>
      <c r="Z478" s="2828"/>
      <c r="AA478" s="2828"/>
      <c r="AB478" s="2828"/>
      <c r="AC478" s="2828"/>
      <c r="AD478" s="2828"/>
      <c r="AE478" s="2828"/>
      <c r="AF478" s="2828"/>
      <c r="AG478" s="2828"/>
      <c r="AH478" s="2828"/>
      <c r="AI478" s="2828"/>
      <c r="AJ478" s="2828"/>
      <c r="AK478" s="2828"/>
      <c r="AL478" s="2828"/>
      <c r="AM478" s="2828"/>
    </row>
    <row r="479" spans="1:39" ht="27.75" hidden="1" customHeight="1">
      <c r="A479" s="7136"/>
      <c r="B479" s="7254"/>
      <c r="C479" s="7252"/>
      <c r="D479" s="2972"/>
      <c r="E479" s="2937"/>
      <c r="F479" s="7136"/>
      <c r="G479" s="7135"/>
      <c r="H479" s="2964"/>
      <c r="I479" s="2931"/>
      <c r="J479" s="2963" t="s">
        <v>135</v>
      </c>
      <c r="K479" s="2962"/>
      <c r="L479" s="2923">
        <v>0</v>
      </c>
      <c r="M479" s="2923"/>
      <c r="N479" s="2971"/>
      <c r="O479" s="2970"/>
      <c r="P479" s="2969"/>
      <c r="Q479" s="2969"/>
      <c r="R479" s="2939"/>
      <c r="S479" s="2938"/>
      <c r="T479" s="2828"/>
      <c r="U479" s="2828"/>
      <c r="V479" s="2828"/>
      <c r="W479" s="2828"/>
      <c r="X479" s="2828"/>
      <c r="Y479" s="2828"/>
      <c r="Z479" s="2828"/>
      <c r="AA479" s="2828"/>
      <c r="AB479" s="2828"/>
      <c r="AC479" s="2828"/>
      <c r="AD479" s="2828"/>
      <c r="AE479" s="2828"/>
      <c r="AF479" s="2828"/>
      <c r="AG479" s="2828"/>
      <c r="AH479" s="2828"/>
      <c r="AI479" s="2828"/>
      <c r="AJ479" s="2828"/>
      <c r="AK479" s="2828"/>
      <c r="AL479" s="2828"/>
      <c r="AM479" s="2828"/>
    </row>
    <row r="480" spans="1:39" ht="6.75" hidden="1" customHeight="1">
      <c r="A480" s="7225" t="s">
        <v>94</v>
      </c>
      <c r="B480" s="7253" t="s">
        <v>29</v>
      </c>
      <c r="C480" s="7250" t="s">
        <v>92</v>
      </c>
      <c r="D480" s="7134" t="s">
        <v>82</v>
      </c>
      <c r="E480" s="2948"/>
      <c r="F480" s="7138" t="s">
        <v>1010</v>
      </c>
      <c r="G480" s="7135"/>
      <c r="H480" s="2964"/>
      <c r="I480" s="2931"/>
      <c r="J480" s="2968" t="s">
        <v>983</v>
      </c>
      <c r="K480" s="2967"/>
      <c r="L480" s="2966">
        <v>0</v>
      </c>
      <c r="M480" s="2965"/>
      <c r="N480" s="7230" t="s">
        <v>1009</v>
      </c>
      <c r="O480" s="7256" t="s">
        <v>37</v>
      </c>
      <c r="P480" s="7175">
        <v>1</v>
      </c>
      <c r="Q480" s="7175"/>
      <c r="R480" s="2939"/>
      <c r="S480" s="2938"/>
      <c r="T480" s="2828"/>
      <c r="U480" s="2846"/>
      <c r="V480" s="2846"/>
      <c r="W480" s="2828"/>
      <c r="X480" s="2840"/>
      <c r="Y480" s="2828"/>
      <c r="Z480" s="2828"/>
      <c r="AA480" s="2828"/>
      <c r="AB480" s="2828"/>
      <c r="AC480" s="2828"/>
      <c r="AD480" s="2828"/>
      <c r="AE480" s="2828"/>
      <c r="AF480" s="2828"/>
      <c r="AG480" s="2828"/>
      <c r="AH480" s="2828"/>
      <c r="AI480" s="2828"/>
      <c r="AJ480" s="2828"/>
      <c r="AK480" s="2828"/>
      <c r="AL480" s="2828"/>
      <c r="AM480" s="2828"/>
    </row>
    <row r="481" spans="1:39" ht="2.25" hidden="1" customHeight="1">
      <c r="A481" s="7136"/>
      <c r="B481" s="7254"/>
      <c r="C481" s="7252"/>
      <c r="D481" s="7136"/>
      <c r="E481" s="2937"/>
      <c r="F481" s="7136"/>
      <c r="G481" s="7135"/>
      <c r="H481" s="2964"/>
      <c r="I481" s="2931"/>
      <c r="J481" s="2963" t="s">
        <v>135</v>
      </c>
      <c r="K481" s="2962"/>
      <c r="L481" s="2923"/>
      <c r="M481" s="2923"/>
      <c r="N481" s="7249"/>
      <c r="O481" s="7257"/>
      <c r="P481" s="7176"/>
      <c r="Q481" s="7176"/>
      <c r="R481" s="2939"/>
      <c r="S481" s="2938"/>
      <c r="T481" s="2828"/>
      <c r="U481" s="2828"/>
      <c r="V481" s="2828"/>
      <c r="W481" s="2828"/>
      <c r="X481" s="2828"/>
      <c r="Y481" s="2828"/>
      <c r="Z481" s="2828"/>
      <c r="AA481" s="2828"/>
      <c r="AB481" s="2828"/>
      <c r="AC481" s="2828"/>
      <c r="AD481" s="2828"/>
      <c r="AE481" s="2828"/>
      <c r="AF481" s="2828"/>
      <c r="AG481" s="2828"/>
      <c r="AH481" s="2828"/>
      <c r="AI481" s="2828"/>
      <c r="AJ481" s="2828"/>
      <c r="AK481" s="2828"/>
      <c r="AL481" s="2828"/>
      <c r="AM481" s="2828"/>
    </row>
    <row r="482" spans="1:39" ht="15" customHeight="1">
      <c r="A482" s="7225" t="s">
        <v>94</v>
      </c>
      <c r="B482" s="7253" t="s">
        <v>29</v>
      </c>
      <c r="C482" s="7250" t="s">
        <v>92</v>
      </c>
      <c r="D482" s="7134" t="s">
        <v>79</v>
      </c>
      <c r="E482" s="2948"/>
      <c r="F482" s="2961" t="s">
        <v>1008</v>
      </c>
      <c r="G482" s="7161" t="s">
        <v>979</v>
      </c>
      <c r="H482" s="7131" t="s">
        <v>34</v>
      </c>
      <c r="I482" s="2931"/>
      <c r="J482" s="2930" t="s">
        <v>983</v>
      </c>
      <c r="K482" s="2960">
        <v>100</v>
      </c>
      <c r="L482" s="2929">
        <v>145.4</v>
      </c>
      <c r="M482" s="2929">
        <v>25.5</v>
      </c>
      <c r="N482" s="7230" t="s">
        <v>1007</v>
      </c>
      <c r="O482" s="7256" t="s">
        <v>37</v>
      </c>
      <c r="P482" s="7175">
        <v>2</v>
      </c>
      <c r="Q482" s="7175">
        <v>2</v>
      </c>
      <c r="R482" s="7162" t="s">
        <v>1006</v>
      </c>
      <c r="S482" s="7238" t="s">
        <v>1005</v>
      </c>
      <c r="T482" s="2828"/>
      <c r="U482" s="2828"/>
      <c r="V482" s="2828"/>
      <c r="W482" s="2840"/>
      <c r="X482" s="2828"/>
      <c r="Y482" s="2828"/>
      <c r="Z482" s="2828"/>
      <c r="AA482" s="2828"/>
      <c r="AB482" s="2828"/>
      <c r="AC482" s="2828"/>
      <c r="AD482" s="2828"/>
      <c r="AE482" s="2828"/>
      <c r="AF482" s="2828"/>
      <c r="AG482" s="2828"/>
      <c r="AH482" s="2828"/>
      <c r="AI482" s="2828"/>
      <c r="AJ482" s="2828"/>
      <c r="AK482" s="2828"/>
      <c r="AL482" s="2828"/>
      <c r="AM482" s="2828"/>
    </row>
    <row r="483" spans="1:39" ht="33.75" customHeight="1" thickBot="1">
      <c r="A483" s="7136"/>
      <c r="B483" s="7254"/>
      <c r="C483" s="7252"/>
      <c r="D483" s="7136"/>
      <c r="E483" s="2937"/>
      <c r="F483" s="2959"/>
      <c r="G483" s="7135"/>
      <c r="H483" s="7132"/>
      <c r="I483" s="2931"/>
      <c r="J483" s="2910" t="s">
        <v>135</v>
      </c>
      <c r="K483" s="2958">
        <v>0</v>
      </c>
      <c r="L483" s="2958">
        <v>0</v>
      </c>
      <c r="M483" s="2958">
        <v>0</v>
      </c>
      <c r="N483" s="7249"/>
      <c r="O483" s="7257"/>
      <c r="P483" s="7176"/>
      <c r="Q483" s="7176"/>
      <c r="R483" s="7163"/>
      <c r="S483" s="7422"/>
      <c r="T483" s="2828"/>
      <c r="U483" s="2828"/>
      <c r="V483" s="2828"/>
      <c r="W483" s="2828"/>
      <c r="X483" s="2828"/>
      <c r="Y483" s="2828"/>
      <c r="Z483" s="2828"/>
      <c r="AA483" s="2828"/>
      <c r="AB483" s="2828"/>
      <c r="AC483" s="2828"/>
      <c r="AD483" s="2828"/>
      <c r="AE483" s="2828"/>
      <c r="AF483" s="2828"/>
      <c r="AG483" s="2828"/>
      <c r="AH483" s="2828"/>
      <c r="AI483" s="2828"/>
      <c r="AJ483" s="2828"/>
      <c r="AK483" s="2828"/>
      <c r="AL483" s="2828"/>
      <c r="AM483" s="2828"/>
    </row>
    <row r="484" spans="1:39" ht="21.75" customHeight="1">
      <c r="A484" s="7225" t="s">
        <v>94</v>
      </c>
      <c r="B484" s="7247" t="s">
        <v>29</v>
      </c>
      <c r="C484" s="7250" t="s">
        <v>92</v>
      </c>
      <c r="D484" s="7134" t="s">
        <v>74</v>
      </c>
      <c r="E484" s="7137"/>
      <c r="F484" s="7138" t="s">
        <v>1004</v>
      </c>
      <c r="G484" s="7135"/>
      <c r="H484" s="7132"/>
      <c r="I484" s="2931"/>
      <c r="J484" s="2930" t="s">
        <v>983</v>
      </c>
      <c r="K484" s="2925">
        <v>556</v>
      </c>
      <c r="L484" s="2925">
        <v>581</v>
      </c>
      <c r="M484" s="2925">
        <v>581</v>
      </c>
      <c r="N484" s="7258" t="s">
        <v>1003</v>
      </c>
      <c r="O484" s="7256" t="s">
        <v>37</v>
      </c>
      <c r="P484" s="7172">
        <v>1</v>
      </c>
      <c r="Q484" s="7173">
        <v>1</v>
      </c>
      <c r="R484" s="7162" t="s">
        <v>1002</v>
      </c>
      <c r="S484" s="7238"/>
      <c r="T484" s="2957"/>
      <c r="U484" s="2840"/>
      <c r="V484" s="2840"/>
      <c r="W484" s="2840"/>
      <c r="X484" s="2828"/>
      <c r="Y484" s="2828"/>
      <c r="Z484" s="2828"/>
      <c r="AA484" s="2828"/>
      <c r="AB484" s="2828"/>
      <c r="AC484" s="2828"/>
      <c r="AD484" s="2828"/>
      <c r="AE484" s="2828"/>
      <c r="AF484" s="2828"/>
      <c r="AG484" s="2828"/>
      <c r="AH484" s="2828"/>
      <c r="AI484" s="2828"/>
      <c r="AJ484" s="2828"/>
      <c r="AK484" s="2828"/>
      <c r="AL484" s="2828"/>
      <c r="AM484" s="2828"/>
    </row>
    <row r="485" spans="1:39" ht="20.25" customHeight="1" thickBot="1">
      <c r="A485" s="7135"/>
      <c r="B485" s="7248"/>
      <c r="C485" s="7251"/>
      <c r="D485" s="7135"/>
      <c r="E485" s="7135"/>
      <c r="F485" s="7135"/>
      <c r="G485" s="7135"/>
      <c r="H485" s="7132"/>
      <c r="I485" s="2931"/>
      <c r="J485" s="2956" t="s">
        <v>134</v>
      </c>
      <c r="K485" s="2923">
        <v>47.9</v>
      </c>
      <c r="L485" s="2923">
        <v>47.9</v>
      </c>
      <c r="M485" s="2923">
        <v>47.9</v>
      </c>
      <c r="N485" s="7140"/>
      <c r="O485" s="7142"/>
      <c r="P485" s="7142"/>
      <c r="Q485" s="7174"/>
      <c r="R485" s="7165"/>
      <c r="S485" s="7415"/>
      <c r="T485" s="2828"/>
      <c r="U485" s="2828"/>
      <c r="V485" s="2828"/>
      <c r="W485" s="2828"/>
      <c r="X485" s="2828"/>
      <c r="Y485" s="2828"/>
      <c r="Z485" s="2828"/>
      <c r="AA485" s="2828"/>
      <c r="AB485" s="2828"/>
      <c r="AC485" s="2828"/>
      <c r="AD485" s="2828"/>
      <c r="AE485" s="2828"/>
      <c r="AF485" s="2828"/>
      <c r="AG485" s="2828"/>
      <c r="AH485" s="2828"/>
      <c r="AI485" s="2828"/>
      <c r="AJ485" s="2828"/>
      <c r="AK485" s="2828"/>
      <c r="AL485" s="2828"/>
      <c r="AM485" s="2828"/>
    </row>
    <row r="486" spans="1:39" ht="21.75" customHeight="1" thickBot="1">
      <c r="A486" s="7136"/>
      <c r="B486" s="7249"/>
      <c r="C486" s="7252"/>
      <c r="D486" s="7136"/>
      <c r="E486" s="7136"/>
      <c r="F486" s="7136"/>
      <c r="G486" s="7136"/>
      <c r="H486" s="7132"/>
      <c r="I486" s="2931"/>
      <c r="J486" s="2906" t="s">
        <v>23</v>
      </c>
      <c r="K486" s="2955">
        <f>SUM(K484:K485)</f>
        <v>603.9</v>
      </c>
      <c r="L486" s="2955">
        <f>SUM(L484:L485)</f>
        <v>628.9</v>
      </c>
      <c r="M486" s="2955">
        <f>SUM(M484:M485)</f>
        <v>628.9</v>
      </c>
      <c r="N486" s="2954"/>
      <c r="O486" s="2953"/>
      <c r="P486" s="2952"/>
      <c r="Q486" s="2951"/>
      <c r="R486" s="7237"/>
      <c r="S486" s="7240"/>
      <c r="T486" s="2828"/>
      <c r="U486" s="2828"/>
      <c r="V486" s="2828"/>
      <c r="W486" s="2828"/>
      <c r="X486" s="2828"/>
      <c r="Y486" s="2828"/>
      <c r="Z486" s="2828"/>
      <c r="AA486" s="2828"/>
      <c r="AB486" s="2828"/>
      <c r="AC486" s="2828"/>
      <c r="AD486" s="2828"/>
      <c r="AE486" s="2828"/>
      <c r="AF486" s="2828"/>
      <c r="AG486" s="2828"/>
      <c r="AH486" s="2828"/>
      <c r="AI486" s="2828"/>
      <c r="AJ486" s="2828"/>
      <c r="AK486" s="2828"/>
      <c r="AL486" s="2828"/>
      <c r="AM486" s="2828"/>
    </row>
    <row r="487" spans="1:39" ht="30.75" customHeight="1">
      <c r="A487" s="7225" t="s">
        <v>94</v>
      </c>
      <c r="B487" s="7253" t="s">
        <v>29</v>
      </c>
      <c r="C487" s="7250" t="s">
        <v>92</v>
      </c>
      <c r="D487" s="7134" t="s">
        <v>71</v>
      </c>
      <c r="E487" s="2948"/>
      <c r="F487" s="7228" t="s">
        <v>1001</v>
      </c>
      <c r="G487" s="7161" t="s">
        <v>979</v>
      </c>
      <c r="H487" s="7132"/>
      <c r="I487" s="2931"/>
      <c r="J487" s="2930" t="s">
        <v>983</v>
      </c>
      <c r="K487" s="2950">
        <v>100</v>
      </c>
      <c r="L487" s="2929">
        <v>34</v>
      </c>
      <c r="M487" s="2929">
        <v>0</v>
      </c>
      <c r="N487" s="7139" t="s">
        <v>1000</v>
      </c>
      <c r="O487" s="7141" t="s">
        <v>37</v>
      </c>
      <c r="P487" s="7259">
        <v>4</v>
      </c>
      <c r="Q487" s="7255">
        <v>4</v>
      </c>
      <c r="R487" s="7162" t="s">
        <v>999</v>
      </c>
      <c r="S487" s="7164" t="s">
        <v>998</v>
      </c>
      <c r="T487" s="2828"/>
      <c r="U487" s="2828"/>
      <c r="V487" s="2828"/>
      <c r="W487" s="2828"/>
      <c r="X487" s="2828"/>
      <c r="Y487" s="2828"/>
      <c r="Z487" s="2828"/>
      <c r="AA487" s="2828"/>
      <c r="AB487" s="2828"/>
      <c r="AC487" s="2828"/>
      <c r="AD487" s="2828"/>
      <c r="AE487" s="2828"/>
      <c r="AF487" s="2828"/>
      <c r="AG487" s="2828"/>
      <c r="AH487" s="2828"/>
      <c r="AI487" s="2828"/>
      <c r="AJ487" s="2828"/>
      <c r="AK487" s="2828"/>
      <c r="AL487" s="2828"/>
      <c r="AM487" s="2828"/>
    </row>
    <row r="488" spans="1:39" ht="15" customHeight="1" thickBot="1">
      <c r="A488" s="7136"/>
      <c r="B488" s="7254"/>
      <c r="C488" s="7252"/>
      <c r="D488" s="7136"/>
      <c r="E488" s="2937"/>
      <c r="F488" s="7133"/>
      <c r="G488" s="7135"/>
      <c r="H488" s="7132"/>
      <c r="I488" s="2931"/>
      <c r="J488" s="2947" t="s">
        <v>135</v>
      </c>
      <c r="K488" s="2949">
        <v>0</v>
      </c>
      <c r="L488" s="2945">
        <v>0</v>
      </c>
      <c r="M488" s="2945">
        <v>0</v>
      </c>
      <c r="N488" s="7140"/>
      <c r="O488" s="7142"/>
      <c r="P488" s="7142"/>
      <c r="Q488" s="7174"/>
      <c r="R488" s="7163"/>
      <c r="S488" s="7146"/>
      <c r="T488" s="2828"/>
      <c r="U488" s="2828"/>
      <c r="V488" s="2828"/>
      <c r="W488" s="2828"/>
      <c r="X488" s="2828"/>
      <c r="Y488" s="2828"/>
      <c r="Z488" s="2828"/>
      <c r="AA488" s="2828"/>
      <c r="AB488" s="2828"/>
      <c r="AC488" s="2828"/>
      <c r="AD488" s="2828"/>
      <c r="AE488" s="2828"/>
      <c r="AF488" s="2828"/>
      <c r="AG488" s="2828"/>
      <c r="AH488" s="2828"/>
      <c r="AI488" s="2828"/>
      <c r="AJ488" s="2828"/>
      <c r="AK488" s="2828"/>
      <c r="AL488" s="2828"/>
      <c r="AM488" s="2828"/>
    </row>
    <row r="489" spans="1:39" ht="15" hidden="1" customHeight="1">
      <c r="A489" s="7225" t="s">
        <v>94</v>
      </c>
      <c r="B489" s="7253" t="s">
        <v>29</v>
      </c>
      <c r="C489" s="7250" t="s">
        <v>92</v>
      </c>
      <c r="D489" s="7134" t="s">
        <v>63</v>
      </c>
      <c r="E489" s="2948"/>
      <c r="F489" s="7228" t="s">
        <v>997</v>
      </c>
      <c r="G489" s="7135"/>
      <c r="H489" s="7132"/>
      <c r="I489" s="2931"/>
      <c r="J489" s="2947" t="s">
        <v>983</v>
      </c>
      <c r="K489" s="2946"/>
      <c r="L489" s="2945">
        <v>0</v>
      </c>
      <c r="M489" s="2944"/>
      <c r="N489" s="2943" t="s">
        <v>996</v>
      </c>
      <c r="O489" s="2942" t="s">
        <v>37</v>
      </c>
      <c r="P489" s="2941">
        <v>1</v>
      </c>
      <c r="Q489" s="2940"/>
      <c r="R489" s="2939"/>
      <c r="S489" s="2938"/>
      <c r="T489" s="2828"/>
      <c r="U489" s="2828"/>
      <c r="V489" s="2828"/>
      <c r="W489" s="2828"/>
      <c r="X489" s="2828"/>
      <c r="Y489" s="2828"/>
      <c r="Z489" s="2828"/>
      <c r="AA489" s="2828"/>
      <c r="AB489" s="2828"/>
      <c r="AC489" s="2828"/>
      <c r="AD489" s="2828"/>
      <c r="AE489" s="2828"/>
      <c r="AF489" s="2828"/>
      <c r="AG489" s="2828"/>
      <c r="AH489" s="2828"/>
      <c r="AI489" s="2828"/>
      <c r="AJ489" s="2828"/>
      <c r="AK489" s="2828"/>
      <c r="AL489" s="2828"/>
      <c r="AM489" s="2828"/>
    </row>
    <row r="490" spans="1:39" ht="14.25" hidden="1" customHeight="1">
      <c r="A490" s="7136"/>
      <c r="B490" s="7254"/>
      <c r="C490" s="7252"/>
      <c r="D490" s="7136"/>
      <c r="E490" s="2937"/>
      <c r="F490" s="7133"/>
      <c r="G490" s="7135"/>
      <c r="H490" s="7132"/>
      <c r="I490" s="2931"/>
      <c r="J490" s="2910"/>
      <c r="K490" s="2932"/>
      <c r="L490" s="2923"/>
      <c r="M490" s="2923"/>
      <c r="N490" s="2920"/>
      <c r="O490" s="2901"/>
      <c r="P490" s="2919"/>
      <c r="Q490" s="2918"/>
      <c r="R490" s="2936"/>
      <c r="S490" s="2935"/>
      <c r="T490" s="2828"/>
      <c r="U490" s="2828"/>
      <c r="V490" s="2828"/>
      <c r="W490" s="2828"/>
      <c r="X490" s="2828"/>
      <c r="Y490" s="2828"/>
      <c r="Z490" s="2828"/>
      <c r="AA490" s="2828"/>
      <c r="AB490" s="2828"/>
      <c r="AC490" s="2828"/>
      <c r="AD490" s="2828"/>
      <c r="AE490" s="2828"/>
      <c r="AF490" s="2828"/>
      <c r="AG490" s="2828"/>
      <c r="AH490" s="2828"/>
      <c r="AI490" s="2828"/>
      <c r="AJ490" s="2828"/>
      <c r="AK490" s="2828"/>
      <c r="AL490" s="2828"/>
      <c r="AM490" s="2828"/>
    </row>
    <row r="491" spans="1:39" ht="14.25" customHeight="1">
      <c r="A491" s="7225" t="s">
        <v>94</v>
      </c>
      <c r="B491" s="7226" t="s">
        <v>29</v>
      </c>
      <c r="C491" s="7227" t="s">
        <v>92</v>
      </c>
      <c r="D491" s="7134" t="s">
        <v>57</v>
      </c>
      <c r="E491" s="7137"/>
      <c r="F491" s="7169" t="s">
        <v>995</v>
      </c>
      <c r="G491" s="7135"/>
      <c r="H491" s="7132"/>
      <c r="I491" s="2931"/>
      <c r="J491" s="2930" t="s">
        <v>983</v>
      </c>
      <c r="K491" s="2926">
        <v>0</v>
      </c>
      <c r="L491" s="2925">
        <v>0</v>
      </c>
      <c r="M491" s="2925">
        <v>0</v>
      </c>
      <c r="N491" s="7230" t="s">
        <v>994</v>
      </c>
      <c r="O491" s="2912" t="s">
        <v>385</v>
      </c>
      <c r="P491" s="2912">
        <v>2</v>
      </c>
      <c r="Q491" s="2911">
        <v>2</v>
      </c>
      <c r="R491" s="7162" t="s">
        <v>993</v>
      </c>
      <c r="S491" s="7166"/>
      <c r="T491" s="2828"/>
      <c r="U491" s="2828"/>
      <c r="V491" s="2828"/>
      <c r="W491" s="2840"/>
      <c r="X491" s="2828"/>
      <c r="Y491" s="2828"/>
      <c r="Z491" s="2828"/>
      <c r="AA491" s="2828"/>
      <c r="AB491" s="2828"/>
      <c r="AC491" s="2828"/>
      <c r="AD491" s="2828"/>
      <c r="AE491" s="2828"/>
      <c r="AF491" s="2828"/>
      <c r="AG491" s="2828"/>
      <c r="AH491" s="2828"/>
      <c r="AI491" s="2828"/>
      <c r="AJ491" s="2828"/>
      <c r="AK491" s="2828"/>
      <c r="AL491" s="2828"/>
      <c r="AM491" s="2828"/>
    </row>
    <row r="492" spans="1:39" ht="21" customHeight="1" thickBot="1">
      <c r="A492" s="7135"/>
      <c r="B492" s="7135"/>
      <c r="C492" s="7135"/>
      <c r="D492" s="7135"/>
      <c r="E492" s="7135"/>
      <c r="F492" s="7170"/>
      <c r="G492" s="7135"/>
      <c r="H492" s="7132"/>
      <c r="I492" s="2931"/>
      <c r="J492" s="2910" t="s">
        <v>134</v>
      </c>
      <c r="K492" s="2844">
        <v>129</v>
      </c>
      <c r="L492" s="2923">
        <v>124</v>
      </c>
      <c r="M492" s="2922">
        <v>96</v>
      </c>
      <c r="N492" s="7140"/>
      <c r="O492" s="2928"/>
      <c r="P492" s="2928"/>
      <c r="Q492" s="2934"/>
      <c r="R492" s="7165"/>
      <c r="S492" s="7167"/>
      <c r="T492" s="2828"/>
      <c r="U492" s="2828"/>
      <c r="V492" s="2828"/>
      <c r="W492" s="2828"/>
      <c r="X492" s="2828"/>
      <c r="Y492" s="2840"/>
      <c r="Z492" s="2828"/>
      <c r="AA492" s="2828"/>
      <c r="AB492" s="2828"/>
      <c r="AC492" s="2828"/>
      <c r="AD492" s="2828"/>
      <c r="AE492" s="2828"/>
      <c r="AF492" s="2828"/>
      <c r="AG492" s="2828"/>
      <c r="AH492" s="2828"/>
      <c r="AI492" s="2828"/>
      <c r="AJ492" s="2828"/>
      <c r="AK492" s="2828"/>
      <c r="AL492" s="2828"/>
      <c r="AM492" s="2828"/>
    </row>
    <row r="493" spans="1:39" ht="14.25" customHeight="1" thickBot="1">
      <c r="A493" s="7136"/>
      <c r="B493" s="7136"/>
      <c r="C493" s="7136"/>
      <c r="D493" s="7136"/>
      <c r="E493" s="7136"/>
      <c r="F493" s="7171"/>
      <c r="G493" s="7135"/>
      <c r="H493" s="7132"/>
      <c r="I493" s="2931"/>
      <c r="J493" s="2906" t="s">
        <v>23</v>
      </c>
      <c r="K493" s="2904">
        <f>SUM(K491:K492)</f>
        <v>129</v>
      </c>
      <c r="L493" s="2904">
        <f>SUM(L491:L492)</f>
        <v>124</v>
      </c>
      <c r="M493" s="2903">
        <f>SUM(M491:M492)</f>
        <v>96</v>
      </c>
      <c r="N493" s="2920"/>
      <c r="O493" s="2927"/>
      <c r="P493" s="2927"/>
      <c r="Q493" s="2933"/>
      <c r="R493" s="7163"/>
      <c r="S493" s="7168"/>
      <c r="T493" s="2828"/>
      <c r="U493" s="2828"/>
      <c r="V493" s="2828"/>
      <c r="W493" s="2828"/>
      <c r="X493" s="2828"/>
      <c r="Y493" s="2828"/>
      <c r="Z493" s="2828"/>
      <c r="AA493" s="2828"/>
      <c r="AB493" s="2828"/>
      <c r="AC493" s="2828"/>
      <c r="AD493" s="2828"/>
      <c r="AE493" s="2828"/>
      <c r="AF493" s="2828"/>
      <c r="AG493" s="2828"/>
      <c r="AH493" s="2828"/>
      <c r="AI493" s="2828"/>
      <c r="AJ493" s="2828"/>
      <c r="AK493" s="2828"/>
      <c r="AL493" s="2828"/>
      <c r="AM493" s="2828"/>
    </row>
    <row r="494" spans="1:39" ht="14.25" customHeight="1">
      <c r="A494" s="7225" t="s">
        <v>94</v>
      </c>
      <c r="B494" s="7226" t="s">
        <v>29</v>
      </c>
      <c r="C494" s="7227" t="s">
        <v>92</v>
      </c>
      <c r="D494" s="7134" t="s">
        <v>51</v>
      </c>
      <c r="E494" s="7137"/>
      <c r="F494" s="7138" t="s">
        <v>992</v>
      </c>
      <c r="G494" s="7135"/>
      <c r="H494" s="7132"/>
      <c r="I494" s="2931"/>
      <c r="J494" s="2930" t="s">
        <v>983</v>
      </c>
      <c r="K494" s="2926">
        <v>70</v>
      </c>
      <c r="L494" s="2925">
        <v>23.3</v>
      </c>
      <c r="M494" s="2929">
        <v>16.8</v>
      </c>
      <c r="N494" s="2914" t="s">
        <v>991</v>
      </c>
      <c r="O494" s="2912" t="s">
        <v>65</v>
      </c>
      <c r="P494" s="2912">
        <v>90</v>
      </c>
      <c r="Q494" s="2911">
        <v>45</v>
      </c>
      <c r="R494" s="7162" t="s">
        <v>990</v>
      </c>
      <c r="S494" s="7166"/>
      <c r="T494" s="2828"/>
      <c r="U494" s="2828"/>
      <c r="V494" s="2828"/>
      <c r="W494" s="2840"/>
      <c r="X494" s="2828"/>
      <c r="Y494" s="2828"/>
      <c r="Z494" s="2828"/>
      <c r="AA494" s="2828"/>
      <c r="AB494" s="2828"/>
      <c r="AC494" s="2828"/>
      <c r="AD494" s="2828"/>
      <c r="AE494" s="2828"/>
      <c r="AF494" s="2828"/>
      <c r="AG494" s="2828"/>
      <c r="AH494" s="2828"/>
      <c r="AI494" s="2828"/>
      <c r="AJ494" s="2828"/>
      <c r="AK494" s="2828"/>
      <c r="AL494" s="2828"/>
      <c r="AM494" s="2828"/>
    </row>
    <row r="495" spans="1:39" ht="14.25" customHeight="1" thickBot="1">
      <c r="A495" s="7135"/>
      <c r="B495" s="7135"/>
      <c r="C495" s="7135"/>
      <c r="D495" s="7135"/>
      <c r="E495" s="7135"/>
      <c r="F495" s="7135"/>
      <c r="G495" s="7135"/>
      <c r="H495" s="7132"/>
      <c r="I495" s="2931"/>
      <c r="J495" s="2910" t="s">
        <v>134</v>
      </c>
      <c r="K495" s="2932"/>
      <c r="L495" s="2923"/>
      <c r="M495" s="2922"/>
      <c r="N495" s="2909"/>
      <c r="O495" s="2928"/>
      <c r="P495" s="2908"/>
      <c r="Q495" s="2921"/>
      <c r="R495" s="7165"/>
      <c r="S495" s="7167"/>
      <c r="T495" s="2828"/>
      <c r="U495" s="2828"/>
      <c r="V495" s="2828"/>
      <c r="W495" s="2828"/>
      <c r="X495" s="2828"/>
      <c r="Y495" s="2828"/>
      <c r="Z495" s="2828"/>
      <c r="AA495" s="2828"/>
      <c r="AB495" s="2828"/>
      <c r="AC495" s="2828"/>
      <c r="AD495" s="2828"/>
      <c r="AE495" s="2828"/>
      <c r="AF495" s="2828"/>
      <c r="AG495" s="2828"/>
      <c r="AH495" s="2828"/>
      <c r="AI495" s="2828"/>
      <c r="AJ495" s="2828"/>
      <c r="AK495" s="2828"/>
      <c r="AL495" s="2828"/>
      <c r="AM495" s="2828"/>
    </row>
    <row r="496" spans="1:39" ht="14.25" customHeight="1" thickBot="1">
      <c r="A496" s="7136"/>
      <c r="B496" s="7136"/>
      <c r="C496" s="7136"/>
      <c r="D496" s="7136"/>
      <c r="E496" s="7136"/>
      <c r="F496" s="7136"/>
      <c r="G496" s="7136"/>
      <c r="H496" s="7133"/>
      <c r="I496" s="2931"/>
      <c r="J496" s="2906" t="s">
        <v>23</v>
      </c>
      <c r="K496" s="2904">
        <f>SUM(K494:K495)</f>
        <v>70</v>
      </c>
      <c r="L496" s="2904">
        <f>SUM(L494:L495)</f>
        <v>23.3</v>
      </c>
      <c r="M496" s="2903">
        <f>SUM(M494:M495)</f>
        <v>16.8</v>
      </c>
      <c r="N496" s="2920"/>
      <c r="O496" s="2927"/>
      <c r="P496" s="2919"/>
      <c r="Q496" s="2918"/>
      <c r="R496" s="7163"/>
      <c r="S496" s="7168"/>
      <c r="T496" s="2828"/>
      <c r="U496" s="2828"/>
      <c r="V496" s="2828"/>
      <c r="W496" s="2828"/>
      <c r="X496" s="2828"/>
      <c r="Y496" s="2828"/>
      <c r="Z496" s="2828"/>
      <c r="AA496" s="2828"/>
      <c r="AB496" s="2828"/>
      <c r="AC496" s="2828"/>
      <c r="AD496" s="2828"/>
      <c r="AE496" s="2828"/>
      <c r="AF496" s="2828"/>
      <c r="AG496" s="2828"/>
      <c r="AH496" s="2828"/>
      <c r="AI496" s="2828"/>
      <c r="AJ496" s="2828"/>
      <c r="AK496" s="2828"/>
      <c r="AL496" s="2828"/>
      <c r="AM496" s="2828"/>
    </row>
    <row r="497" spans="1:39" ht="20.25" customHeight="1">
      <c r="A497" s="7225" t="s">
        <v>94</v>
      </c>
      <c r="B497" s="7226" t="s">
        <v>29</v>
      </c>
      <c r="C497" s="7227" t="s">
        <v>92</v>
      </c>
      <c r="D497" s="7134" t="s">
        <v>47</v>
      </c>
      <c r="E497" s="7137"/>
      <c r="F497" s="7138" t="s">
        <v>989</v>
      </c>
      <c r="G497" s="7266" t="s">
        <v>979</v>
      </c>
      <c r="H497" s="7244" t="s">
        <v>34</v>
      </c>
      <c r="I497" s="7245" t="s">
        <v>63</v>
      </c>
      <c r="J497" s="2930" t="s">
        <v>983</v>
      </c>
      <c r="K497" s="2926">
        <v>0</v>
      </c>
      <c r="L497" s="2925">
        <v>34.5</v>
      </c>
      <c r="M497" s="2925">
        <v>34.5</v>
      </c>
      <c r="N497" s="2914" t="s">
        <v>986</v>
      </c>
      <c r="O497" s="2912" t="s">
        <v>385</v>
      </c>
      <c r="P497" s="2912">
        <v>1</v>
      </c>
      <c r="Q497" s="2911">
        <v>1</v>
      </c>
      <c r="R497" s="7162" t="s">
        <v>988</v>
      </c>
      <c r="S497" s="7238"/>
      <c r="T497" s="2828"/>
      <c r="U497" s="2828"/>
      <c r="V497" s="2828"/>
      <c r="W497" s="2828"/>
      <c r="X497" s="2828"/>
      <c r="Y497" s="2828"/>
      <c r="Z497" s="2828"/>
      <c r="AA497" s="2828"/>
      <c r="AB497" s="2828"/>
      <c r="AC497" s="2828"/>
      <c r="AD497" s="2828"/>
      <c r="AE497" s="2828"/>
      <c r="AF497" s="2828"/>
      <c r="AG497" s="2828"/>
      <c r="AH497" s="2828"/>
      <c r="AI497" s="2828"/>
      <c r="AJ497" s="2828"/>
      <c r="AK497" s="2828"/>
      <c r="AL497" s="2828"/>
      <c r="AM497" s="2828"/>
    </row>
    <row r="498" spans="1:39" ht="14.25" customHeight="1" thickBot="1">
      <c r="A498" s="7135"/>
      <c r="B498" s="7135"/>
      <c r="C498" s="7135"/>
      <c r="D498" s="7135"/>
      <c r="E498" s="7135"/>
      <c r="F498" s="7135"/>
      <c r="G498" s="7132"/>
      <c r="H498" s="7132"/>
      <c r="I498" s="7135"/>
      <c r="J498" s="2910" t="s">
        <v>134</v>
      </c>
      <c r="K498" s="2844">
        <v>0</v>
      </c>
      <c r="L498" s="2923"/>
      <c r="M498" s="2922"/>
      <c r="N498" s="2909"/>
      <c r="O498" s="2928"/>
      <c r="P498" s="2908"/>
      <c r="Q498" s="2921"/>
      <c r="R498" s="7236"/>
      <c r="S498" s="7239"/>
      <c r="T498" s="2828"/>
      <c r="U498" s="2828"/>
      <c r="V498" s="2828"/>
      <c r="W498" s="2828"/>
      <c r="X498" s="2828"/>
      <c r="Y498" s="2828"/>
      <c r="Z498" s="2828"/>
      <c r="AA498" s="2828"/>
      <c r="AB498" s="2828"/>
      <c r="AC498" s="2828"/>
      <c r="AD498" s="2828"/>
      <c r="AE498" s="2828"/>
      <c r="AF498" s="2828"/>
      <c r="AG498" s="2828"/>
      <c r="AH498" s="2828"/>
      <c r="AI498" s="2828"/>
      <c r="AJ498" s="2828"/>
      <c r="AK498" s="2828"/>
      <c r="AL498" s="2828"/>
      <c r="AM498" s="2828"/>
    </row>
    <row r="499" spans="1:39" ht="14.25" customHeight="1" thickBot="1">
      <c r="A499" s="7136"/>
      <c r="B499" s="7136"/>
      <c r="C499" s="7136"/>
      <c r="D499" s="7136"/>
      <c r="E499" s="7136"/>
      <c r="F499" s="7136"/>
      <c r="G499" s="7132"/>
      <c r="H499" s="7132"/>
      <c r="I499" s="7246"/>
      <c r="J499" s="2906" t="s">
        <v>23</v>
      </c>
      <c r="K499" s="2905">
        <f>SUM(K497:K498)</f>
        <v>0</v>
      </c>
      <c r="L499" s="2904">
        <f>SUM(L497:L498)</f>
        <v>34.5</v>
      </c>
      <c r="M499" s="2903">
        <f>SUM(M497:M498)</f>
        <v>34.5</v>
      </c>
      <c r="N499" s="2920"/>
      <c r="O499" s="2927"/>
      <c r="P499" s="2919"/>
      <c r="Q499" s="2918"/>
      <c r="R499" s="7237"/>
      <c r="S499" s="7240"/>
      <c r="T499" s="2828"/>
      <c r="U499" s="2828"/>
      <c r="V499" s="2828"/>
      <c r="W499" s="2828"/>
      <c r="X499" s="2828"/>
      <c r="Y499" s="2828"/>
      <c r="Z499" s="2828"/>
      <c r="AA499" s="2828"/>
      <c r="AB499" s="2828"/>
      <c r="AC499" s="2828"/>
      <c r="AD499" s="2828"/>
      <c r="AE499" s="2828"/>
      <c r="AF499" s="2828"/>
      <c r="AG499" s="2828"/>
      <c r="AH499" s="2828"/>
      <c r="AI499" s="2828"/>
      <c r="AJ499" s="2828"/>
      <c r="AK499" s="2828"/>
      <c r="AL499" s="2828"/>
      <c r="AM499" s="2828"/>
    </row>
    <row r="500" spans="1:39" ht="14.25" customHeight="1">
      <c r="A500" s="7225" t="s">
        <v>94</v>
      </c>
      <c r="B500" s="7226" t="s">
        <v>29</v>
      </c>
      <c r="C500" s="7227" t="s">
        <v>92</v>
      </c>
      <c r="D500" s="7134" t="s">
        <v>42</v>
      </c>
      <c r="E500" s="7137"/>
      <c r="F500" s="7138" t="s">
        <v>987</v>
      </c>
      <c r="G500" s="7132"/>
      <c r="H500" s="7132"/>
      <c r="I500" s="7224" t="s">
        <v>614</v>
      </c>
      <c r="J500" s="2930" t="s">
        <v>983</v>
      </c>
      <c r="K500" s="2926">
        <v>0</v>
      </c>
      <c r="L500" s="2925">
        <v>8.5</v>
      </c>
      <c r="M500" s="2929">
        <v>0</v>
      </c>
      <c r="N500" s="2914" t="s">
        <v>986</v>
      </c>
      <c r="O500" s="2912" t="s">
        <v>385</v>
      </c>
      <c r="P500" s="2912">
        <v>1</v>
      </c>
      <c r="Q500" s="2911">
        <v>0</v>
      </c>
      <c r="R500" s="7162" t="s">
        <v>985</v>
      </c>
      <c r="S500" s="7238"/>
      <c r="T500" s="2828"/>
      <c r="U500" s="2828"/>
      <c r="V500" s="2828"/>
      <c r="W500" s="2828"/>
      <c r="X500" s="2828"/>
      <c r="Y500" s="2828"/>
      <c r="Z500" s="2828"/>
      <c r="AA500" s="2828"/>
      <c r="AB500" s="2828"/>
      <c r="AC500" s="2828"/>
      <c r="AD500" s="2828"/>
      <c r="AE500" s="2828"/>
      <c r="AF500" s="2828"/>
      <c r="AG500" s="2828"/>
      <c r="AH500" s="2828"/>
      <c r="AI500" s="2828"/>
      <c r="AJ500" s="2828"/>
      <c r="AK500" s="2828"/>
      <c r="AL500" s="2828"/>
      <c r="AM500" s="2828"/>
    </row>
    <row r="501" spans="1:39" ht="14.25" customHeight="1" thickBot="1">
      <c r="A501" s="7135"/>
      <c r="B501" s="7135"/>
      <c r="C501" s="7135"/>
      <c r="D501" s="7135"/>
      <c r="E501" s="7135"/>
      <c r="F501" s="7135"/>
      <c r="G501" s="7132"/>
      <c r="H501" s="7132"/>
      <c r="I501" s="7135"/>
      <c r="J501" s="2910" t="s">
        <v>134</v>
      </c>
      <c r="K501" s="2844">
        <v>0</v>
      </c>
      <c r="L501" s="2923"/>
      <c r="M501" s="2922"/>
      <c r="N501" s="2909"/>
      <c r="O501" s="2928"/>
      <c r="P501" s="2908"/>
      <c r="Q501" s="2921"/>
      <c r="R501" s="7165"/>
      <c r="S501" s="7239"/>
      <c r="T501" s="2828"/>
      <c r="U501" s="2828"/>
      <c r="V501" s="2828"/>
      <c r="W501" s="2828"/>
      <c r="X501" s="2828"/>
      <c r="Y501" s="2828"/>
      <c r="Z501" s="2828"/>
      <c r="AA501" s="2828"/>
      <c r="AB501" s="2828"/>
      <c r="AC501" s="2828"/>
      <c r="AD501" s="2828"/>
      <c r="AE501" s="2828"/>
      <c r="AF501" s="2828"/>
      <c r="AG501" s="2828"/>
      <c r="AH501" s="2828"/>
      <c r="AI501" s="2828"/>
      <c r="AJ501" s="2828"/>
      <c r="AK501" s="2828"/>
      <c r="AL501" s="2828"/>
      <c r="AM501" s="2828"/>
    </row>
    <row r="502" spans="1:39" ht="21.75" customHeight="1" thickBot="1">
      <c r="A502" s="7136"/>
      <c r="B502" s="7136"/>
      <c r="C502" s="7136"/>
      <c r="D502" s="7136"/>
      <c r="E502" s="7136"/>
      <c r="F502" s="7136"/>
      <c r="G502" s="7132"/>
      <c r="H502" s="7132"/>
      <c r="I502" s="7135"/>
      <c r="J502" s="2906" t="s">
        <v>23</v>
      </c>
      <c r="K502" s="2905">
        <f>SUM(K500:K501)</f>
        <v>0</v>
      </c>
      <c r="L502" s="2904">
        <f>SUM(L500:L501)</f>
        <v>8.5</v>
      </c>
      <c r="M502" s="2903">
        <f>SUM(M500:M501)</f>
        <v>0</v>
      </c>
      <c r="N502" s="2920"/>
      <c r="O502" s="2927"/>
      <c r="P502" s="2919"/>
      <c r="Q502" s="2918"/>
      <c r="R502" s="7163"/>
      <c r="S502" s="7240"/>
      <c r="T502" s="2828"/>
      <c r="U502" s="2828"/>
      <c r="V502" s="2828"/>
      <c r="W502" s="2828"/>
      <c r="X502" s="2828"/>
      <c r="Y502" s="2828"/>
      <c r="Z502" s="2828"/>
      <c r="AA502" s="2828"/>
      <c r="AB502" s="2828"/>
      <c r="AC502" s="2828"/>
      <c r="AD502" s="2828"/>
      <c r="AE502" s="2828"/>
      <c r="AF502" s="2828"/>
      <c r="AG502" s="2828"/>
      <c r="AH502" s="2828"/>
      <c r="AI502" s="2828"/>
      <c r="AJ502" s="2828"/>
      <c r="AK502" s="2828"/>
      <c r="AL502" s="2828"/>
      <c r="AM502" s="2828"/>
    </row>
    <row r="503" spans="1:39" ht="14.25" customHeight="1" thickBot="1">
      <c r="A503" s="7225" t="s">
        <v>94</v>
      </c>
      <c r="B503" s="7226" t="s">
        <v>29</v>
      </c>
      <c r="C503" s="7227" t="s">
        <v>92</v>
      </c>
      <c r="D503" s="7134" t="s">
        <v>32</v>
      </c>
      <c r="E503" s="7137"/>
      <c r="F503" s="7138" t="s">
        <v>984</v>
      </c>
      <c r="G503" s="7132"/>
      <c r="H503" s="7132"/>
      <c r="I503" s="7135"/>
      <c r="J503" s="2924" t="s">
        <v>983</v>
      </c>
      <c r="K503" s="2926">
        <v>0</v>
      </c>
      <c r="L503" s="2925">
        <v>0</v>
      </c>
      <c r="M503" s="2925">
        <v>0</v>
      </c>
      <c r="N503" s="7230" t="s">
        <v>982</v>
      </c>
      <c r="O503" s="2912" t="s">
        <v>385</v>
      </c>
      <c r="P503" s="2912">
        <v>1</v>
      </c>
      <c r="Q503" s="2911">
        <v>0</v>
      </c>
      <c r="R503" s="7162"/>
      <c r="S503" s="7238"/>
      <c r="T503" s="2828"/>
      <c r="U503" s="2828"/>
      <c r="V503" s="2828"/>
      <c r="W503" s="2828"/>
      <c r="X503" s="2828"/>
      <c r="Y503" s="2828"/>
      <c r="Z503" s="2828"/>
      <c r="AA503" s="2828"/>
      <c r="AB503" s="2828"/>
      <c r="AC503" s="2828"/>
      <c r="AD503" s="2828"/>
      <c r="AE503" s="2828"/>
      <c r="AF503" s="2828"/>
      <c r="AG503" s="2828"/>
      <c r="AH503" s="2828"/>
      <c r="AI503" s="2828"/>
      <c r="AJ503" s="2828"/>
      <c r="AK503" s="2828"/>
      <c r="AL503" s="2828"/>
      <c r="AM503" s="2828"/>
    </row>
    <row r="504" spans="1:39" ht="14.25" customHeight="1" thickBot="1">
      <c r="A504" s="7135"/>
      <c r="B504" s="7135"/>
      <c r="C504" s="7135"/>
      <c r="D504" s="7135"/>
      <c r="E504" s="7135"/>
      <c r="F504" s="7135"/>
      <c r="G504" s="7132"/>
      <c r="H504" s="7132"/>
      <c r="I504" s="7135"/>
      <c r="J504" s="2924" t="s">
        <v>134</v>
      </c>
      <c r="K504" s="2844">
        <v>0</v>
      </c>
      <c r="L504" s="2923"/>
      <c r="M504" s="2922"/>
      <c r="N504" s="7140"/>
      <c r="O504" s="2908"/>
      <c r="P504" s="2908"/>
      <c r="Q504" s="2921"/>
      <c r="R504" s="7236"/>
      <c r="S504" s="7239"/>
      <c r="T504" s="2828"/>
      <c r="U504" s="2828"/>
      <c r="V504" s="2828"/>
      <c r="W504" s="2828"/>
      <c r="X504" s="2828"/>
      <c r="Y504" s="2828"/>
      <c r="Z504" s="2828"/>
      <c r="AA504" s="2828"/>
      <c r="AB504" s="2828"/>
      <c r="AC504" s="2828"/>
      <c r="AD504" s="2828"/>
      <c r="AE504" s="2828"/>
      <c r="AF504" s="2828"/>
      <c r="AG504" s="2828"/>
      <c r="AH504" s="2828"/>
      <c r="AI504" s="2828"/>
      <c r="AJ504" s="2828"/>
      <c r="AK504" s="2828"/>
      <c r="AL504" s="2828"/>
      <c r="AM504" s="2828"/>
    </row>
    <row r="505" spans="1:39" ht="14.25" customHeight="1" thickBot="1">
      <c r="A505" s="7136"/>
      <c r="B505" s="7136"/>
      <c r="C505" s="7136"/>
      <c r="D505" s="7136"/>
      <c r="E505" s="7136"/>
      <c r="F505" s="7136"/>
      <c r="G505" s="7133"/>
      <c r="H505" s="7132"/>
      <c r="I505" s="7246"/>
      <c r="J505" s="2906" t="s">
        <v>23</v>
      </c>
      <c r="K505" s="2905">
        <f>SUM(K503:K504)</f>
        <v>0</v>
      </c>
      <c r="L505" s="2904">
        <f>SUM(L503:L504)</f>
        <v>0</v>
      </c>
      <c r="M505" s="2903">
        <f>SUM(M503:M504)</f>
        <v>0</v>
      </c>
      <c r="N505" s="2920"/>
      <c r="O505" s="2919"/>
      <c r="P505" s="2919"/>
      <c r="Q505" s="2918"/>
      <c r="R505" s="7237"/>
      <c r="S505" s="7240"/>
      <c r="T505" s="2828"/>
      <c r="U505" s="2828"/>
      <c r="V505" s="2828"/>
      <c r="W505" s="2828"/>
      <c r="X505" s="2828"/>
      <c r="Y505" s="2828"/>
      <c r="Z505" s="2828"/>
      <c r="AA505" s="2828"/>
      <c r="AB505" s="2828"/>
      <c r="AC505" s="2828"/>
      <c r="AD505" s="2828"/>
      <c r="AE505" s="2828"/>
      <c r="AF505" s="2828"/>
      <c r="AG505" s="2828"/>
      <c r="AH505" s="2828"/>
      <c r="AI505" s="2828"/>
      <c r="AJ505" s="2828"/>
      <c r="AK505" s="2828"/>
      <c r="AL505" s="2828"/>
      <c r="AM505" s="2828"/>
    </row>
    <row r="506" spans="1:39" ht="14.25" customHeight="1">
      <c r="A506" s="7225" t="s">
        <v>94</v>
      </c>
      <c r="B506" s="7226" t="s">
        <v>29</v>
      </c>
      <c r="C506" s="7227" t="s">
        <v>92</v>
      </c>
      <c r="D506" s="7134" t="s">
        <v>981</v>
      </c>
      <c r="E506" s="7137"/>
      <c r="F506" s="7228" t="s">
        <v>980</v>
      </c>
      <c r="G506" s="7161" t="s">
        <v>979</v>
      </c>
      <c r="H506" s="7132"/>
      <c r="I506" s="7224" t="s">
        <v>614</v>
      </c>
      <c r="J506" s="2917" t="s">
        <v>110</v>
      </c>
      <c r="K506" s="2916">
        <v>0</v>
      </c>
      <c r="L506" s="2916">
        <v>18.149999999999999</v>
      </c>
      <c r="M506" s="2915">
        <v>18.100000000000001</v>
      </c>
      <c r="N506" s="2914" t="s">
        <v>978</v>
      </c>
      <c r="O506" s="2913" t="s">
        <v>385</v>
      </c>
      <c r="P506" s="2912">
        <v>3</v>
      </c>
      <c r="Q506" s="2911">
        <v>3</v>
      </c>
      <c r="R506" s="7162" t="s">
        <v>977</v>
      </c>
      <c r="S506" s="7238"/>
      <c r="T506" s="2828"/>
      <c r="U506" s="2828"/>
      <c r="V506" s="2828"/>
      <c r="W506" s="2828"/>
      <c r="X506" s="2828"/>
      <c r="Y506" s="2828"/>
      <c r="Z506" s="2828"/>
      <c r="AA506" s="2828"/>
      <c r="AB506" s="2828"/>
      <c r="AC506" s="2828"/>
      <c r="AD506" s="2828"/>
      <c r="AE506" s="2828"/>
      <c r="AF506" s="2828"/>
      <c r="AG506" s="2828"/>
      <c r="AH506" s="2828"/>
      <c r="AI506" s="2828"/>
      <c r="AJ506" s="2828"/>
      <c r="AK506" s="2828"/>
      <c r="AL506" s="2828"/>
      <c r="AM506" s="2828"/>
    </row>
    <row r="507" spans="1:39" ht="14.25" customHeight="1" thickBot="1">
      <c r="A507" s="7135"/>
      <c r="B507" s="7135"/>
      <c r="C507" s="7135"/>
      <c r="D507" s="7135"/>
      <c r="E507" s="7135"/>
      <c r="F507" s="7132"/>
      <c r="G507" s="7135"/>
      <c r="H507" s="7132"/>
      <c r="I507" s="7135"/>
      <c r="J507" s="2910" t="s">
        <v>134</v>
      </c>
      <c r="K507" s="2844">
        <v>0</v>
      </c>
      <c r="L507" s="2844">
        <v>0</v>
      </c>
      <c r="M507" s="2844">
        <v>0</v>
      </c>
      <c r="N507" s="2909"/>
      <c r="O507" s="2908"/>
      <c r="P507" s="2907"/>
      <c r="Q507" s="2907"/>
      <c r="R507" s="7236"/>
      <c r="S507" s="7239"/>
      <c r="T507" s="2828"/>
      <c r="U507" s="2828"/>
      <c r="V507" s="2828"/>
      <c r="W507" s="2828"/>
      <c r="X507" s="2828"/>
      <c r="Y507" s="2828"/>
      <c r="Z507" s="2828"/>
      <c r="AA507" s="2828"/>
      <c r="AB507" s="2828"/>
      <c r="AC507" s="2828"/>
      <c r="AD507" s="2828"/>
      <c r="AE507" s="2828"/>
      <c r="AF507" s="2828"/>
      <c r="AG507" s="2828"/>
      <c r="AH507" s="2828"/>
      <c r="AI507" s="2828"/>
      <c r="AJ507" s="2828"/>
      <c r="AK507" s="2828"/>
      <c r="AL507" s="2828"/>
      <c r="AM507" s="2828"/>
    </row>
    <row r="508" spans="1:39" ht="14.25" customHeight="1" thickBot="1">
      <c r="A508" s="7136"/>
      <c r="B508" s="7136"/>
      <c r="C508" s="7136"/>
      <c r="D508" s="7136"/>
      <c r="E508" s="7136"/>
      <c r="F508" s="7133"/>
      <c r="G508" s="7136"/>
      <c r="H508" s="7133"/>
      <c r="I508" s="7136"/>
      <c r="J508" s="2906" t="s">
        <v>23</v>
      </c>
      <c r="K508" s="2905">
        <f>SUM(K506:K507)</f>
        <v>0</v>
      </c>
      <c r="L508" s="2904">
        <f>SUM(L506:L507)</f>
        <v>18.149999999999999</v>
      </c>
      <c r="M508" s="2903">
        <f>SUM(M506:M507)</f>
        <v>18.100000000000001</v>
      </c>
      <c r="N508" s="2902"/>
      <c r="O508" s="2901"/>
      <c r="P508" s="2900"/>
      <c r="Q508" s="2900"/>
      <c r="R508" s="7241"/>
      <c r="S508" s="7242"/>
      <c r="T508" s="2828"/>
      <c r="U508" s="2828"/>
      <c r="V508" s="2828"/>
      <c r="W508" s="2828"/>
      <c r="X508" s="2828"/>
      <c r="Y508" s="2828"/>
      <c r="Z508" s="2828"/>
      <c r="AA508" s="2828"/>
      <c r="AB508" s="2828"/>
      <c r="AC508" s="2828"/>
      <c r="AD508" s="2828"/>
      <c r="AE508" s="2828"/>
      <c r="AF508" s="2828"/>
      <c r="AG508" s="2828"/>
      <c r="AH508" s="2828"/>
      <c r="AI508" s="2828"/>
      <c r="AJ508" s="2828"/>
      <c r="AK508" s="2828"/>
      <c r="AL508" s="2828"/>
      <c r="AM508" s="2828"/>
    </row>
    <row r="509" spans="1:39" ht="15" customHeight="1" thickBot="1">
      <c r="A509" s="2895" t="s">
        <v>94</v>
      </c>
      <c r="B509" s="2899" t="s">
        <v>29</v>
      </c>
      <c r="C509" s="7219" t="s">
        <v>608</v>
      </c>
      <c r="D509" s="7213"/>
      <c r="E509" s="7213"/>
      <c r="F509" s="7213"/>
      <c r="G509" s="7213"/>
      <c r="H509" s="7213"/>
      <c r="I509" s="7213"/>
      <c r="J509" s="7215"/>
      <c r="K509" s="2898">
        <f>K431+K437+K442+K467</f>
        <v>1806.9</v>
      </c>
      <c r="L509" s="2898">
        <f>L431+L437+L442+L467</f>
        <v>1201.75</v>
      </c>
      <c r="M509" s="2898">
        <f>M431+M437+M442+M467</f>
        <v>973</v>
      </c>
      <c r="N509" s="7218"/>
      <c r="O509" s="7213"/>
      <c r="P509" s="7213"/>
      <c r="Q509" s="7213"/>
      <c r="R509" s="2897"/>
      <c r="S509" s="2896"/>
      <c r="T509" s="2828"/>
      <c r="U509" s="2828"/>
      <c r="V509" s="2828"/>
      <c r="W509" s="2828"/>
      <c r="X509" s="2828"/>
      <c r="Y509" s="2828"/>
      <c r="Z509" s="2828"/>
      <c r="AA509" s="2828"/>
      <c r="AB509" s="2828"/>
      <c r="AC509" s="2828"/>
      <c r="AD509" s="2828"/>
      <c r="AE509" s="2828"/>
      <c r="AF509" s="2828"/>
      <c r="AG509" s="2828"/>
      <c r="AH509" s="2828"/>
      <c r="AI509" s="2828"/>
      <c r="AJ509" s="2828"/>
      <c r="AK509" s="2828"/>
      <c r="AL509" s="2828"/>
      <c r="AM509" s="2828"/>
    </row>
    <row r="510" spans="1:39" ht="15" customHeight="1" thickBot="1">
      <c r="A510" s="2895" t="s">
        <v>94</v>
      </c>
      <c r="B510" s="7220" t="s">
        <v>607</v>
      </c>
      <c r="C510" s="7213"/>
      <c r="D510" s="7213"/>
      <c r="E510" s="7213"/>
      <c r="F510" s="7213"/>
      <c r="G510" s="7213"/>
      <c r="H510" s="7213"/>
      <c r="I510" s="7213"/>
      <c r="J510" s="7215"/>
      <c r="K510" s="2894">
        <f>K425+K509</f>
        <v>8305.7000000000007</v>
      </c>
      <c r="L510" s="2894">
        <f>L425+L509</f>
        <v>8883.8499999999985</v>
      </c>
      <c r="M510" s="2894">
        <f>M425+M509</f>
        <v>8468.0299999999988</v>
      </c>
      <c r="N510" s="7221"/>
      <c r="O510" s="7213"/>
      <c r="P510" s="7213"/>
      <c r="Q510" s="7213"/>
      <c r="R510" s="2893"/>
      <c r="S510" s="2892"/>
      <c r="T510" s="2828"/>
      <c r="U510" s="2828"/>
      <c r="V510" s="2828"/>
      <c r="W510" s="2828"/>
      <c r="X510" s="2828"/>
      <c r="Y510" s="2828"/>
      <c r="Z510" s="2828"/>
      <c r="AA510" s="2828"/>
      <c r="AB510" s="2828"/>
      <c r="AC510" s="2828"/>
      <c r="AD510" s="2828"/>
      <c r="AE510" s="2828"/>
      <c r="AF510" s="2828"/>
      <c r="AG510" s="2828"/>
      <c r="AH510" s="2828"/>
      <c r="AI510" s="2828"/>
      <c r="AJ510" s="2828"/>
      <c r="AK510" s="2828"/>
      <c r="AL510" s="2828"/>
      <c r="AM510" s="2828"/>
    </row>
    <row r="511" spans="1:39" ht="15" customHeight="1" thickBot="1">
      <c r="A511" s="2891"/>
      <c r="B511" s="7222" t="s">
        <v>976</v>
      </c>
      <c r="C511" s="7213"/>
      <c r="D511" s="7213"/>
      <c r="E511" s="7213"/>
      <c r="F511" s="7213"/>
      <c r="G511" s="7213"/>
      <c r="H511" s="7213"/>
      <c r="I511" s="7213"/>
      <c r="J511" s="7215"/>
      <c r="K511" s="2890">
        <f>K113+K259+K510</f>
        <v>18130.400000000001</v>
      </c>
      <c r="L511" s="2890">
        <f>L113+L259+L510</f>
        <v>21659.05</v>
      </c>
      <c r="M511" s="2890">
        <f>M113+M259+M510</f>
        <v>20893.539999999997</v>
      </c>
      <c r="N511" s="7223"/>
      <c r="O511" s="7213"/>
      <c r="P511" s="7213"/>
      <c r="Q511" s="7213"/>
      <c r="R511" s="2889"/>
      <c r="S511" s="2888"/>
      <c r="T511" s="2828"/>
      <c r="U511" s="2840"/>
      <c r="V511" s="2840"/>
      <c r="W511" s="2840"/>
      <c r="X511" s="2828"/>
      <c r="Y511" s="2828"/>
      <c r="Z511" s="2828"/>
      <c r="AA511" s="2828"/>
      <c r="AB511" s="2828"/>
      <c r="AC511" s="2828"/>
      <c r="AD511" s="2828"/>
      <c r="AE511" s="2828"/>
      <c r="AF511" s="2828"/>
      <c r="AG511" s="2828"/>
      <c r="AH511" s="2828"/>
      <c r="AI511" s="2828"/>
      <c r="AJ511" s="2828"/>
      <c r="AK511" s="2828"/>
      <c r="AL511" s="2828"/>
      <c r="AM511" s="2828"/>
    </row>
    <row r="512" spans="1:39" ht="27" customHeight="1">
      <c r="A512" s="7208" t="s">
        <v>22</v>
      </c>
      <c r="B512" s="7209"/>
      <c r="C512" s="7209"/>
      <c r="D512" s="7209"/>
      <c r="E512" s="7209"/>
      <c r="F512" s="7209"/>
      <c r="G512" s="7209"/>
      <c r="H512" s="7209"/>
      <c r="I512" s="7209"/>
      <c r="J512" s="7209"/>
      <c r="K512" s="7209"/>
      <c r="L512" s="7209"/>
      <c r="M512" s="7209"/>
      <c r="N512" s="7209"/>
      <c r="O512" s="7209"/>
      <c r="P512" s="7209"/>
      <c r="Q512" s="7209"/>
      <c r="R512" s="2828"/>
      <c r="S512" s="2828"/>
      <c r="T512" s="2828"/>
      <c r="U512" s="2828"/>
      <c r="V512" s="2828"/>
      <c r="W512" s="2828"/>
      <c r="X512" s="2828"/>
      <c r="Y512" s="2828"/>
      <c r="Z512" s="2828"/>
      <c r="AA512" s="2828"/>
      <c r="AB512" s="2828"/>
      <c r="AC512" s="2828"/>
      <c r="AD512" s="2828"/>
      <c r="AE512" s="2828"/>
      <c r="AF512" s="2828"/>
      <c r="AG512" s="2828"/>
      <c r="AH512" s="2828"/>
      <c r="AI512" s="2828"/>
      <c r="AJ512" s="2828"/>
      <c r="AK512" s="2828"/>
      <c r="AL512" s="2828"/>
      <c r="AM512" s="2828"/>
    </row>
    <row r="513" spans="1:39" ht="90.75" customHeight="1">
      <c r="A513" s="2886"/>
      <c r="B513" s="2886"/>
      <c r="C513" s="2886"/>
      <c r="D513" s="2886"/>
      <c r="E513" s="2886"/>
      <c r="F513" s="2886"/>
      <c r="G513" s="2886"/>
      <c r="H513" s="2887"/>
      <c r="I513" s="2886"/>
      <c r="J513" s="2886"/>
      <c r="K513" s="2886"/>
      <c r="L513" s="2885"/>
      <c r="M513" s="2885"/>
      <c r="N513" s="2828"/>
      <c r="O513" s="2828"/>
      <c r="P513" s="2828"/>
      <c r="Q513" s="2828"/>
      <c r="R513" s="2828"/>
      <c r="S513" s="2828"/>
      <c r="T513" s="2828"/>
      <c r="U513" s="2828"/>
      <c r="V513" s="2828"/>
      <c r="W513" s="2828"/>
      <c r="X513" s="2828"/>
      <c r="Y513" s="2828"/>
      <c r="Z513" s="2828"/>
      <c r="AA513" s="2828"/>
      <c r="AB513" s="2828"/>
      <c r="AC513" s="2828"/>
      <c r="AD513" s="2828"/>
      <c r="AE513" s="2828"/>
      <c r="AF513" s="2828"/>
      <c r="AG513" s="2828"/>
      <c r="AH513" s="2828"/>
      <c r="AI513" s="2828"/>
      <c r="AJ513" s="2828"/>
      <c r="AK513" s="2828"/>
      <c r="AL513" s="2828"/>
      <c r="AM513" s="2828"/>
    </row>
    <row r="514" spans="1:39" ht="13.5" customHeight="1">
      <c r="A514" s="2882"/>
      <c r="B514" s="2884"/>
      <c r="C514" s="7210" t="s">
        <v>21</v>
      </c>
      <c r="D514" s="7207"/>
      <c r="E514" s="7207"/>
      <c r="F514" s="7207"/>
      <c r="G514" s="7207"/>
      <c r="H514" s="7207"/>
      <c r="I514" s="7207"/>
      <c r="J514" s="7207"/>
      <c r="K514" s="7207"/>
      <c r="L514" s="7207"/>
      <c r="M514" s="7207"/>
      <c r="N514" s="7207"/>
      <c r="O514" s="7207"/>
      <c r="P514" s="7207"/>
      <c r="Q514" s="7207"/>
      <c r="R514" s="2883"/>
      <c r="S514" s="2883"/>
      <c r="T514" s="2828"/>
      <c r="U514" s="2828"/>
      <c r="V514" s="2828"/>
      <c r="W514" s="2828"/>
      <c r="X514" s="2828"/>
      <c r="Y514" s="2828"/>
      <c r="Z514" s="2828"/>
      <c r="AA514" s="2828"/>
      <c r="AB514" s="2828"/>
      <c r="AC514" s="2828"/>
      <c r="AD514" s="2828"/>
      <c r="AE514" s="2828"/>
      <c r="AF514" s="2828"/>
      <c r="AG514" s="2828"/>
      <c r="AH514" s="2828"/>
      <c r="AI514" s="2828"/>
      <c r="AJ514" s="2828"/>
      <c r="AK514" s="2828"/>
      <c r="AL514" s="2828"/>
      <c r="AM514" s="2828"/>
    </row>
    <row r="515" spans="1:39" ht="13.5" customHeight="1" thickBot="1">
      <c r="A515" s="2882"/>
      <c r="B515" s="2879"/>
      <c r="C515" s="2879"/>
      <c r="D515" s="2879"/>
      <c r="E515" s="2879"/>
      <c r="F515" s="2879"/>
      <c r="G515" s="2881"/>
      <c r="H515" s="2880"/>
      <c r="I515" s="2879"/>
      <c r="J515" s="2828"/>
      <c r="K515" s="2828"/>
      <c r="L515" s="2878"/>
      <c r="M515" s="2878"/>
      <c r="N515" s="7211"/>
      <c r="O515" s="7207"/>
      <c r="P515" s="7207"/>
      <c r="Q515" s="7207"/>
      <c r="R515" s="2877"/>
      <c r="S515" s="2877"/>
      <c r="T515" s="2828"/>
      <c r="U515" s="2828"/>
      <c r="V515" s="2828"/>
      <c r="W515" s="2828"/>
      <c r="X515" s="2828"/>
      <c r="Y515" s="2828"/>
      <c r="Z515" s="2828"/>
      <c r="AA515" s="2828"/>
      <c r="AB515" s="2828"/>
      <c r="AC515" s="2828"/>
      <c r="AD515" s="2828"/>
      <c r="AE515" s="2828"/>
      <c r="AF515" s="2828"/>
      <c r="AG515" s="2828"/>
      <c r="AH515" s="2828"/>
      <c r="AI515" s="2828"/>
      <c r="AJ515" s="2828"/>
      <c r="AK515" s="2828"/>
      <c r="AL515" s="2828"/>
      <c r="AM515" s="2828"/>
    </row>
    <row r="516" spans="1:39" ht="64.5" customHeight="1" thickBot="1">
      <c r="A516" s="2876"/>
      <c r="B516" s="2875"/>
      <c r="C516" s="7212" t="s">
        <v>975</v>
      </c>
      <c r="D516" s="7213"/>
      <c r="E516" s="7213"/>
      <c r="F516" s="7213"/>
      <c r="G516" s="7213"/>
      <c r="H516" s="7213"/>
      <c r="I516" s="7213"/>
      <c r="J516" s="7213"/>
      <c r="K516" s="2874" t="s">
        <v>19</v>
      </c>
      <c r="L516" s="2873" t="s">
        <v>18</v>
      </c>
      <c r="M516" s="2872" t="s">
        <v>17</v>
      </c>
      <c r="N516" s="2871"/>
      <c r="O516" s="2870"/>
      <c r="P516" s="2870"/>
      <c r="Q516" s="2870"/>
      <c r="R516" s="2870"/>
      <c r="S516" s="2870"/>
      <c r="T516" s="2828"/>
      <c r="U516" s="2828"/>
      <c r="V516" s="2828"/>
      <c r="W516" s="2828"/>
      <c r="X516" s="2828"/>
      <c r="Y516" s="2828"/>
      <c r="Z516" s="2828"/>
      <c r="AA516" s="2828"/>
      <c r="AB516" s="2828"/>
      <c r="AC516" s="2828"/>
      <c r="AD516" s="2828"/>
      <c r="AE516" s="2828"/>
      <c r="AF516" s="2828"/>
      <c r="AG516" s="2828"/>
      <c r="AH516" s="2828"/>
      <c r="AI516" s="2828"/>
      <c r="AJ516" s="2828"/>
      <c r="AK516" s="2828"/>
      <c r="AL516" s="2828"/>
      <c r="AM516" s="2828"/>
    </row>
    <row r="517" spans="1:39" ht="13.5" customHeight="1" thickBot="1">
      <c r="A517" s="7214" t="s">
        <v>16</v>
      </c>
      <c r="B517" s="7213"/>
      <c r="C517" s="7213"/>
      <c r="D517" s="7213"/>
      <c r="E517" s="7213"/>
      <c r="F517" s="7213"/>
      <c r="G517" s="7213"/>
      <c r="H517" s="7213"/>
      <c r="I517" s="7213"/>
      <c r="J517" s="7215"/>
      <c r="K517" s="2869">
        <f>K518</f>
        <v>18130.400000000001</v>
      </c>
      <c r="L517" s="2868">
        <f>L518</f>
        <v>21659.050000000003</v>
      </c>
      <c r="M517" s="2867">
        <f>M518</f>
        <v>20893.54</v>
      </c>
      <c r="N517" s="2866"/>
      <c r="O517" s="2860"/>
      <c r="P517" s="2860"/>
      <c r="Q517" s="2865"/>
      <c r="R517" s="2865"/>
      <c r="S517" s="2865"/>
      <c r="T517" s="2828"/>
      <c r="U517" s="2828"/>
      <c r="V517" s="2828"/>
      <c r="W517" s="2828"/>
      <c r="X517" s="2828"/>
      <c r="Y517" s="2828"/>
      <c r="Z517" s="2828"/>
      <c r="AA517" s="2828"/>
      <c r="AB517" s="2828"/>
      <c r="AC517" s="2828"/>
      <c r="AD517" s="2828"/>
      <c r="AE517" s="2828"/>
      <c r="AF517" s="2828"/>
      <c r="AG517" s="2828"/>
      <c r="AH517" s="2828"/>
      <c r="AI517" s="2828"/>
      <c r="AJ517" s="2828"/>
      <c r="AK517" s="2828"/>
      <c r="AL517" s="2828"/>
      <c r="AM517" s="2828"/>
    </row>
    <row r="518" spans="1:39" ht="13.5" customHeight="1" thickBot="1">
      <c r="A518" s="7216" t="s">
        <v>15</v>
      </c>
      <c r="B518" s="7213"/>
      <c r="C518" s="7213"/>
      <c r="D518" s="7213"/>
      <c r="E518" s="7213"/>
      <c r="F518" s="7213"/>
      <c r="G518" s="7213"/>
      <c r="H518" s="7213"/>
      <c r="I518" s="7213"/>
      <c r="J518" s="7215"/>
      <c r="K518" s="2864">
        <f>K519+K520+K521+K522+K523+K524+K525+K526+K527+K528+K529+K530</f>
        <v>18130.400000000001</v>
      </c>
      <c r="L518" s="2864">
        <f>L519+L520+L521+L522+L523+L524+L525+L526+L527+L528+L529+L530</f>
        <v>21659.050000000003</v>
      </c>
      <c r="M518" s="2863">
        <f>M519+M520+M521+M522+M523+M524+M525+M526+M527+M528+M529+M530</f>
        <v>20893.54</v>
      </c>
      <c r="N518" s="2856"/>
      <c r="O518" s="7217"/>
      <c r="P518" s="7207"/>
      <c r="Q518" s="7207"/>
      <c r="R518" s="2856"/>
      <c r="S518" s="2856"/>
      <c r="T518" s="2828"/>
      <c r="U518" s="2828"/>
      <c r="V518" s="2828"/>
      <c r="W518" s="2828"/>
      <c r="X518" s="2828"/>
      <c r="Y518" s="2828"/>
      <c r="Z518" s="2828"/>
      <c r="AA518" s="2828"/>
      <c r="AB518" s="2828"/>
      <c r="AC518" s="2828"/>
      <c r="AD518" s="2828"/>
      <c r="AE518" s="2828"/>
      <c r="AF518" s="2828"/>
      <c r="AG518" s="2828"/>
      <c r="AH518" s="2828"/>
      <c r="AI518" s="2828"/>
      <c r="AJ518" s="2828"/>
      <c r="AK518" s="2828"/>
      <c r="AL518" s="2828"/>
      <c r="AM518" s="2828"/>
    </row>
    <row r="519" spans="1:39" ht="14.25" customHeight="1">
      <c r="A519" s="7204" t="s">
        <v>974</v>
      </c>
      <c r="B519" s="7174"/>
      <c r="C519" s="7174"/>
      <c r="D519" s="7174"/>
      <c r="E519" s="7174"/>
      <c r="F519" s="7174"/>
      <c r="G519" s="7174"/>
      <c r="H519" s="7174"/>
      <c r="I519" s="7174"/>
      <c r="J519" s="7205"/>
      <c r="K519" s="2862">
        <f>K30+K65+K70+K79+K89+K98+K106+K118+K126+K134+K143+K155+K162+K222+K264+K358+K378+K385+K393+K409+K428+K434+K440+K463</f>
        <v>11171</v>
      </c>
      <c r="L519" s="2862">
        <f>L30+L65+L70+L79+L89+L98+L106+L118+L126+L134+L143+L155+L162+L222+L264+L358+L378+L385+L393+L409+L428+L434+L440+L463</f>
        <v>12561.550000000001</v>
      </c>
      <c r="M519" s="2861">
        <f>M30+M65+M70+M79+M89+M98+M106+M118+M126+M134+M143+M155+M162+M222+M264+M358+M378+M385+M393+M409+M428+M434+M440+M463</f>
        <v>11843.65</v>
      </c>
      <c r="N519" s="2858"/>
      <c r="O519" s="2860"/>
      <c r="P519" s="2860"/>
      <c r="Q519" s="2860"/>
      <c r="R519" s="2860"/>
      <c r="S519" s="2860"/>
      <c r="T519" s="2828"/>
      <c r="U519" s="2859"/>
      <c r="V519" s="2859"/>
      <c r="W519" s="2828"/>
      <c r="X519" s="2828"/>
      <c r="Y519" s="2828"/>
      <c r="Z519" s="2828"/>
      <c r="AA519" s="2828"/>
      <c r="AB519" s="2828"/>
      <c r="AC519" s="2828"/>
      <c r="AD519" s="2828"/>
      <c r="AE519" s="2828"/>
      <c r="AF519" s="2828"/>
      <c r="AG519" s="2828"/>
      <c r="AH519" s="2828"/>
      <c r="AI519" s="2828"/>
      <c r="AJ519" s="2828"/>
      <c r="AK519" s="2828"/>
      <c r="AL519" s="2828"/>
      <c r="AM519" s="2828"/>
    </row>
    <row r="520" spans="1:39" ht="14.25" customHeight="1">
      <c r="A520" s="7191" t="s">
        <v>973</v>
      </c>
      <c r="B520" s="7192"/>
      <c r="C520" s="7192"/>
      <c r="D520" s="7192"/>
      <c r="E520" s="7192"/>
      <c r="F520" s="7192"/>
      <c r="G520" s="7192"/>
      <c r="H520" s="7192"/>
      <c r="I520" s="7192"/>
      <c r="J520" s="7193"/>
      <c r="K520" s="2857"/>
      <c r="L520" s="2855"/>
      <c r="M520" s="2854"/>
      <c r="N520" s="2858"/>
      <c r="O520" s="7206"/>
      <c r="P520" s="7207"/>
      <c r="Q520" s="7207"/>
      <c r="R520" s="2858"/>
      <c r="S520" s="2858"/>
      <c r="T520" s="2828"/>
      <c r="U520" s="2828"/>
      <c r="V520" s="2828"/>
      <c r="W520" s="2828"/>
      <c r="X520" s="2828"/>
      <c r="Y520" s="2828"/>
      <c r="Z520" s="2828"/>
      <c r="AA520" s="2828"/>
      <c r="AB520" s="2828"/>
      <c r="AC520" s="2828"/>
      <c r="AD520" s="2828"/>
      <c r="AE520" s="2828"/>
      <c r="AF520" s="2828"/>
      <c r="AG520" s="2828"/>
      <c r="AH520" s="2828"/>
      <c r="AI520" s="2828"/>
      <c r="AJ520" s="2828"/>
      <c r="AK520" s="2828"/>
      <c r="AL520" s="2828"/>
      <c r="AM520" s="2828"/>
    </row>
    <row r="521" spans="1:39" ht="14.25" customHeight="1">
      <c r="A521" s="7191" t="s">
        <v>972</v>
      </c>
      <c r="B521" s="7192"/>
      <c r="C521" s="7192"/>
      <c r="D521" s="7192"/>
      <c r="E521" s="7192"/>
      <c r="F521" s="7192"/>
      <c r="G521" s="7192"/>
      <c r="H521" s="7192"/>
      <c r="I521" s="7192"/>
      <c r="J521" s="7193"/>
      <c r="K521" s="2855">
        <f>K13+K18+K50+K54+K71+K80+K90+K99+K119+K125+K135+K144+K156+K163+K223+K429+K435+K441+K464</f>
        <v>0</v>
      </c>
      <c r="L521" s="2855">
        <f>L13+L18+L50+L54+L71+L80+L90+L99+L119+L125+L135+L144+L156+L163+L223+L429+L435+L441+L464</f>
        <v>0</v>
      </c>
      <c r="M521" s="2854">
        <f>M13+M18+M50+M54+M71+M80+M90+M99+M119+M125+M135+M144+M156+M163+M223+M429+M435+M441+M464</f>
        <v>0</v>
      </c>
      <c r="N521" s="2858"/>
      <c r="O521" s="2858"/>
      <c r="P521" s="2858"/>
      <c r="Q521" s="2858"/>
      <c r="R521" s="2858"/>
      <c r="S521" s="2858"/>
      <c r="T521" s="2828"/>
      <c r="U521" s="2828"/>
      <c r="V521" s="2828"/>
      <c r="W521" s="2828"/>
      <c r="X521" s="2828"/>
      <c r="Y521" s="2828"/>
      <c r="Z521" s="2828"/>
      <c r="AA521" s="2828"/>
      <c r="AB521" s="2828"/>
      <c r="AC521" s="2828"/>
      <c r="AD521" s="2828"/>
      <c r="AE521" s="2828"/>
      <c r="AF521" s="2828"/>
      <c r="AG521" s="2828"/>
      <c r="AH521" s="2828"/>
      <c r="AI521" s="2828"/>
      <c r="AJ521" s="2828"/>
      <c r="AK521" s="2828"/>
      <c r="AL521" s="2828"/>
      <c r="AM521" s="2828"/>
    </row>
    <row r="522" spans="1:39" ht="26.25" customHeight="1">
      <c r="A522" s="7191" t="s">
        <v>971</v>
      </c>
      <c r="B522" s="7192"/>
      <c r="C522" s="7192"/>
      <c r="D522" s="7192"/>
      <c r="E522" s="7192"/>
      <c r="F522" s="7192"/>
      <c r="G522" s="7192"/>
      <c r="H522" s="7192"/>
      <c r="I522" s="7192"/>
      <c r="J522" s="7193"/>
      <c r="K522" s="2855">
        <f>K31+K66+K72+K120+K127+K136+K145+K157+K165+K265+K359+K379+K386+K394</f>
        <v>6574.2000000000007</v>
      </c>
      <c r="L522" s="2855">
        <f>L31+L66+L72+L120+L127+L136+L145+L157+L165+L265+L359+L379+L386+L394</f>
        <v>6474.9</v>
      </c>
      <c r="M522" s="2854">
        <f>M31+M66+M72+M120+M127+M136+M145+M157+M165+M265+M359+M379+M386+M394</f>
        <v>6463.2900000000009</v>
      </c>
      <c r="N522" s="2858"/>
      <c r="O522" s="2858"/>
      <c r="P522" s="2858"/>
      <c r="Q522" s="2858"/>
      <c r="R522" s="2858"/>
      <c r="S522" s="2858"/>
      <c r="T522" s="2828"/>
      <c r="U522" s="2828"/>
      <c r="V522" s="2828"/>
      <c r="W522" s="2828"/>
      <c r="X522" s="2828"/>
      <c r="Y522" s="2828"/>
      <c r="Z522" s="2828"/>
      <c r="AA522" s="2828"/>
      <c r="AB522" s="2828"/>
      <c r="AC522" s="2828"/>
      <c r="AD522" s="2828"/>
      <c r="AE522" s="2828"/>
      <c r="AF522" s="2828"/>
      <c r="AG522" s="2828"/>
      <c r="AH522" s="2828"/>
      <c r="AI522" s="2828"/>
      <c r="AJ522" s="2828"/>
      <c r="AK522" s="2828"/>
      <c r="AL522" s="2828"/>
      <c r="AM522" s="2828"/>
    </row>
    <row r="523" spans="1:39" ht="14.25" customHeight="1">
      <c r="A523" s="7191" t="s">
        <v>970</v>
      </c>
      <c r="B523" s="7192"/>
      <c r="C523" s="7192"/>
      <c r="D523" s="7192"/>
      <c r="E523" s="7192"/>
      <c r="F523" s="7192"/>
      <c r="G523" s="7192"/>
      <c r="H523" s="7192"/>
      <c r="I523" s="7192"/>
      <c r="J523" s="7193"/>
      <c r="K523" s="2855">
        <v>0</v>
      </c>
      <c r="L523" s="2855">
        <v>0</v>
      </c>
      <c r="M523" s="2854">
        <v>0</v>
      </c>
      <c r="N523" s="2858"/>
      <c r="O523" s="2858"/>
      <c r="P523" s="2858"/>
      <c r="Q523" s="2858"/>
      <c r="R523" s="2858"/>
      <c r="S523" s="2858"/>
      <c r="T523" s="2828"/>
      <c r="U523" s="2828"/>
      <c r="V523" s="2828"/>
      <c r="W523" s="2828"/>
      <c r="X523" s="2828"/>
      <c r="Y523" s="2828"/>
      <c r="Z523" s="2828"/>
      <c r="AA523" s="2828"/>
      <c r="AB523" s="2828"/>
      <c r="AC523" s="2828"/>
      <c r="AD523" s="2828"/>
      <c r="AE523" s="2828"/>
      <c r="AF523" s="2828"/>
      <c r="AG523" s="2828"/>
      <c r="AH523" s="2828"/>
      <c r="AI523" s="2828"/>
      <c r="AJ523" s="2828"/>
      <c r="AK523" s="2828"/>
      <c r="AL523" s="2828"/>
      <c r="AM523" s="2828"/>
    </row>
    <row r="524" spans="1:39" ht="14.25" customHeight="1">
      <c r="A524" s="7191" t="s">
        <v>969</v>
      </c>
      <c r="B524" s="7192"/>
      <c r="C524" s="7192"/>
      <c r="D524" s="7192"/>
      <c r="E524" s="7192"/>
      <c r="F524" s="7192"/>
      <c r="G524" s="7192"/>
      <c r="H524" s="7192"/>
      <c r="I524" s="7192"/>
      <c r="J524" s="7193"/>
      <c r="K524" s="2857"/>
      <c r="L524" s="2855"/>
      <c r="M524" s="2854"/>
      <c r="N524" s="2858"/>
      <c r="O524" s="2858"/>
      <c r="P524" s="2858"/>
      <c r="Q524" s="2858"/>
      <c r="R524" s="2858"/>
      <c r="S524" s="2858"/>
      <c r="T524" s="2828"/>
      <c r="U524" s="2828"/>
      <c r="V524" s="2828"/>
      <c r="W524" s="2828"/>
      <c r="X524" s="2828"/>
      <c r="Y524" s="2828"/>
      <c r="Z524" s="2828"/>
      <c r="AA524" s="2828"/>
      <c r="AB524" s="2828"/>
      <c r="AC524" s="2828"/>
      <c r="AD524" s="2828"/>
      <c r="AE524" s="2828"/>
      <c r="AF524" s="2828"/>
      <c r="AG524" s="2828"/>
      <c r="AH524" s="2828"/>
      <c r="AI524" s="2828"/>
      <c r="AJ524" s="2828"/>
      <c r="AK524" s="2828"/>
      <c r="AL524" s="2828"/>
      <c r="AM524" s="2828"/>
    </row>
    <row r="525" spans="1:39" ht="14.25" customHeight="1">
      <c r="A525" s="7191" t="s">
        <v>968</v>
      </c>
      <c r="B525" s="7192"/>
      <c r="C525" s="7192"/>
      <c r="D525" s="7192"/>
      <c r="E525" s="7192"/>
      <c r="F525" s="7192"/>
      <c r="G525" s="7192"/>
      <c r="H525" s="7192"/>
      <c r="I525" s="7192"/>
      <c r="J525" s="7193"/>
      <c r="K525" s="2857"/>
      <c r="L525" s="2855"/>
      <c r="M525" s="2854"/>
      <c r="N525" s="2858"/>
      <c r="O525" s="2858"/>
      <c r="P525" s="2858"/>
      <c r="Q525" s="2858"/>
      <c r="R525" s="2858"/>
      <c r="S525" s="2858"/>
      <c r="T525" s="2828"/>
      <c r="U525" s="2828"/>
      <c r="V525" s="2828"/>
      <c r="W525" s="2828"/>
      <c r="X525" s="2828"/>
      <c r="Y525" s="2828"/>
      <c r="Z525" s="2828"/>
      <c r="AA525" s="2828"/>
      <c r="AB525" s="2828"/>
      <c r="AC525" s="2828"/>
      <c r="AD525" s="2828"/>
      <c r="AE525" s="2828"/>
      <c r="AF525" s="2828"/>
      <c r="AG525" s="2828"/>
      <c r="AH525" s="2828"/>
      <c r="AI525" s="2828"/>
      <c r="AJ525" s="2828"/>
      <c r="AK525" s="2828"/>
      <c r="AL525" s="2828"/>
      <c r="AM525" s="2828"/>
    </row>
    <row r="526" spans="1:39" ht="14.25" customHeight="1">
      <c r="A526" s="7191" t="s">
        <v>967</v>
      </c>
      <c r="B526" s="7192"/>
      <c r="C526" s="7192"/>
      <c r="D526" s="7192"/>
      <c r="E526" s="7192"/>
      <c r="F526" s="7192"/>
      <c r="G526" s="7192"/>
      <c r="H526" s="7192"/>
      <c r="I526" s="7192"/>
      <c r="J526" s="7193"/>
      <c r="K526" s="2857"/>
      <c r="L526" s="2855"/>
      <c r="M526" s="2854"/>
      <c r="N526" s="2858"/>
      <c r="O526" s="2858"/>
      <c r="P526" s="2858"/>
      <c r="Q526" s="2858"/>
      <c r="R526" s="2858"/>
      <c r="S526" s="2858"/>
      <c r="T526" s="2828"/>
      <c r="U526" s="2828"/>
      <c r="V526" s="2828"/>
      <c r="W526" s="2828"/>
      <c r="X526" s="2828"/>
      <c r="Y526" s="2828"/>
      <c r="Z526" s="2828"/>
      <c r="AA526" s="2828"/>
      <c r="AB526" s="2828"/>
      <c r="AC526" s="2828"/>
      <c r="AD526" s="2828"/>
      <c r="AE526" s="2828"/>
      <c r="AF526" s="2828"/>
      <c r="AG526" s="2828"/>
      <c r="AH526" s="2828"/>
      <c r="AI526" s="2828"/>
      <c r="AJ526" s="2828"/>
      <c r="AK526" s="2828"/>
      <c r="AL526" s="2828"/>
      <c r="AM526" s="2828"/>
    </row>
    <row r="527" spans="1:39" ht="14.25" customHeight="1">
      <c r="A527" s="7191" t="s">
        <v>966</v>
      </c>
      <c r="B527" s="7192"/>
      <c r="C527" s="7192"/>
      <c r="D527" s="7192"/>
      <c r="E527" s="7192"/>
      <c r="F527" s="7192"/>
      <c r="G527" s="7192"/>
      <c r="H527" s="7192"/>
      <c r="I527" s="7192"/>
      <c r="J527" s="7193"/>
      <c r="K527" s="2857"/>
      <c r="L527" s="2855"/>
      <c r="M527" s="2854"/>
      <c r="N527" s="2858"/>
      <c r="O527" s="2858"/>
      <c r="P527" s="2858"/>
      <c r="Q527" s="2858"/>
      <c r="R527" s="2858"/>
      <c r="S527" s="2858"/>
      <c r="T527" s="2828"/>
      <c r="U527" s="2828"/>
      <c r="V527" s="2828"/>
      <c r="W527" s="2828"/>
      <c r="X527" s="2828"/>
      <c r="Y527" s="2828"/>
      <c r="Z527" s="2828"/>
      <c r="AA527" s="2828"/>
      <c r="AB527" s="2828"/>
      <c r="AC527" s="2828"/>
      <c r="AD527" s="2828"/>
      <c r="AE527" s="2828"/>
      <c r="AF527" s="2828"/>
      <c r="AG527" s="2828"/>
      <c r="AH527" s="2828"/>
      <c r="AI527" s="2828"/>
      <c r="AJ527" s="2828"/>
      <c r="AK527" s="2828"/>
      <c r="AL527" s="2828"/>
      <c r="AM527" s="2828"/>
    </row>
    <row r="528" spans="1:39" ht="13.5" customHeight="1">
      <c r="A528" s="7191" t="s">
        <v>965</v>
      </c>
      <c r="B528" s="7192"/>
      <c r="C528" s="7192"/>
      <c r="D528" s="7192"/>
      <c r="E528" s="7192"/>
      <c r="F528" s="7192"/>
      <c r="G528" s="7192"/>
      <c r="H528" s="7192"/>
      <c r="I528" s="7192"/>
      <c r="J528" s="7193"/>
      <c r="K528" s="2857"/>
      <c r="L528" s="2855"/>
      <c r="M528" s="2854"/>
      <c r="N528" s="2856"/>
      <c r="O528" s="7217"/>
      <c r="P528" s="7207"/>
      <c r="Q528" s="7207"/>
      <c r="R528" s="2856"/>
      <c r="S528" s="2856"/>
      <c r="T528" s="2828"/>
      <c r="U528" s="2828"/>
      <c r="V528" s="2828"/>
      <c r="W528" s="2828"/>
      <c r="X528" s="2828"/>
      <c r="Y528" s="2828"/>
      <c r="Z528" s="2828"/>
      <c r="AA528" s="2828"/>
      <c r="AB528" s="2828"/>
      <c r="AC528" s="2828"/>
      <c r="AD528" s="2828"/>
      <c r="AE528" s="2828"/>
      <c r="AF528" s="2828"/>
      <c r="AG528" s="2828"/>
      <c r="AH528" s="2828"/>
      <c r="AI528" s="2828"/>
      <c r="AJ528" s="2828"/>
      <c r="AK528" s="2828"/>
      <c r="AL528" s="2828"/>
      <c r="AM528" s="2828"/>
    </row>
    <row r="529" spans="1:39" ht="13.5" customHeight="1">
      <c r="A529" s="7191" t="s">
        <v>964</v>
      </c>
      <c r="B529" s="7192"/>
      <c r="C529" s="7192"/>
      <c r="D529" s="7192"/>
      <c r="E529" s="7192"/>
      <c r="F529" s="7192"/>
      <c r="G529" s="7192"/>
      <c r="H529" s="7192"/>
      <c r="I529" s="7192"/>
      <c r="J529" s="7193"/>
      <c r="K529" s="2855">
        <f>K67+K100+K124+K164+K224+K267+K360+K380+K387+K395+K411+K430+K436+K466+K32</f>
        <v>385.2</v>
      </c>
      <c r="L529" s="2855">
        <f>L67+L100+L124+L164+L224+L267+L360+L380+L387+L395+L411+L430+L436+L466+L32</f>
        <v>2622.6000000000004</v>
      </c>
      <c r="M529" s="2854">
        <f>M67+M100+M124+M164+M224+M267+M360+M380+M387+M395+M411+M430+M436+M466+M32</f>
        <v>2586.6</v>
      </c>
      <c r="N529" s="2853"/>
      <c r="O529" s="7231"/>
      <c r="P529" s="7207"/>
      <c r="Q529" s="7207"/>
      <c r="R529" s="2852"/>
      <c r="S529" s="2852"/>
      <c r="T529" s="2828"/>
      <c r="U529" s="2828"/>
      <c r="V529" s="2828"/>
      <c r="W529" s="2828"/>
      <c r="X529" s="2828"/>
      <c r="Y529" s="2828"/>
      <c r="Z529" s="2828"/>
      <c r="AA529" s="2828"/>
      <c r="AB529" s="2828"/>
      <c r="AC529" s="2828"/>
      <c r="AD529" s="2828"/>
      <c r="AE529" s="2828"/>
      <c r="AF529" s="2828"/>
      <c r="AG529" s="2828"/>
      <c r="AH529" s="2828"/>
      <c r="AI529" s="2828"/>
      <c r="AJ529" s="2828"/>
      <c r="AK529" s="2828"/>
      <c r="AL529" s="2828"/>
      <c r="AM529" s="2828"/>
    </row>
    <row r="530" spans="1:39" ht="13.5" customHeight="1" thickBot="1">
      <c r="A530" s="7232" t="s">
        <v>963</v>
      </c>
      <c r="B530" s="7233"/>
      <c r="C530" s="7233"/>
      <c r="D530" s="7233"/>
      <c r="E530" s="7233"/>
      <c r="F530" s="7233"/>
      <c r="G530" s="7233"/>
      <c r="H530" s="7233"/>
      <c r="I530" s="7233"/>
      <c r="J530" s="7234"/>
      <c r="K530" s="2851"/>
      <c r="L530" s="2850"/>
      <c r="M530" s="2849"/>
      <c r="N530" s="2828"/>
      <c r="O530" s="7235"/>
      <c r="P530" s="7207"/>
      <c r="Q530" s="7207"/>
      <c r="R530" s="2846"/>
      <c r="S530" s="2846"/>
      <c r="T530" s="2828"/>
      <c r="U530" s="2828"/>
      <c r="V530" s="2828"/>
      <c r="W530" s="2828"/>
      <c r="X530" s="2828"/>
      <c r="Y530" s="2828"/>
      <c r="Z530" s="2828"/>
      <c r="AA530" s="2828"/>
      <c r="AB530" s="2828"/>
      <c r="AC530" s="2828"/>
      <c r="AD530" s="2828"/>
      <c r="AE530" s="2828"/>
      <c r="AF530" s="2828"/>
      <c r="AG530" s="2828"/>
      <c r="AH530" s="2828"/>
      <c r="AI530" s="2828"/>
      <c r="AJ530" s="2828"/>
      <c r="AK530" s="2828"/>
      <c r="AL530" s="2828"/>
      <c r="AM530" s="2828"/>
    </row>
    <row r="531" spans="1:39" ht="12.75" customHeight="1" thickBot="1">
      <c r="A531" s="7214" t="s">
        <v>2</v>
      </c>
      <c r="B531" s="7213"/>
      <c r="C531" s="7213"/>
      <c r="D531" s="7213"/>
      <c r="E531" s="7213"/>
      <c r="F531" s="7213"/>
      <c r="G531" s="7213"/>
      <c r="H531" s="7213"/>
      <c r="I531" s="7213"/>
      <c r="J531" s="7215"/>
      <c r="K531" s="2848">
        <f>K532</f>
        <v>0</v>
      </c>
      <c r="L531" s="2848">
        <f>L532</f>
        <v>0</v>
      </c>
      <c r="M531" s="2847">
        <f>M532</f>
        <v>0</v>
      </c>
      <c r="N531" s="2828"/>
      <c r="O531" s="7235"/>
      <c r="P531" s="7207"/>
      <c r="Q531" s="7207"/>
      <c r="R531" s="2846"/>
      <c r="S531" s="2846"/>
      <c r="T531" s="2828"/>
      <c r="U531" s="2828"/>
      <c r="V531" s="2828"/>
      <c r="W531" s="2828"/>
      <c r="X531" s="2828"/>
      <c r="Y531" s="2828"/>
      <c r="Z531" s="2828"/>
      <c r="AA531" s="2828"/>
      <c r="AB531" s="2828"/>
      <c r="AC531" s="2828"/>
      <c r="AD531" s="2828"/>
      <c r="AE531" s="2828"/>
      <c r="AF531" s="2828"/>
      <c r="AG531" s="2828"/>
      <c r="AH531" s="2828"/>
      <c r="AI531" s="2828"/>
      <c r="AJ531" s="2828"/>
      <c r="AK531" s="2828"/>
      <c r="AL531" s="2828"/>
      <c r="AM531" s="2828"/>
    </row>
    <row r="532" spans="1:39" ht="13.5" customHeight="1" thickBot="1">
      <c r="A532" s="7204" t="s">
        <v>962</v>
      </c>
      <c r="B532" s="7174"/>
      <c r="C532" s="7174"/>
      <c r="D532" s="7174"/>
      <c r="E532" s="7174"/>
      <c r="F532" s="7174"/>
      <c r="G532" s="7174"/>
      <c r="H532" s="7174"/>
      <c r="I532" s="7174"/>
      <c r="J532" s="7205"/>
      <c r="K532" s="2845">
        <v>0</v>
      </c>
      <c r="L532" s="2844">
        <v>0</v>
      </c>
      <c r="M532" s="2843">
        <v>0</v>
      </c>
      <c r="N532" s="7229"/>
      <c r="O532" s="7207"/>
      <c r="P532" s="7207"/>
      <c r="Q532" s="7207"/>
      <c r="R532" s="7207"/>
      <c r="S532" s="7207"/>
      <c r="T532" s="7207"/>
      <c r="U532" s="2828"/>
      <c r="V532" s="2828"/>
      <c r="W532" s="2828"/>
      <c r="X532" s="2828"/>
      <c r="Y532" s="2828"/>
      <c r="Z532" s="2828"/>
      <c r="AA532" s="2828"/>
      <c r="AB532" s="2828"/>
      <c r="AC532" s="2828"/>
      <c r="AD532" s="2828"/>
      <c r="AE532" s="2828"/>
      <c r="AF532" s="2828"/>
      <c r="AG532" s="2828"/>
      <c r="AH532" s="2828"/>
      <c r="AI532" s="2828"/>
      <c r="AJ532" s="2828"/>
      <c r="AK532" s="2828"/>
      <c r="AL532" s="2828"/>
      <c r="AM532" s="2828"/>
    </row>
    <row r="533" spans="1:39" ht="13.5" customHeight="1" thickBot="1">
      <c r="A533" s="7243" t="s">
        <v>0</v>
      </c>
      <c r="B533" s="7213"/>
      <c r="C533" s="7213"/>
      <c r="D533" s="7213"/>
      <c r="E533" s="7213"/>
      <c r="F533" s="7213"/>
      <c r="G533" s="7213"/>
      <c r="H533" s="7213"/>
      <c r="I533" s="7213"/>
      <c r="J533" s="7215"/>
      <c r="K533" s="2842">
        <f>K517+K531</f>
        <v>18130.400000000001</v>
      </c>
      <c r="L533" s="2842">
        <f>L517+L531</f>
        <v>21659.050000000003</v>
      </c>
      <c r="M533" s="2841">
        <f>M517+M531</f>
        <v>20893.54</v>
      </c>
      <c r="N533" s="2828"/>
      <c r="O533" s="2828"/>
      <c r="P533" s="2828"/>
      <c r="Q533" s="2840"/>
      <c r="R533" s="2840"/>
      <c r="S533" s="2840"/>
      <c r="T533" s="2828"/>
      <c r="U533" s="2839"/>
      <c r="V533" s="2839"/>
      <c r="W533" s="2828"/>
      <c r="X533" s="2828"/>
      <c r="Y533" s="2828"/>
      <c r="Z533" s="2828"/>
      <c r="AA533" s="2828"/>
      <c r="AB533" s="2828"/>
      <c r="AC533" s="2828"/>
      <c r="AD533" s="2828"/>
      <c r="AE533" s="2828"/>
      <c r="AF533" s="2828"/>
      <c r="AG533" s="2828"/>
      <c r="AH533" s="2828"/>
      <c r="AI533" s="2828"/>
      <c r="AJ533" s="2828"/>
      <c r="AK533" s="2828"/>
      <c r="AL533" s="2828"/>
      <c r="AM533" s="2828"/>
    </row>
    <row r="534" spans="1:39" ht="12.75" customHeight="1">
      <c r="A534" s="2825"/>
      <c r="B534" s="2825"/>
      <c r="C534" s="2838"/>
      <c r="D534" s="2838"/>
      <c r="E534" s="2838"/>
      <c r="F534" s="2836"/>
      <c r="G534" s="2836"/>
      <c r="H534" s="2837"/>
      <c r="I534" s="2836"/>
      <c r="J534" s="2836"/>
      <c r="K534" s="2836"/>
      <c r="L534" s="2835"/>
      <c r="M534" s="2835"/>
      <c r="N534" s="2825"/>
      <c r="O534" s="2825"/>
      <c r="P534" s="2825"/>
      <c r="Q534" s="2825"/>
      <c r="R534" s="2825"/>
      <c r="S534" s="2825"/>
      <c r="T534" s="2825"/>
      <c r="U534" s="2825"/>
      <c r="V534" s="2825"/>
      <c r="W534" s="2825"/>
      <c r="X534" s="2825"/>
      <c r="Y534" s="2825"/>
      <c r="Z534" s="2825"/>
      <c r="AA534" s="2825"/>
      <c r="AB534" s="2825"/>
      <c r="AC534" s="2825"/>
      <c r="AD534" s="2825"/>
      <c r="AE534" s="2825"/>
      <c r="AF534" s="2825"/>
      <c r="AG534" s="2825"/>
      <c r="AH534" s="2825"/>
      <c r="AI534" s="2825"/>
      <c r="AJ534" s="2825"/>
      <c r="AK534" s="2825"/>
      <c r="AL534" s="2825"/>
      <c r="AM534" s="2825"/>
    </row>
    <row r="535" spans="1:39" ht="9" customHeight="1">
      <c r="A535" s="2825"/>
      <c r="B535" s="2825"/>
      <c r="C535" s="2825"/>
      <c r="D535" s="2825"/>
      <c r="E535" s="2825"/>
      <c r="F535" s="2828"/>
      <c r="G535" s="2827"/>
      <c r="H535" s="2826"/>
      <c r="I535" s="2834"/>
      <c r="J535" s="2834"/>
      <c r="K535" s="2834"/>
      <c r="L535" s="2825"/>
      <c r="M535" s="2825"/>
      <c r="N535" s="2825"/>
      <c r="O535" s="2825"/>
      <c r="P535" s="2825"/>
      <c r="Q535" s="2825"/>
      <c r="R535" s="2825"/>
      <c r="S535" s="2825"/>
      <c r="T535" s="2825"/>
      <c r="U535" s="2825"/>
      <c r="V535" s="2825"/>
      <c r="W535" s="2825"/>
      <c r="X535" s="2825"/>
      <c r="Y535" s="2825"/>
      <c r="Z535" s="2825"/>
      <c r="AA535" s="2825"/>
      <c r="AB535" s="2825"/>
      <c r="AC535" s="2825"/>
      <c r="AD535" s="2825"/>
      <c r="AE535" s="2825"/>
      <c r="AF535" s="2825"/>
      <c r="AG535" s="2825"/>
      <c r="AH535" s="2825"/>
      <c r="AI535" s="2825"/>
      <c r="AJ535" s="2825"/>
      <c r="AK535" s="2825"/>
      <c r="AL535" s="2825"/>
      <c r="AM535" s="2825"/>
    </row>
    <row r="536" spans="1:39" ht="12.75" hidden="1" customHeight="1">
      <c r="A536" s="2825"/>
      <c r="B536" s="2825"/>
      <c r="C536" s="2825"/>
      <c r="D536" s="2825"/>
      <c r="E536" s="2825"/>
      <c r="F536" s="2828"/>
      <c r="G536" s="2827"/>
      <c r="H536" s="2826"/>
      <c r="I536" s="2834"/>
      <c r="J536" s="2833"/>
      <c r="K536" s="2833"/>
      <c r="L536" s="2832"/>
      <c r="M536" s="2832"/>
      <c r="N536" s="2825"/>
      <c r="O536" s="2825"/>
      <c r="P536" s="2825"/>
      <c r="Q536" s="2825"/>
      <c r="R536" s="2825"/>
      <c r="S536" s="2825"/>
      <c r="T536" s="2825"/>
      <c r="U536" s="2825"/>
      <c r="V536" s="2825"/>
      <c r="W536" s="2825"/>
      <c r="X536" s="2825"/>
      <c r="Y536" s="2825"/>
      <c r="Z536" s="2825"/>
      <c r="AA536" s="2825"/>
      <c r="AB536" s="2825"/>
      <c r="AC536" s="2825"/>
      <c r="AD536" s="2825"/>
      <c r="AE536" s="2825"/>
      <c r="AF536" s="2825"/>
      <c r="AG536" s="2825"/>
      <c r="AH536" s="2825"/>
      <c r="AI536" s="2825"/>
      <c r="AJ536" s="2825"/>
      <c r="AK536" s="2825"/>
      <c r="AL536" s="2825"/>
      <c r="AM536" s="2825"/>
    </row>
    <row r="537" spans="1:39" ht="12.75" hidden="1" customHeight="1">
      <c r="A537" s="2825"/>
      <c r="B537" s="2825"/>
      <c r="C537" s="2825"/>
      <c r="D537" s="2825"/>
      <c r="E537" s="2825"/>
      <c r="F537" s="2828"/>
      <c r="G537" s="2827"/>
      <c r="H537" s="2826"/>
      <c r="I537" s="2825"/>
      <c r="J537" s="2830"/>
      <c r="K537" s="2830"/>
      <c r="L537" s="2830"/>
      <c r="M537" s="2830"/>
      <c r="N537" s="2825"/>
      <c r="O537" s="2825"/>
      <c r="P537" s="2825"/>
      <c r="Q537" s="2825"/>
      <c r="R537" s="2825"/>
      <c r="S537" s="2825"/>
      <c r="T537" s="2825"/>
      <c r="U537" s="2825"/>
      <c r="V537" s="2825"/>
      <c r="W537" s="2825"/>
      <c r="X537" s="2825"/>
      <c r="Y537" s="2825"/>
      <c r="Z537" s="2825"/>
      <c r="AA537" s="2825"/>
      <c r="AB537" s="2825"/>
      <c r="AC537" s="2825"/>
      <c r="AD537" s="2825"/>
      <c r="AE537" s="2825"/>
      <c r="AF537" s="2825"/>
      <c r="AG537" s="2825"/>
      <c r="AH537" s="2825"/>
      <c r="AI537" s="2825"/>
      <c r="AJ537" s="2825"/>
      <c r="AK537" s="2825"/>
      <c r="AL537" s="2825"/>
      <c r="AM537" s="2825"/>
    </row>
    <row r="538" spans="1:39" ht="12.75" hidden="1" customHeight="1">
      <c r="A538" s="2825"/>
      <c r="B538" s="2825"/>
      <c r="C538" s="2825"/>
      <c r="D538" s="2825"/>
      <c r="E538" s="2825"/>
      <c r="F538" s="2828"/>
      <c r="G538" s="2827"/>
      <c r="H538" s="2826"/>
      <c r="I538" s="2825"/>
      <c r="J538" s="2825"/>
      <c r="K538" s="2825"/>
      <c r="L538" s="2825"/>
      <c r="M538" s="2825"/>
      <c r="N538" s="2825"/>
      <c r="O538" s="2825"/>
      <c r="P538" s="2825"/>
      <c r="Q538" s="2825"/>
      <c r="R538" s="2825"/>
      <c r="S538" s="2825"/>
      <c r="T538" s="2825"/>
      <c r="U538" s="2825"/>
      <c r="V538" s="2825"/>
      <c r="W538" s="2825"/>
      <c r="X538" s="2825"/>
      <c r="Y538" s="2825"/>
      <c r="Z538" s="2825"/>
      <c r="AA538" s="2825"/>
      <c r="AB538" s="2825"/>
      <c r="AC538" s="2825"/>
      <c r="AD538" s="2825"/>
      <c r="AE538" s="2825"/>
      <c r="AF538" s="2825"/>
      <c r="AG538" s="2825"/>
      <c r="AH538" s="2825"/>
      <c r="AI538" s="2825"/>
      <c r="AJ538" s="2825"/>
      <c r="AK538" s="2825"/>
      <c r="AL538" s="2825"/>
      <c r="AM538" s="2825"/>
    </row>
    <row r="539" spans="1:39" ht="12.75" hidden="1" customHeight="1">
      <c r="A539" s="2825"/>
      <c r="B539" s="2825"/>
      <c r="C539" s="2825"/>
      <c r="D539" s="2825"/>
      <c r="E539" s="2825"/>
      <c r="F539" s="2828"/>
      <c r="G539" s="2827"/>
      <c r="H539" s="2826"/>
      <c r="I539" s="2825"/>
      <c r="J539" s="2830"/>
      <c r="K539" s="2830"/>
      <c r="L539" s="2830"/>
      <c r="M539" s="2830"/>
      <c r="N539" s="2825"/>
      <c r="O539" s="2825"/>
      <c r="P539" s="2825"/>
      <c r="Q539" s="2825"/>
      <c r="R539" s="2825"/>
      <c r="S539" s="2825"/>
      <c r="T539" s="2825"/>
      <c r="U539" s="2825"/>
      <c r="V539" s="2825"/>
      <c r="W539" s="2825"/>
      <c r="X539" s="2825"/>
      <c r="Y539" s="2825"/>
      <c r="Z539" s="2825"/>
      <c r="AA539" s="2825"/>
      <c r="AB539" s="2825"/>
      <c r="AC539" s="2825"/>
      <c r="AD539" s="2825"/>
      <c r="AE539" s="2825"/>
      <c r="AF539" s="2825"/>
      <c r="AG539" s="2825"/>
      <c r="AH539" s="2825"/>
      <c r="AI539" s="2825"/>
      <c r="AJ539" s="2825"/>
      <c r="AK539" s="2825"/>
      <c r="AL539" s="2825"/>
      <c r="AM539" s="2825"/>
    </row>
    <row r="540" spans="1:39" ht="12.75" hidden="1" customHeight="1">
      <c r="A540" s="2825"/>
      <c r="B540" s="2825"/>
      <c r="C540" s="2825"/>
      <c r="D540" s="2825"/>
      <c r="E540" s="2825"/>
      <c r="F540" s="2828"/>
      <c r="G540" s="2827"/>
      <c r="H540" s="2826"/>
      <c r="I540" s="2825"/>
      <c r="J540" s="2825"/>
      <c r="K540" s="2825"/>
      <c r="L540" s="2825"/>
      <c r="M540" s="2825"/>
      <c r="N540" s="2825"/>
      <c r="O540" s="2825"/>
      <c r="P540" s="2825"/>
      <c r="Q540" s="2825"/>
      <c r="R540" s="2825"/>
      <c r="S540" s="2825"/>
      <c r="T540" s="2825"/>
      <c r="U540" s="2825"/>
      <c r="V540" s="2825"/>
      <c r="W540" s="2825"/>
      <c r="X540" s="2825"/>
      <c r="Y540" s="2825"/>
      <c r="Z540" s="2825"/>
      <c r="AA540" s="2825"/>
      <c r="AB540" s="2825"/>
      <c r="AC540" s="2825"/>
      <c r="AD540" s="2825"/>
      <c r="AE540" s="2825"/>
      <c r="AF540" s="2825"/>
      <c r="AG540" s="2825"/>
      <c r="AH540" s="2825"/>
      <c r="AI540" s="2825"/>
      <c r="AJ540" s="2825"/>
      <c r="AK540" s="2825"/>
      <c r="AL540" s="2825"/>
      <c r="AM540" s="2825"/>
    </row>
    <row r="541" spans="1:39" ht="12.75" hidden="1" customHeight="1">
      <c r="A541" s="2825"/>
      <c r="B541" s="2825"/>
      <c r="C541" s="2825"/>
      <c r="D541" s="2825"/>
      <c r="E541" s="2825"/>
      <c r="F541" s="2828"/>
      <c r="G541" s="2827"/>
      <c r="H541" s="2826"/>
      <c r="I541" s="2825"/>
      <c r="J541" s="2825"/>
      <c r="K541" s="2825"/>
      <c r="L541" s="2825"/>
      <c r="M541" s="2825"/>
      <c r="N541" s="2825"/>
      <c r="O541" s="2825"/>
      <c r="P541" s="2825"/>
      <c r="Q541" s="2825"/>
      <c r="R541" s="2825"/>
      <c r="S541" s="2825"/>
      <c r="T541" s="2825"/>
      <c r="U541" s="2825"/>
      <c r="V541" s="2825"/>
      <c r="W541" s="2825"/>
      <c r="X541" s="2825"/>
      <c r="Y541" s="2825"/>
      <c r="Z541" s="2825"/>
      <c r="AA541" s="2825"/>
      <c r="AB541" s="2825"/>
      <c r="AC541" s="2825"/>
      <c r="AD541" s="2825"/>
      <c r="AE541" s="2825"/>
      <c r="AF541" s="2825"/>
      <c r="AG541" s="2825"/>
      <c r="AH541" s="2825"/>
      <c r="AI541" s="2825"/>
      <c r="AJ541" s="2825"/>
      <c r="AK541" s="2825"/>
      <c r="AL541" s="2825"/>
      <c r="AM541" s="2825"/>
    </row>
    <row r="542" spans="1:39" ht="12.75" hidden="1" customHeight="1">
      <c r="A542" s="2825"/>
      <c r="B542" s="2825"/>
      <c r="C542" s="2825"/>
      <c r="D542" s="2825"/>
      <c r="E542" s="2825"/>
      <c r="F542" s="2828"/>
      <c r="G542" s="2827"/>
      <c r="H542" s="2826"/>
      <c r="I542" s="2825"/>
      <c r="J542" s="2831"/>
      <c r="K542" s="2831"/>
      <c r="L542" s="2832"/>
      <c r="M542" s="2832"/>
      <c r="N542" s="2825"/>
      <c r="O542" s="2825"/>
      <c r="P542" s="2825"/>
      <c r="Q542" s="2825"/>
      <c r="R542" s="2825"/>
      <c r="S542" s="2825"/>
      <c r="T542" s="2825"/>
      <c r="U542" s="2825"/>
      <c r="V542" s="2825"/>
      <c r="W542" s="2825"/>
      <c r="X542" s="2825"/>
      <c r="Y542" s="2825"/>
      <c r="Z542" s="2825"/>
      <c r="AA542" s="2825"/>
      <c r="AB542" s="2825"/>
      <c r="AC542" s="2825"/>
      <c r="AD542" s="2825"/>
      <c r="AE542" s="2825"/>
      <c r="AF542" s="2825"/>
      <c r="AG542" s="2825"/>
      <c r="AH542" s="2825"/>
      <c r="AI542" s="2825"/>
      <c r="AJ542" s="2825"/>
      <c r="AK542" s="2825"/>
      <c r="AL542" s="2825"/>
      <c r="AM542" s="2825"/>
    </row>
    <row r="543" spans="1:39" ht="12.75" hidden="1" customHeight="1">
      <c r="A543" s="2825"/>
      <c r="B543" s="2825"/>
      <c r="C543" s="2825"/>
      <c r="D543" s="2825"/>
      <c r="E543" s="2825"/>
      <c r="F543" s="2828"/>
      <c r="G543" s="2827"/>
      <c r="H543" s="2826"/>
      <c r="I543" s="2825"/>
      <c r="J543" s="2830"/>
      <c r="K543" s="2830"/>
      <c r="L543" s="2830"/>
      <c r="M543" s="2830"/>
      <c r="N543" s="2825"/>
      <c r="O543" s="2825"/>
      <c r="P543" s="2825"/>
      <c r="Q543" s="2825"/>
      <c r="R543" s="2825"/>
      <c r="S543" s="2825"/>
      <c r="T543" s="2825"/>
      <c r="U543" s="2825"/>
      <c r="V543" s="2825"/>
      <c r="W543" s="2825"/>
      <c r="X543" s="2825"/>
      <c r="Y543" s="2825"/>
      <c r="Z543" s="2825"/>
      <c r="AA543" s="2825"/>
      <c r="AB543" s="2825"/>
      <c r="AC543" s="2825"/>
      <c r="AD543" s="2825"/>
      <c r="AE543" s="2825"/>
      <c r="AF543" s="2825"/>
      <c r="AG543" s="2825"/>
      <c r="AH543" s="2825"/>
      <c r="AI543" s="2825"/>
      <c r="AJ543" s="2825"/>
      <c r="AK543" s="2825"/>
      <c r="AL543" s="2825"/>
      <c r="AM543" s="2825"/>
    </row>
    <row r="544" spans="1:39" ht="12.75" hidden="1" customHeight="1">
      <c r="A544" s="2825"/>
      <c r="B544" s="2825"/>
      <c r="C544" s="2825"/>
      <c r="D544" s="2825"/>
      <c r="E544" s="2825"/>
      <c r="F544" s="2828"/>
      <c r="G544" s="2827"/>
      <c r="H544" s="2826"/>
      <c r="I544" s="2825"/>
      <c r="J544" s="2825"/>
      <c r="K544" s="2825"/>
      <c r="L544" s="2825"/>
      <c r="M544" s="2825"/>
      <c r="N544" s="2825"/>
      <c r="O544" s="2825"/>
      <c r="P544" s="2825"/>
      <c r="Q544" s="2825"/>
      <c r="R544" s="2825"/>
      <c r="S544" s="2825"/>
      <c r="T544" s="2825"/>
      <c r="U544" s="2825"/>
      <c r="V544" s="2825"/>
      <c r="W544" s="2825"/>
      <c r="X544" s="2825"/>
      <c r="Y544" s="2825"/>
      <c r="Z544" s="2825"/>
      <c r="AA544" s="2825"/>
      <c r="AB544" s="2825"/>
      <c r="AC544" s="2825"/>
      <c r="AD544" s="2825"/>
      <c r="AE544" s="2825"/>
      <c r="AF544" s="2825"/>
      <c r="AG544" s="2825"/>
      <c r="AH544" s="2825"/>
      <c r="AI544" s="2825"/>
      <c r="AJ544" s="2825"/>
      <c r="AK544" s="2825"/>
      <c r="AL544" s="2825"/>
      <c r="AM544" s="2825"/>
    </row>
    <row r="545" spans="1:39" ht="12.75" hidden="1" customHeight="1">
      <c r="A545" s="2825"/>
      <c r="B545" s="2825"/>
      <c r="C545" s="2825"/>
      <c r="D545" s="2825"/>
      <c r="E545" s="2825"/>
      <c r="F545" s="2828"/>
      <c r="G545" s="2827"/>
      <c r="H545" s="2826"/>
      <c r="I545" s="2825"/>
      <c r="J545" s="2830"/>
      <c r="K545" s="2830"/>
      <c r="L545" s="2830"/>
      <c r="M545" s="2830"/>
      <c r="N545" s="2825"/>
      <c r="O545" s="2825"/>
      <c r="P545" s="2825"/>
      <c r="Q545" s="2825"/>
      <c r="R545" s="2825"/>
      <c r="S545" s="2825"/>
      <c r="T545" s="2825"/>
      <c r="U545" s="2825"/>
      <c r="V545" s="2825"/>
      <c r="W545" s="2825"/>
      <c r="X545" s="2825"/>
      <c r="Y545" s="2825"/>
      <c r="Z545" s="2825"/>
      <c r="AA545" s="2825"/>
      <c r="AB545" s="2825"/>
      <c r="AC545" s="2825"/>
      <c r="AD545" s="2825"/>
      <c r="AE545" s="2825"/>
      <c r="AF545" s="2825"/>
      <c r="AG545" s="2825"/>
      <c r="AH545" s="2825"/>
      <c r="AI545" s="2825"/>
      <c r="AJ545" s="2825"/>
      <c r="AK545" s="2825"/>
      <c r="AL545" s="2825"/>
      <c r="AM545" s="2825"/>
    </row>
    <row r="546" spans="1:39" ht="12.75" hidden="1" customHeight="1">
      <c r="A546" s="2825"/>
      <c r="B546" s="2825"/>
      <c r="C546" s="2825"/>
      <c r="D546" s="2825"/>
      <c r="E546" s="2825"/>
      <c r="F546" s="2828"/>
      <c r="G546" s="2827"/>
      <c r="H546" s="2826"/>
      <c r="I546" s="2825"/>
      <c r="J546" s="2825"/>
      <c r="K546" s="2825"/>
      <c r="L546" s="2825"/>
      <c r="M546" s="2825"/>
      <c r="N546" s="2825"/>
      <c r="O546" s="2825"/>
      <c r="P546" s="2825"/>
      <c r="Q546" s="2825"/>
      <c r="R546" s="2825"/>
      <c r="S546" s="2825"/>
      <c r="T546" s="2825"/>
      <c r="U546" s="2825"/>
      <c r="V546" s="2825"/>
      <c r="W546" s="2825"/>
      <c r="X546" s="2825"/>
      <c r="Y546" s="2825"/>
      <c r="Z546" s="2825"/>
      <c r="AA546" s="2825"/>
      <c r="AB546" s="2825"/>
      <c r="AC546" s="2825"/>
      <c r="AD546" s="2825"/>
      <c r="AE546" s="2825"/>
      <c r="AF546" s="2825"/>
      <c r="AG546" s="2825"/>
      <c r="AH546" s="2825"/>
      <c r="AI546" s="2825"/>
      <c r="AJ546" s="2825"/>
      <c r="AK546" s="2825"/>
      <c r="AL546" s="2825"/>
      <c r="AM546" s="2825"/>
    </row>
    <row r="547" spans="1:39" ht="12.75" hidden="1" customHeight="1">
      <c r="A547" s="2825"/>
      <c r="B547" s="2825"/>
      <c r="C547" s="2825"/>
      <c r="D547" s="2825"/>
      <c r="E547" s="2825"/>
      <c r="F547" s="2828"/>
      <c r="G547" s="2827"/>
      <c r="H547" s="2826"/>
      <c r="I547" s="2825"/>
      <c r="J547" s="2831"/>
      <c r="K547" s="2831"/>
      <c r="L547" s="2825"/>
      <c r="M547" s="2825"/>
      <c r="N547" s="2825"/>
      <c r="O547" s="2825"/>
      <c r="P547" s="2825"/>
      <c r="Q547" s="2825"/>
      <c r="R547" s="2825"/>
      <c r="S547" s="2825"/>
      <c r="T547" s="2825"/>
      <c r="U547" s="2825"/>
      <c r="V547" s="2825"/>
      <c r="W547" s="2825"/>
      <c r="X547" s="2825"/>
      <c r="Y547" s="2825"/>
      <c r="Z547" s="2825"/>
      <c r="AA547" s="2825"/>
      <c r="AB547" s="2825"/>
      <c r="AC547" s="2825"/>
      <c r="AD547" s="2825"/>
      <c r="AE547" s="2825"/>
      <c r="AF547" s="2825"/>
      <c r="AG547" s="2825"/>
      <c r="AH547" s="2825"/>
      <c r="AI547" s="2825"/>
      <c r="AJ547" s="2825"/>
      <c r="AK547" s="2825"/>
      <c r="AL547" s="2825"/>
      <c r="AM547" s="2825"/>
    </row>
    <row r="548" spans="1:39" ht="12.75" hidden="1" customHeight="1">
      <c r="A548" s="2825"/>
      <c r="B548" s="2825"/>
      <c r="C548" s="2825"/>
      <c r="D548" s="2825"/>
      <c r="E548" s="2825"/>
      <c r="F548" s="2828"/>
      <c r="G548" s="2827"/>
      <c r="H548" s="2826"/>
      <c r="I548" s="2825"/>
      <c r="J548" s="2830"/>
      <c r="K548" s="2830"/>
      <c r="L548" s="2825"/>
      <c r="M548" s="2825"/>
      <c r="N548" s="2825"/>
      <c r="O548" s="2825"/>
      <c r="P548" s="2825"/>
      <c r="Q548" s="2825"/>
      <c r="R548" s="2825"/>
      <c r="S548" s="2825"/>
      <c r="T548" s="2825"/>
      <c r="U548" s="2825"/>
      <c r="V548" s="2825"/>
      <c r="W548" s="2825"/>
      <c r="X548" s="2825"/>
      <c r="Y548" s="2825"/>
      <c r="Z548" s="2825"/>
      <c r="AA548" s="2825"/>
      <c r="AB548" s="2825"/>
      <c r="AC548" s="2825"/>
      <c r="AD548" s="2825"/>
      <c r="AE548" s="2825"/>
      <c r="AF548" s="2825"/>
      <c r="AG548" s="2825"/>
      <c r="AH548" s="2825"/>
      <c r="AI548" s="2825"/>
      <c r="AJ548" s="2825"/>
      <c r="AK548" s="2825"/>
      <c r="AL548" s="2825"/>
      <c r="AM548" s="2825"/>
    </row>
    <row r="549" spans="1:39" ht="12.75" hidden="1" customHeight="1">
      <c r="A549" s="2825"/>
      <c r="B549" s="2825"/>
      <c r="C549" s="2825"/>
      <c r="D549" s="2825"/>
      <c r="E549" s="2825"/>
      <c r="F549" s="2828"/>
      <c r="G549" s="2827"/>
      <c r="H549" s="2826"/>
      <c r="I549" s="2825"/>
      <c r="J549" s="2825"/>
      <c r="K549" s="2825"/>
      <c r="L549" s="2825"/>
      <c r="M549" s="2825"/>
      <c r="N549" s="2825"/>
      <c r="O549" s="2825"/>
      <c r="P549" s="2825"/>
      <c r="Q549" s="2825"/>
      <c r="R549" s="2825"/>
      <c r="S549" s="2825"/>
      <c r="T549" s="2825"/>
      <c r="U549" s="2825"/>
      <c r="V549" s="2825"/>
      <c r="W549" s="2825"/>
      <c r="X549" s="2825"/>
      <c r="Y549" s="2825"/>
      <c r="Z549" s="2825"/>
      <c r="AA549" s="2825"/>
      <c r="AB549" s="2825"/>
      <c r="AC549" s="2825"/>
      <c r="AD549" s="2825"/>
      <c r="AE549" s="2825"/>
      <c r="AF549" s="2825"/>
      <c r="AG549" s="2825"/>
      <c r="AH549" s="2825"/>
      <c r="AI549" s="2825"/>
      <c r="AJ549" s="2825"/>
      <c r="AK549" s="2825"/>
      <c r="AL549" s="2825"/>
      <c r="AM549" s="2825"/>
    </row>
    <row r="550" spans="1:39" ht="12.75" hidden="1" customHeight="1">
      <c r="A550" s="2825"/>
      <c r="B550" s="2825"/>
      <c r="C550" s="2825"/>
      <c r="D550" s="2825"/>
      <c r="E550" s="2825"/>
      <c r="F550" s="2828"/>
      <c r="G550" s="2827"/>
      <c r="H550" s="2826"/>
      <c r="I550" s="2825"/>
      <c r="J550" s="2830"/>
      <c r="K550" s="2830"/>
      <c r="L550" s="2825"/>
      <c r="M550" s="2825"/>
      <c r="N550" s="2825"/>
      <c r="O550" s="2825"/>
      <c r="P550" s="2825"/>
      <c r="Q550" s="2825"/>
      <c r="R550" s="2825"/>
      <c r="S550" s="2825"/>
      <c r="T550" s="2825"/>
      <c r="U550" s="2825"/>
      <c r="V550" s="2825"/>
      <c r="W550" s="2825"/>
      <c r="X550" s="2825"/>
      <c r="Y550" s="2825"/>
      <c r="Z550" s="2825"/>
      <c r="AA550" s="2825"/>
      <c r="AB550" s="2825"/>
      <c r="AC550" s="2825"/>
      <c r="AD550" s="2825"/>
      <c r="AE550" s="2825"/>
      <c r="AF550" s="2825"/>
      <c r="AG550" s="2825"/>
      <c r="AH550" s="2825"/>
      <c r="AI550" s="2825"/>
      <c r="AJ550" s="2825"/>
      <c r="AK550" s="2825"/>
      <c r="AL550" s="2825"/>
      <c r="AM550" s="2825"/>
    </row>
    <row r="551" spans="1:39" ht="12.75" hidden="1" customHeight="1">
      <c r="A551" s="2825"/>
      <c r="B551" s="2825"/>
      <c r="C551" s="2825"/>
      <c r="D551" s="2825"/>
      <c r="E551" s="2825"/>
      <c r="F551" s="2828"/>
      <c r="G551" s="2827"/>
      <c r="H551" s="2826"/>
      <c r="I551" s="2825"/>
      <c r="J551" s="2825"/>
      <c r="K551" s="2825"/>
      <c r="L551" s="2825"/>
      <c r="M551" s="2825"/>
      <c r="N551" s="2825"/>
      <c r="O551" s="2825"/>
      <c r="P551" s="2825"/>
      <c r="Q551" s="2825"/>
      <c r="R551" s="2825"/>
      <c r="S551" s="2825"/>
      <c r="T551" s="2825"/>
      <c r="U551" s="2825"/>
      <c r="V551" s="2825"/>
      <c r="W551" s="2825"/>
      <c r="X551" s="2825"/>
      <c r="Y551" s="2825"/>
      <c r="Z551" s="2825"/>
      <c r="AA551" s="2825"/>
      <c r="AB551" s="2825"/>
      <c r="AC551" s="2825"/>
      <c r="AD551" s="2825"/>
      <c r="AE551" s="2825"/>
      <c r="AF551" s="2825"/>
      <c r="AG551" s="2825"/>
      <c r="AH551" s="2825"/>
      <c r="AI551" s="2825"/>
      <c r="AJ551" s="2825"/>
      <c r="AK551" s="2825"/>
      <c r="AL551" s="2825"/>
      <c r="AM551" s="2825"/>
    </row>
    <row r="552" spans="1:39" ht="12.75" hidden="1" customHeight="1">
      <c r="A552" s="2825"/>
      <c r="B552" s="2825"/>
      <c r="C552" s="2825"/>
      <c r="D552" s="2825"/>
      <c r="E552" s="2825"/>
      <c r="F552" s="2828"/>
      <c r="G552" s="2827"/>
      <c r="H552" s="2826"/>
      <c r="I552" s="2825"/>
      <c r="J552" s="2825"/>
      <c r="K552" s="2825"/>
      <c r="L552" s="2825"/>
      <c r="M552" s="2825"/>
      <c r="N552" s="2825"/>
      <c r="O552" s="2825"/>
      <c r="P552" s="2825"/>
      <c r="Q552" s="2825"/>
      <c r="R552" s="2825"/>
      <c r="S552" s="2825"/>
      <c r="T552" s="2825"/>
      <c r="U552" s="2825"/>
      <c r="V552" s="2825"/>
      <c r="W552" s="2825"/>
      <c r="X552" s="2825"/>
      <c r="Y552" s="2825"/>
      <c r="Z552" s="2825"/>
      <c r="AA552" s="2825"/>
      <c r="AB552" s="2825"/>
      <c r="AC552" s="2825"/>
      <c r="AD552" s="2825"/>
      <c r="AE552" s="2825"/>
      <c r="AF552" s="2825"/>
      <c r="AG552" s="2825"/>
      <c r="AH552" s="2825"/>
      <c r="AI552" s="2825"/>
      <c r="AJ552" s="2825"/>
      <c r="AK552" s="2825"/>
      <c r="AL552" s="2825"/>
      <c r="AM552" s="2825"/>
    </row>
    <row r="553" spans="1:39" ht="12.75" hidden="1" customHeight="1">
      <c r="A553" s="2825"/>
      <c r="B553" s="2825"/>
      <c r="C553" s="2825"/>
      <c r="D553" s="2825"/>
      <c r="E553" s="2825"/>
      <c r="F553" s="2828"/>
      <c r="G553" s="2827"/>
      <c r="H553" s="2826"/>
      <c r="I553" s="2825"/>
      <c r="J553" s="2825"/>
      <c r="K553" s="2825"/>
      <c r="L553" s="2825"/>
      <c r="M553" s="2825"/>
      <c r="N553" s="2825"/>
      <c r="O553" s="2825"/>
      <c r="P553" s="2825"/>
      <c r="Q553" s="2825"/>
      <c r="R553" s="2825"/>
      <c r="S553" s="2825"/>
      <c r="T553" s="2825"/>
      <c r="U553" s="2825"/>
      <c r="V553" s="2825"/>
      <c r="W553" s="2825"/>
      <c r="X553" s="2825"/>
      <c r="Y553" s="2825"/>
      <c r="Z553" s="2825"/>
      <c r="AA553" s="2825"/>
      <c r="AB553" s="2825"/>
      <c r="AC553" s="2825"/>
      <c r="AD553" s="2825"/>
      <c r="AE553" s="2825"/>
      <c r="AF553" s="2825"/>
      <c r="AG553" s="2825"/>
      <c r="AH553" s="2825"/>
      <c r="AI553" s="2825"/>
      <c r="AJ553" s="2825"/>
      <c r="AK553" s="2825"/>
      <c r="AL553" s="2825"/>
      <c r="AM553" s="2825"/>
    </row>
    <row r="554" spans="1:39" ht="12.75" hidden="1" customHeight="1">
      <c r="A554" s="2825"/>
      <c r="B554" s="2825"/>
      <c r="C554" s="2825"/>
      <c r="D554" s="2825"/>
      <c r="E554" s="2825"/>
      <c r="F554" s="2828"/>
      <c r="G554" s="2827"/>
      <c r="H554" s="2826"/>
      <c r="I554" s="2825"/>
      <c r="J554" s="2825"/>
      <c r="K554" s="2825"/>
      <c r="L554" s="2825"/>
      <c r="M554" s="2825"/>
      <c r="N554" s="2825"/>
      <c r="O554" s="2825"/>
      <c r="P554" s="2825"/>
      <c r="Q554" s="2825"/>
      <c r="R554" s="2825"/>
      <c r="S554" s="2825"/>
      <c r="T554" s="2825"/>
      <c r="U554" s="2825"/>
      <c r="V554" s="2825"/>
      <c r="W554" s="2825"/>
      <c r="X554" s="2825"/>
      <c r="Y554" s="2825"/>
      <c r="Z554" s="2825"/>
      <c r="AA554" s="2825"/>
      <c r="AB554" s="2825"/>
      <c r="AC554" s="2825"/>
      <c r="AD554" s="2825"/>
      <c r="AE554" s="2825"/>
      <c r="AF554" s="2825"/>
      <c r="AG554" s="2825"/>
      <c r="AH554" s="2825"/>
      <c r="AI554" s="2825"/>
      <c r="AJ554" s="2825"/>
      <c r="AK554" s="2825"/>
      <c r="AL554" s="2825"/>
      <c r="AM554" s="2825"/>
    </row>
    <row r="555" spans="1:39" ht="12.75" hidden="1" customHeight="1">
      <c r="A555" s="2825"/>
      <c r="B555" s="2825"/>
      <c r="C555" s="2825"/>
      <c r="D555" s="2825"/>
      <c r="E555" s="2825"/>
      <c r="F555" s="2828"/>
      <c r="G555" s="2827"/>
      <c r="H555" s="2826"/>
      <c r="I555" s="2825"/>
      <c r="J555" s="2825"/>
      <c r="K555" s="2825"/>
      <c r="L555" s="2825"/>
      <c r="M555" s="2825"/>
      <c r="N555" s="2825"/>
      <c r="O555" s="2825"/>
      <c r="P555" s="2825"/>
      <c r="Q555" s="2825"/>
      <c r="R555" s="2825"/>
      <c r="S555" s="2825"/>
      <c r="T555" s="2825"/>
      <c r="U555" s="2825"/>
      <c r="V555" s="2825"/>
      <c r="W555" s="2825"/>
      <c r="X555" s="2825"/>
      <c r="Y555" s="2825"/>
      <c r="Z555" s="2825"/>
      <c r="AA555" s="2825"/>
      <c r="AB555" s="2825"/>
      <c r="AC555" s="2825"/>
      <c r="AD555" s="2825"/>
      <c r="AE555" s="2825"/>
      <c r="AF555" s="2825"/>
      <c r="AG555" s="2825"/>
      <c r="AH555" s="2825"/>
      <c r="AI555" s="2825"/>
      <c r="AJ555" s="2825"/>
      <c r="AK555" s="2825"/>
      <c r="AL555" s="2825"/>
      <c r="AM555" s="2825"/>
    </row>
    <row r="556" spans="1:39" ht="12.75" hidden="1" customHeight="1">
      <c r="A556" s="2825"/>
      <c r="B556" s="2825"/>
      <c r="C556" s="2825"/>
      <c r="D556" s="2825"/>
      <c r="E556" s="2825"/>
      <c r="F556" s="2828"/>
      <c r="G556" s="2827"/>
      <c r="H556" s="2826"/>
      <c r="I556" s="2825"/>
      <c r="J556" s="2825"/>
      <c r="K556" s="2825"/>
      <c r="L556" s="2825"/>
      <c r="M556" s="2825"/>
      <c r="N556" s="2825"/>
      <c r="O556" s="2825"/>
      <c r="P556" s="2825"/>
      <c r="Q556" s="2825"/>
      <c r="R556" s="2825"/>
      <c r="S556" s="2825"/>
      <c r="T556" s="2825"/>
      <c r="U556" s="2825"/>
      <c r="V556" s="2825"/>
      <c r="W556" s="2825"/>
      <c r="X556" s="2825"/>
      <c r="Y556" s="2825"/>
      <c r="Z556" s="2825"/>
      <c r="AA556" s="2825"/>
      <c r="AB556" s="2825"/>
      <c r="AC556" s="2825"/>
      <c r="AD556" s="2825"/>
      <c r="AE556" s="2825"/>
      <c r="AF556" s="2825"/>
      <c r="AG556" s="2825"/>
      <c r="AH556" s="2825"/>
      <c r="AI556" s="2825"/>
      <c r="AJ556" s="2825"/>
      <c r="AK556" s="2825"/>
      <c r="AL556" s="2825"/>
      <c r="AM556" s="2825"/>
    </row>
    <row r="557" spans="1:39" ht="12.75" hidden="1" customHeight="1">
      <c r="A557" s="2825"/>
      <c r="B557" s="2825"/>
      <c r="C557" s="2825"/>
      <c r="D557" s="2825"/>
      <c r="E557" s="2825"/>
      <c r="F557" s="2828"/>
      <c r="G557" s="2827"/>
      <c r="H557" s="2826"/>
      <c r="I557" s="2825"/>
      <c r="J557" s="2825"/>
      <c r="K557" s="2825"/>
      <c r="L557" s="2825"/>
      <c r="M557" s="2825"/>
      <c r="N557" s="2825"/>
      <c r="O557" s="2825"/>
      <c r="P557" s="2825"/>
      <c r="Q557" s="2825"/>
      <c r="R557" s="2825"/>
      <c r="S557" s="2825"/>
      <c r="T557" s="2825"/>
      <c r="U557" s="2825"/>
      <c r="V557" s="2825"/>
      <c r="W557" s="2825"/>
      <c r="X557" s="2825"/>
      <c r="Y557" s="2825"/>
      <c r="Z557" s="2825"/>
      <c r="AA557" s="2825"/>
      <c r="AB557" s="2825"/>
      <c r="AC557" s="2825"/>
      <c r="AD557" s="2825"/>
      <c r="AE557" s="2825"/>
      <c r="AF557" s="2825"/>
      <c r="AG557" s="2825"/>
      <c r="AH557" s="2825"/>
      <c r="AI557" s="2825"/>
      <c r="AJ557" s="2825"/>
      <c r="AK557" s="2825"/>
      <c r="AL557" s="2825"/>
      <c r="AM557" s="2825"/>
    </row>
    <row r="558" spans="1:39" ht="12.75" hidden="1" customHeight="1">
      <c r="A558" s="2825"/>
      <c r="B558" s="2825"/>
      <c r="C558" s="2825"/>
      <c r="D558" s="2825"/>
      <c r="E558" s="2825"/>
      <c r="F558" s="2828"/>
      <c r="G558" s="2827"/>
      <c r="H558" s="2826"/>
      <c r="I558" s="2825"/>
      <c r="J558" s="2825"/>
      <c r="K558" s="2825"/>
      <c r="L558" s="2825"/>
      <c r="M558" s="2825"/>
      <c r="N558" s="2825"/>
      <c r="O558" s="2825"/>
      <c r="P558" s="2825"/>
      <c r="Q558" s="2825"/>
      <c r="R558" s="2825"/>
      <c r="S558" s="2825"/>
      <c r="T558" s="2825"/>
      <c r="U558" s="2825"/>
      <c r="V558" s="2825"/>
      <c r="W558" s="2825"/>
      <c r="X558" s="2825"/>
      <c r="Y558" s="2825"/>
      <c r="Z558" s="2825"/>
      <c r="AA558" s="2825"/>
      <c r="AB558" s="2825"/>
      <c r="AC558" s="2825"/>
      <c r="AD558" s="2825"/>
      <c r="AE558" s="2825"/>
      <c r="AF558" s="2825"/>
      <c r="AG558" s="2825"/>
      <c r="AH558" s="2825"/>
      <c r="AI558" s="2825"/>
      <c r="AJ558" s="2825"/>
      <c r="AK558" s="2825"/>
      <c r="AL558" s="2825"/>
      <c r="AM558" s="2825"/>
    </row>
    <row r="559" spans="1:39" ht="12.75" hidden="1" customHeight="1">
      <c r="A559" s="2825"/>
      <c r="B559" s="2825"/>
      <c r="C559" s="2825"/>
      <c r="D559" s="2825"/>
      <c r="E559" s="2825"/>
      <c r="F559" s="2828"/>
      <c r="G559" s="2827"/>
      <c r="H559" s="2826"/>
      <c r="I559" s="2825"/>
      <c r="J559" s="2825"/>
      <c r="K559" s="2825"/>
      <c r="L559" s="2825"/>
      <c r="M559" s="2825"/>
      <c r="N559" s="2825"/>
      <c r="O559" s="2825"/>
      <c r="P559" s="2825"/>
      <c r="Q559" s="2825"/>
      <c r="R559" s="2825"/>
      <c r="S559" s="2825"/>
      <c r="T559" s="2825"/>
      <c r="U559" s="2825"/>
      <c r="V559" s="2825"/>
      <c r="W559" s="2825"/>
      <c r="X559" s="2825"/>
      <c r="Y559" s="2825"/>
      <c r="Z559" s="2825"/>
      <c r="AA559" s="2825"/>
      <c r="AB559" s="2825"/>
      <c r="AC559" s="2825"/>
      <c r="AD559" s="2825"/>
      <c r="AE559" s="2825"/>
      <c r="AF559" s="2825"/>
      <c r="AG559" s="2825"/>
      <c r="AH559" s="2825"/>
      <c r="AI559" s="2825"/>
      <c r="AJ559" s="2825"/>
      <c r="AK559" s="2825"/>
      <c r="AL559" s="2825"/>
      <c r="AM559" s="2825"/>
    </row>
    <row r="560" spans="1:39" ht="12.75" hidden="1" customHeight="1">
      <c r="A560" s="2825"/>
      <c r="B560" s="2825"/>
      <c r="C560" s="2825"/>
      <c r="D560" s="2825"/>
      <c r="E560" s="2825"/>
      <c r="F560" s="2828"/>
      <c r="G560" s="2827"/>
      <c r="H560" s="2826"/>
      <c r="I560" s="2825"/>
      <c r="J560" s="2825"/>
      <c r="K560" s="2825"/>
      <c r="L560" s="2825"/>
      <c r="M560" s="2825"/>
      <c r="N560" s="2825"/>
      <c r="O560" s="2825"/>
      <c r="P560" s="2825"/>
      <c r="Q560" s="2825"/>
      <c r="R560" s="2825"/>
      <c r="S560" s="2825"/>
      <c r="T560" s="2825"/>
      <c r="U560" s="2825"/>
      <c r="V560" s="2825"/>
      <c r="W560" s="2825"/>
      <c r="X560" s="2825"/>
      <c r="Y560" s="2825"/>
      <c r="Z560" s="2825"/>
      <c r="AA560" s="2825"/>
      <c r="AB560" s="2825"/>
      <c r="AC560" s="2825"/>
      <c r="AD560" s="2825"/>
      <c r="AE560" s="2825"/>
      <c r="AF560" s="2825"/>
      <c r="AG560" s="2825"/>
      <c r="AH560" s="2825"/>
      <c r="AI560" s="2825"/>
      <c r="AJ560" s="2825"/>
      <c r="AK560" s="2825"/>
      <c r="AL560" s="2825"/>
      <c r="AM560" s="2825"/>
    </row>
    <row r="561" spans="1:39" ht="12.75" hidden="1" customHeight="1">
      <c r="A561" s="2825"/>
      <c r="B561" s="2825"/>
      <c r="C561" s="2825"/>
      <c r="D561" s="2825"/>
      <c r="E561" s="2825"/>
      <c r="F561" s="2828"/>
      <c r="G561" s="2827"/>
      <c r="H561" s="2826"/>
      <c r="I561" s="2825"/>
      <c r="J561" s="2825"/>
      <c r="K561" s="2825"/>
      <c r="L561" s="2825"/>
      <c r="M561" s="2825"/>
      <c r="N561" s="2825"/>
      <c r="O561" s="2825"/>
      <c r="P561" s="2825"/>
      <c r="Q561" s="2825"/>
      <c r="R561" s="2825"/>
      <c r="S561" s="2825"/>
      <c r="T561" s="2825"/>
      <c r="U561" s="2825"/>
      <c r="V561" s="2825"/>
      <c r="W561" s="2825"/>
      <c r="X561" s="2825"/>
      <c r="Y561" s="2825"/>
      <c r="Z561" s="2825"/>
      <c r="AA561" s="2825"/>
      <c r="AB561" s="2825"/>
      <c r="AC561" s="2825"/>
      <c r="AD561" s="2825"/>
      <c r="AE561" s="2825"/>
      <c r="AF561" s="2825"/>
      <c r="AG561" s="2825"/>
      <c r="AH561" s="2825"/>
      <c r="AI561" s="2825"/>
      <c r="AJ561" s="2825"/>
      <c r="AK561" s="2825"/>
      <c r="AL561" s="2825"/>
      <c r="AM561" s="2825"/>
    </row>
    <row r="562" spans="1:39" ht="12.75" hidden="1" customHeight="1">
      <c r="A562" s="2825"/>
      <c r="B562" s="2825"/>
      <c r="C562" s="2825"/>
      <c r="D562" s="2825"/>
      <c r="E562" s="2825"/>
      <c r="F562" s="2828"/>
      <c r="G562" s="2827"/>
      <c r="H562" s="2826"/>
      <c r="I562" s="2825"/>
      <c r="J562" s="2825"/>
      <c r="K562" s="2825"/>
      <c r="L562" s="2825"/>
      <c r="M562" s="2825"/>
      <c r="N562" s="2825"/>
      <c r="O562" s="2825"/>
      <c r="P562" s="2825"/>
      <c r="Q562" s="2825"/>
      <c r="R562" s="2825"/>
      <c r="S562" s="2825"/>
      <c r="T562" s="2825"/>
      <c r="U562" s="2825"/>
      <c r="V562" s="2825"/>
      <c r="W562" s="2825"/>
      <c r="X562" s="2825"/>
      <c r="Y562" s="2825"/>
      <c r="Z562" s="2825"/>
      <c r="AA562" s="2825"/>
      <c r="AB562" s="2825"/>
      <c r="AC562" s="2825"/>
      <c r="AD562" s="2825"/>
      <c r="AE562" s="2825"/>
      <c r="AF562" s="2825"/>
      <c r="AG562" s="2825"/>
      <c r="AH562" s="2825"/>
      <c r="AI562" s="2825"/>
      <c r="AJ562" s="2825"/>
      <c r="AK562" s="2825"/>
      <c r="AL562" s="2825"/>
      <c r="AM562" s="2825"/>
    </row>
    <row r="563" spans="1:39" ht="12.75" hidden="1" customHeight="1">
      <c r="A563" s="2825"/>
      <c r="B563" s="2825"/>
      <c r="C563" s="2825"/>
      <c r="D563" s="2825"/>
      <c r="E563" s="2825"/>
      <c r="F563" s="2828"/>
      <c r="G563" s="2827"/>
      <c r="H563" s="2826"/>
      <c r="I563" s="2825"/>
      <c r="J563" s="2825"/>
      <c r="K563" s="2825"/>
      <c r="L563" s="2825"/>
      <c r="M563" s="2825"/>
      <c r="N563" s="2825"/>
      <c r="O563" s="2825"/>
      <c r="P563" s="2825"/>
      <c r="Q563" s="2825"/>
      <c r="R563" s="2825"/>
      <c r="S563" s="2825"/>
      <c r="T563" s="2825"/>
      <c r="U563" s="2825"/>
      <c r="V563" s="2825"/>
      <c r="W563" s="2825"/>
      <c r="X563" s="2825"/>
      <c r="Y563" s="2825"/>
      <c r="Z563" s="2825"/>
      <c r="AA563" s="2825"/>
      <c r="AB563" s="2825"/>
      <c r="AC563" s="2825"/>
      <c r="AD563" s="2825"/>
      <c r="AE563" s="2825"/>
      <c r="AF563" s="2825"/>
      <c r="AG563" s="2825"/>
      <c r="AH563" s="2825"/>
      <c r="AI563" s="2825"/>
      <c r="AJ563" s="2825"/>
      <c r="AK563" s="2825"/>
      <c r="AL563" s="2825"/>
      <c r="AM563" s="2825"/>
    </row>
    <row r="564" spans="1:39" ht="12.75" hidden="1" customHeight="1">
      <c r="A564" s="2825"/>
      <c r="B564" s="2825"/>
      <c r="C564" s="2825"/>
      <c r="D564" s="2825"/>
      <c r="E564" s="2825"/>
      <c r="F564" s="2828"/>
      <c r="G564" s="2827"/>
      <c r="H564" s="2826"/>
      <c r="I564" s="2825"/>
      <c r="J564" s="2825"/>
      <c r="K564" s="2825"/>
      <c r="L564" s="2825"/>
      <c r="M564" s="2825"/>
      <c r="N564" s="2825"/>
      <c r="O564" s="2825"/>
      <c r="P564" s="2825"/>
      <c r="Q564" s="2825"/>
      <c r="R564" s="2825"/>
      <c r="S564" s="2825"/>
      <c r="T564" s="2825"/>
      <c r="U564" s="2825"/>
      <c r="V564" s="2825"/>
      <c r="W564" s="2825"/>
      <c r="X564" s="2825"/>
      <c r="Y564" s="2825"/>
      <c r="Z564" s="2825"/>
      <c r="AA564" s="2825"/>
      <c r="AB564" s="2825"/>
      <c r="AC564" s="2825"/>
      <c r="AD564" s="2825"/>
      <c r="AE564" s="2825"/>
      <c r="AF564" s="2825"/>
      <c r="AG564" s="2825"/>
      <c r="AH564" s="2825"/>
      <c r="AI564" s="2825"/>
      <c r="AJ564" s="2825"/>
      <c r="AK564" s="2825"/>
      <c r="AL564" s="2825"/>
      <c r="AM564" s="2825"/>
    </row>
    <row r="565" spans="1:39" ht="12.75" hidden="1" customHeight="1">
      <c r="A565" s="2825"/>
      <c r="B565" s="2825"/>
      <c r="C565" s="2825"/>
      <c r="D565" s="2825"/>
      <c r="E565" s="2825"/>
      <c r="F565" s="2828"/>
      <c r="G565" s="2827"/>
      <c r="H565" s="2826"/>
      <c r="I565" s="2825"/>
      <c r="J565" s="2825"/>
      <c r="K565" s="2825"/>
      <c r="L565" s="2825"/>
      <c r="M565" s="2825"/>
      <c r="N565" s="2825"/>
      <c r="O565" s="2825"/>
      <c r="P565" s="2825"/>
      <c r="Q565" s="2825"/>
      <c r="R565" s="2825"/>
      <c r="S565" s="2825"/>
      <c r="T565" s="2825"/>
      <c r="U565" s="2825"/>
      <c r="V565" s="2825"/>
      <c r="W565" s="2825"/>
      <c r="X565" s="2825"/>
      <c r="Y565" s="2825"/>
      <c r="Z565" s="2825"/>
      <c r="AA565" s="2825"/>
      <c r="AB565" s="2825"/>
      <c r="AC565" s="2825"/>
      <c r="AD565" s="2825"/>
      <c r="AE565" s="2825"/>
      <c r="AF565" s="2825"/>
      <c r="AG565" s="2825"/>
      <c r="AH565" s="2825"/>
      <c r="AI565" s="2825"/>
      <c r="AJ565" s="2825"/>
      <c r="AK565" s="2825"/>
      <c r="AL565" s="2825"/>
      <c r="AM565" s="2825"/>
    </row>
    <row r="566" spans="1:39" ht="12.75" hidden="1" customHeight="1">
      <c r="A566" s="2825"/>
      <c r="B566" s="2825"/>
      <c r="C566" s="2825"/>
      <c r="D566" s="2825"/>
      <c r="E566" s="2825"/>
      <c r="F566" s="2828"/>
      <c r="G566" s="2827"/>
      <c r="H566" s="2826"/>
      <c r="I566" s="2825"/>
      <c r="J566" s="2825"/>
      <c r="K566" s="2825"/>
      <c r="L566" s="2825"/>
      <c r="M566" s="2825"/>
      <c r="N566" s="2825"/>
      <c r="O566" s="2825"/>
      <c r="P566" s="2825"/>
      <c r="Q566" s="2825"/>
      <c r="R566" s="2825"/>
      <c r="S566" s="2825"/>
      <c r="T566" s="2825"/>
      <c r="U566" s="2825"/>
      <c r="V566" s="2825"/>
      <c r="W566" s="2825"/>
      <c r="X566" s="2825"/>
      <c r="Y566" s="2825"/>
      <c r="Z566" s="2825"/>
      <c r="AA566" s="2825"/>
      <c r="AB566" s="2825"/>
      <c r="AC566" s="2825"/>
      <c r="AD566" s="2825"/>
      <c r="AE566" s="2825"/>
      <c r="AF566" s="2825"/>
      <c r="AG566" s="2825"/>
      <c r="AH566" s="2825"/>
      <c r="AI566" s="2825"/>
      <c r="AJ566" s="2825"/>
      <c r="AK566" s="2825"/>
      <c r="AL566" s="2825"/>
      <c r="AM566" s="2825"/>
    </row>
    <row r="567" spans="1:39" ht="12.75" hidden="1" customHeight="1">
      <c r="A567" s="2825"/>
      <c r="B567" s="2825"/>
      <c r="C567" s="2825"/>
      <c r="D567" s="2825"/>
      <c r="E567" s="2825"/>
      <c r="F567" s="2828"/>
      <c r="G567" s="2827"/>
      <c r="H567" s="2826"/>
      <c r="I567" s="2825"/>
      <c r="J567" s="2825"/>
      <c r="K567" s="2825"/>
      <c r="L567" s="2825"/>
      <c r="M567" s="2825"/>
      <c r="N567" s="2825"/>
      <c r="O567" s="2825"/>
      <c r="P567" s="2825"/>
      <c r="Q567" s="2825"/>
      <c r="R567" s="2825"/>
      <c r="S567" s="2825"/>
      <c r="T567" s="2825"/>
      <c r="U567" s="2825"/>
      <c r="V567" s="2825"/>
      <c r="W567" s="2825"/>
      <c r="X567" s="2825"/>
      <c r="Y567" s="2825"/>
      <c r="Z567" s="2825"/>
      <c r="AA567" s="2825"/>
      <c r="AB567" s="2825"/>
      <c r="AC567" s="2825"/>
      <c r="AD567" s="2825"/>
      <c r="AE567" s="2825"/>
      <c r="AF567" s="2825"/>
      <c r="AG567" s="2825"/>
      <c r="AH567" s="2825"/>
      <c r="AI567" s="2825"/>
      <c r="AJ567" s="2825"/>
      <c r="AK567" s="2825"/>
      <c r="AL567" s="2825"/>
      <c r="AM567" s="2825"/>
    </row>
    <row r="568" spans="1:39" ht="12.75" hidden="1" customHeight="1">
      <c r="A568" s="2825"/>
      <c r="B568" s="2825"/>
      <c r="C568" s="2825"/>
      <c r="D568" s="2825"/>
      <c r="E568" s="2825"/>
      <c r="F568" s="2828"/>
      <c r="G568" s="2827"/>
      <c r="H568" s="2826"/>
      <c r="I568" s="2825"/>
      <c r="J568" s="2825"/>
      <c r="K568" s="2825"/>
      <c r="L568" s="2825"/>
      <c r="M568" s="2825"/>
      <c r="N568" s="2825"/>
      <c r="O568" s="2825"/>
      <c r="P568" s="2825"/>
      <c r="Q568" s="2825"/>
      <c r="R568" s="2825"/>
      <c r="S568" s="2825"/>
      <c r="T568" s="2825"/>
      <c r="U568" s="2825"/>
      <c r="V568" s="2825"/>
      <c r="W568" s="2825"/>
      <c r="X568" s="2825"/>
      <c r="Y568" s="2825"/>
      <c r="Z568" s="2825"/>
      <c r="AA568" s="2825"/>
      <c r="AB568" s="2825"/>
      <c r="AC568" s="2825"/>
      <c r="AD568" s="2825"/>
      <c r="AE568" s="2825"/>
      <c r="AF568" s="2825"/>
      <c r="AG568" s="2825"/>
      <c r="AH568" s="2825"/>
      <c r="AI568" s="2825"/>
      <c r="AJ568" s="2825"/>
      <c r="AK568" s="2825"/>
      <c r="AL568" s="2825"/>
      <c r="AM568" s="2825"/>
    </row>
    <row r="569" spans="1:39" ht="12.75" hidden="1" customHeight="1">
      <c r="A569" s="2825"/>
      <c r="B569" s="2825"/>
      <c r="C569" s="2825"/>
      <c r="D569" s="2825"/>
      <c r="E569" s="2825"/>
      <c r="F569" s="2828"/>
      <c r="G569" s="2827"/>
      <c r="H569" s="2826"/>
      <c r="I569" s="2825"/>
      <c r="J569" s="2825"/>
      <c r="K569" s="2825"/>
      <c r="L569" s="2825"/>
      <c r="M569" s="2825"/>
      <c r="N569" s="2825"/>
      <c r="O569" s="2825"/>
      <c r="P569" s="2825"/>
      <c r="Q569" s="2825"/>
      <c r="R569" s="2825"/>
      <c r="S569" s="2825"/>
      <c r="T569" s="2825"/>
      <c r="U569" s="2825"/>
      <c r="V569" s="2825"/>
      <c r="W569" s="2825"/>
      <c r="X569" s="2825"/>
      <c r="Y569" s="2825"/>
      <c r="Z569" s="2825"/>
      <c r="AA569" s="2825"/>
      <c r="AB569" s="2825"/>
      <c r="AC569" s="2825"/>
      <c r="AD569" s="2825"/>
      <c r="AE569" s="2825"/>
      <c r="AF569" s="2825"/>
      <c r="AG569" s="2825"/>
      <c r="AH569" s="2825"/>
      <c r="AI569" s="2825"/>
      <c r="AJ569" s="2825"/>
      <c r="AK569" s="2825"/>
      <c r="AL569" s="2825"/>
      <c r="AM569" s="2825"/>
    </row>
    <row r="570" spans="1:39" ht="12.75" customHeight="1">
      <c r="A570" s="2825"/>
      <c r="B570" s="2825"/>
      <c r="C570" s="2825"/>
      <c r="D570" s="2825"/>
      <c r="E570" s="2825"/>
      <c r="F570" s="2828"/>
      <c r="G570" s="2827"/>
      <c r="H570" s="2826"/>
      <c r="I570" s="2825"/>
      <c r="J570" s="2825"/>
      <c r="K570" s="2825"/>
      <c r="L570" s="2825"/>
      <c r="M570" s="2825"/>
      <c r="N570" s="2825"/>
      <c r="O570" s="2825"/>
      <c r="P570" s="2825"/>
      <c r="Q570" s="2825"/>
      <c r="R570" s="2825"/>
      <c r="S570" s="2825"/>
      <c r="T570" s="2825"/>
      <c r="U570" s="2825"/>
      <c r="V570" s="2825"/>
      <c r="W570" s="2825"/>
      <c r="X570" s="2825"/>
      <c r="Y570" s="2825"/>
      <c r="Z570" s="2825"/>
      <c r="AA570" s="2825"/>
      <c r="AB570" s="2825"/>
      <c r="AC570" s="2825"/>
      <c r="AD570" s="2825"/>
      <c r="AE570" s="2825"/>
      <c r="AF570" s="2825"/>
      <c r="AG570" s="2825"/>
      <c r="AH570" s="2825"/>
      <c r="AI570" s="2825"/>
      <c r="AJ570" s="2825"/>
      <c r="AK570" s="2825"/>
      <c r="AL570" s="2825"/>
      <c r="AM570" s="2825"/>
    </row>
    <row r="571" spans="1:39" ht="12.75" customHeight="1">
      <c r="A571" s="2825"/>
      <c r="B571" s="2825"/>
      <c r="C571" s="2825"/>
      <c r="D571" s="2825"/>
      <c r="E571" s="2825"/>
      <c r="F571" s="2828"/>
      <c r="G571" s="2827"/>
      <c r="H571" s="2826"/>
      <c r="I571" s="2825"/>
      <c r="J571" s="2825"/>
      <c r="K571" s="2825"/>
      <c r="L571" s="2825"/>
      <c r="M571" s="2825"/>
      <c r="N571" s="2825"/>
      <c r="O571" s="2825"/>
      <c r="P571" s="2825"/>
      <c r="Q571" s="2825"/>
      <c r="R571" s="2825"/>
      <c r="S571" s="2825"/>
      <c r="T571" s="2825"/>
      <c r="U571" s="2825"/>
      <c r="V571" s="2825"/>
      <c r="W571" s="2825"/>
      <c r="X571" s="2825"/>
      <c r="Y571" s="2825"/>
      <c r="Z571" s="2825"/>
      <c r="AA571" s="2825"/>
      <c r="AB571" s="2825"/>
      <c r="AC571" s="2825"/>
      <c r="AD571" s="2825"/>
      <c r="AE571" s="2825"/>
      <c r="AF571" s="2825"/>
      <c r="AG571" s="2825"/>
      <c r="AH571" s="2825"/>
      <c r="AI571" s="2825"/>
      <c r="AJ571" s="2825"/>
      <c r="AK571" s="2825"/>
      <c r="AL571" s="2825"/>
      <c r="AM571" s="2825"/>
    </row>
    <row r="572" spans="1:39" ht="12.75" customHeight="1">
      <c r="A572" s="2825"/>
      <c r="B572" s="2825"/>
      <c r="C572" s="2825"/>
      <c r="D572" s="2825"/>
      <c r="E572" s="2825"/>
      <c r="F572" s="2828"/>
      <c r="G572" s="2827"/>
      <c r="H572" s="2826"/>
      <c r="I572" s="2825"/>
      <c r="J572" s="2825"/>
      <c r="K572" s="2825"/>
      <c r="L572" s="2825"/>
      <c r="M572" s="2825"/>
      <c r="N572" s="2825"/>
      <c r="O572" s="2825"/>
      <c r="P572" s="2825"/>
      <c r="Q572" s="2825"/>
      <c r="R572" s="2825"/>
      <c r="S572" s="2825"/>
      <c r="T572" s="2825"/>
      <c r="U572" s="2825"/>
      <c r="V572" s="2825"/>
      <c r="W572" s="2825"/>
      <c r="X572" s="2825"/>
      <c r="Y572" s="2825"/>
      <c r="Z572" s="2825"/>
      <c r="AA572" s="2825"/>
      <c r="AB572" s="2825"/>
      <c r="AC572" s="2825"/>
      <c r="AD572" s="2825"/>
      <c r="AE572" s="2825"/>
      <c r="AF572" s="2825"/>
      <c r="AG572" s="2825"/>
      <c r="AH572" s="2825"/>
      <c r="AI572" s="2825"/>
      <c r="AJ572" s="2825"/>
      <c r="AK572" s="2825"/>
      <c r="AL572" s="2825"/>
      <c r="AM572" s="2825"/>
    </row>
    <row r="573" spans="1:39" ht="12.75" customHeight="1">
      <c r="A573" s="2825"/>
      <c r="B573" s="2825"/>
      <c r="C573" s="2825"/>
      <c r="D573" s="2825"/>
      <c r="E573" s="2825"/>
      <c r="F573" s="2828"/>
      <c r="G573" s="2827"/>
      <c r="H573" s="2826"/>
      <c r="I573" s="2825"/>
      <c r="J573" s="2825"/>
      <c r="K573" s="2825"/>
      <c r="L573" s="2825"/>
      <c r="M573" s="2825"/>
      <c r="N573" s="2825"/>
      <c r="O573" s="2825"/>
      <c r="P573" s="2825"/>
      <c r="Q573" s="2825"/>
      <c r="R573" s="2825"/>
      <c r="S573" s="2825"/>
      <c r="T573" s="2825"/>
      <c r="U573" s="2825"/>
      <c r="V573" s="2825"/>
      <c r="W573" s="2825"/>
      <c r="X573" s="2825"/>
      <c r="Y573" s="2825"/>
      <c r="Z573" s="2825"/>
      <c r="AA573" s="2825"/>
      <c r="AB573" s="2825"/>
      <c r="AC573" s="2825"/>
      <c r="AD573" s="2825"/>
      <c r="AE573" s="2825"/>
      <c r="AF573" s="2825"/>
      <c r="AG573" s="2825"/>
      <c r="AH573" s="2825"/>
      <c r="AI573" s="2825"/>
      <c r="AJ573" s="2825"/>
      <c r="AK573" s="2825"/>
      <c r="AL573" s="2825"/>
      <c r="AM573" s="2825"/>
    </row>
    <row r="574" spans="1:39" ht="12.75" customHeight="1">
      <c r="A574" s="2825"/>
      <c r="B574" s="2825"/>
      <c r="C574" s="2825"/>
      <c r="D574" s="2825"/>
      <c r="E574" s="2825"/>
      <c r="F574" s="2828"/>
      <c r="G574" s="2827"/>
      <c r="H574" s="2826"/>
      <c r="I574" s="2825"/>
      <c r="J574" s="2825"/>
      <c r="K574" s="2825"/>
      <c r="L574" s="2825"/>
      <c r="M574" s="2825"/>
      <c r="N574" s="2825"/>
      <c r="O574" s="2825"/>
      <c r="P574" s="2825"/>
      <c r="Q574" s="2825"/>
      <c r="R574" s="2825"/>
      <c r="S574" s="2825"/>
      <c r="T574" s="2825"/>
      <c r="U574" s="2825"/>
      <c r="V574" s="2825"/>
      <c r="W574" s="2825"/>
      <c r="X574" s="2825"/>
      <c r="Y574" s="2825"/>
      <c r="Z574" s="2825"/>
      <c r="AA574" s="2825"/>
      <c r="AB574" s="2825"/>
      <c r="AC574" s="2825"/>
      <c r="AD574" s="2825"/>
      <c r="AE574" s="2825"/>
      <c r="AF574" s="2825"/>
      <c r="AG574" s="2825"/>
      <c r="AH574" s="2825"/>
      <c r="AI574" s="2825"/>
      <c r="AJ574" s="2825"/>
      <c r="AK574" s="2825"/>
      <c r="AL574" s="2825"/>
      <c r="AM574" s="2825"/>
    </row>
    <row r="575" spans="1:39" ht="3" customHeight="1">
      <c r="A575" s="2825"/>
      <c r="B575" s="2825"/>
      <c r="C575" s="2825"/>
      <c r="D575" s="2825"/>
      <c r="E575" s="2825"/>
      <c r="F575" s="2828"/>
      <c r="G575" s="2827"/>
      <c r="H575" s="2826"/>
      <c r="I575" s="2825"/>
      <c r="J575" s="2825"/>
      <c r="K575" s="2825"/>
      <c r="L575" s="2825"/>
      <c r="M575" s="2825"/>
      <c r="N575" s="2825"/>
      <c r="O575" s="2825"/>
      <c r="P575" s="2825"/>
      <c r="Q575" s="2825"/>
      <c r="R575" s="2825"/>
      <c r="S575" s="2825"/>
      <c r="T575" s="2825"/>
      <c r="U575" s="2825"/>
      <c r="V575" s="2825"/>
      <c r="W575" s="2825"/>
      <c r="X575" s="2825"/>
      <c r="Y575" s="2825"/>
      <c r="Z575" s="2825"/>
      <c r="AA575" s="2825"/>
      <c r="AB575" s="2825"/>
      <c r="AC575" s="2825"/>
      <c r="AD575" s="2825"/>
      <c r="AE575" s="2825"/>
      <c r="AF575" s="2825"/>
      <c r="AG575" s="2825"/>
      <c r="AH575" s="2825"/>
      <c r="AI575" s="2825"/>
      <c r="AJ575" s="2825"/>
      <c r="AK575" s="2825"/>
      <c r="AL575" s="2825"/>
      <c r="AM575" s="2825"/>
    </row>
    <row r="576" spans="1:39" ht="12.75" hidden="1" customHeight="1">
      <c r="A576" s="2825"/>
      <c r="B576" s="2825"/>
      <c r="C576" s="2825"/>
      <c r="D576" s="2825"/>
      <c r="E576" s="2825"/>
      <c r="F576" s="2828"/>
      <c r="G576" s="2827"/>
      <c r="H576" s="2826"/>
      <c r="I576" s="2825"/>
      <c r="J576" s="2825"/>
      <c r="K576" s="2825"/>
      <c r="L576" s="2825"/>
      <c r="M576" s="2825"/>
      <c r="N576" s="2825"/>
      <c r="O576" s="2825"/>
      <c r="P576" s="2825"/>
      <c r="Q576" s="2825"/>
      <c r="R576" s="2825"/>
      <c r="S576" s="2825"/>
      <c r="T576" s="2825"/>
      <c r="U576" s="2825"/>
      <c r="V576" s="2825"/>
      <c r="W576" s="2825"/>
      <c r="X576" s="2825"/>
      <c r="Y576" s="2825"/>
      <c r="Z576" s="2825"/>
      <c r="AA576" s="2825"/>
      <c r="AB576" s="2825"/>
      <c r="AC576" s="2825"/>
      <c r="AD576" s="2825"/>
      <c r="AE576" s="2825"/>
      <c r="AF576" s="2825"/>
      <c r="AG576" s="2825"/>
      <c r="AH576" s="2825"/>
      <c r="AI576" s="2825"/>
      <c r="AJ576" s="2825"/>
      <c r="AK576" s="2825"/>
      <c r="AL576" s="2825"/>
      <c r="AM576" s="2825"/>
    </row>
    <row r="577" spans="1:39" ht="12.75" hidden="1" customHeight="1">
      <c r="A577" s="2825"/>
      <c r="B577" s="2825"/>
      <c r="C577" s="2825"/>
      <c r="D577" s="2825"/>
      <c r="E577" s="2825"/>
      <c r="F577" s="2828"/>
      <c r="G577" s="2827"/>
      <c r="H577" s="2826"/>
      <c r="I577" s="2825"/>
      <c r="J577" s="2825"/>
      <c r="K577" s="2825"/>
      <c r="L577" s="2825"/>
      <c r="M577" s="2825"/>
      <c r="N577" s="2825"/>
      <c r="O577" s="2825"/>
      <c r="P577" s="2825"/>
      <c r="Q577" s="2825"/>
      <c r="R577" s="2825"/>
      <c r="S577" s="2825"/>
      <c r="T577" s="2825"/>
      <c r="U577" s="2825"/>
      <c r="V577" s="2825"/>
      <c r="W577" s="2825"/>
      <c r="X577" s="2825"/>
      <c r="Y577" s="2825"/>
      <c r="Z577" s="2825"/>
      <c r="AA577" s="2825"/>
      <c r="AB577" s="2825"/>
      <c r="AC577" s="2825"/>
      <c r="AD577" s="2825"/>
      <c r="AE577" s="2825"/>
      <c r="AF577" s="2825"/>
      <c r="AG577" s="2825"/>
      <c r="AH577" s="2825"/>
      <c r="AI577" s="2825"/>
      <c r="AJ577" s="2825"/>
      <c r="AK577" s="2825"/>
      <c r="AL577" s="2825"/>
      <c r="AM577" s="2825"/>
    </row>
    <row r="578" spans="1:39" ht="12.75" hidden="1" customHeight="1">
      <c r="A578" s="2825"/>
      <c r="B578" s="2825"/>
      <c r="C578" s="2825"/>
      <c r="D578" s="2825"/>
      <c r="E578" s="2825"/>
      <c r="F578" s="2828"/>
      <c r="G578" s="2827"/>
      <c r="H578" s="2826"/>
      <c r="I578" s="2825"/>
      <c r="J578" s="2825"/>
      <c r="K578" s="2825"/>
      <c r="L578" s="2825"/>
      <c r="M578" s="2825"/>
      <c r="N578" s="2825"/>
      <c r="O578" s="2825"/>
      <c r="P578" s="2825"/>
      <c r="Q578" s="2825"/>
      <c r="R578" s="2825"/>
      <c r="S578" s="2825"/>
      <c r="T578" s="2825"/>
      <c r="U578" s="2825"/>
      <c r="V578" s="2825"/>
      <c r="W578" s="2825"/>
      <c r="X578" s="2825"/>
      <c r="Y578" s="2825"/>
      <c r="Z578" s="2825"/>
      <c r="AA578" s="2825"/>
      <c r="AB578" s="2825"/>
      <c r="AC578" s="2825"/>
      <c r="AD578" s="2825"/>
      <c r="AE578" s="2825"/>
      <c r="AF578" s="2825"/>
      <c r="AG578" s="2825"/>
      <c r="AH578" s="2825"/>
      <c r="AI578" s="2825"/>
      <c r="AJ578" s="2825"/>
      <c r="AK578" s="2825"/>
      <c r="AL578" s="2825"/>
      <c r="AM578" s="2825"/>
    </row>
    <row r="579" spans="1:39" ht="12.75" hidden="1" customHeight="1">
      <c r="A579" s="2825"/>
      <c r="B579" s="2825"/>
      <c r="C579" s="2825"/>
      <c r="D579" s="2825"/>
      <c r="E579" s="2825"/>
      <c r="F579" s="2828"/>
      <c r="G579" s="2827"/>
      <c r="H579" s="2826"/>
      <c r="I579" s="2825"/>
      <c r="J579" s="2825"/>
      <c r="K579" s="2825"/>
      <c r="L579" s="2825"/>
      <c r="M579" s="2825"/>
      <c r="N579" s="2825"/>
      <c r="O579" s="2825"/>
      <c r="P579" s="2825"/>
      <c r="Q579" s="2825"/>
      <c r="R579" s="2825"/>
      <c r="S579" s="2825"/>
      <c r="T579" s="2825"/>
      <c r="U579" s="2825"/>
      <c r="V579" s="2825"/>
      <c r="W579" s="2825"/>
      <c r="X579" s="2825"/>
      <c r="Y579" s="2825"/>
      <c r="Z579" s="2825"/>
      <c r="AA579" s="2825"/>
      <c r="AB579" s="2825"/>
      <c r="AC579" s="2825"/>
      <c r="AD579" s="2825"/>
      <c r="AE579" s="2825"/>
      <c r="AF579" s="2825"/>
      <c r="AG579" s="2825"/>
      <c r="AH579" s="2825"/>
      <c r="AI579" s="2825"/>
      <c r="AJ579" s="2825"/>
      <c r="AK579" s="2825"/>
      <c r="AL579" s="2825"/>
      <c r="AM579" s="2825"/>
    </row>
    <row r="580" spans="1:39" ht="12.75" hidden="1" customHeight="1">
      <c r="A580" s="2825"/>
      <c r="B580" s="2825"/>
      <c r="C580" s="2825"/>
      <c r="D580" s="2825"/>
      <c r="E580" s="2825"/>
      <c r="F580" s="2828"/>
      <c r="G580" s="2827"/>
      <c r="H580" s="2826"/>
      <c r="I580" s="2825"/>
      <c r="J580" s="2825"/>
      <c r="K580" s="2825"/>
      <c r="L580" s="2825"/>
      <c r="M580" s="2825"/>
      <c r="N580" s="2825"/>
      <c r="O580" s="2825"/>
      <c r="P580" s="2825"/>
      <c r="Q580" s="2825"/>
      <c r="R580" s="2825"/>
      <c r="S580" s="2825"/>
      <c r="T580" s="2825"/>
      <c r="U580" s="2825"/>
      <c r="V580" s="2825"/>
      <c r="W580" s="2825"/>
      <c r="X580" s="2825"/>
      <c r="Y580" s="2825"/>
      <c r="Z580" s="2825"/>
      <c r="AA580" s="2825"/>
      <c r="AB580" s="2825"/>
      <c r="AC580" s="2825"/>
      <c r="AD580" s="2825"/>
      <c r="AE580" s="2825"/>
      <c r="AF580" s="2825"/>
      <c r="AG580" s="2825"/>
      <c r="AH580" s="2825"/>
      <c r="AI580" s="2825"/>
      <c r="AJ580" s="2825"/>
      <c r="AK580" s="2825"/>
      <c r="AL580" s="2825"/>
      <c r="AM580" s="2825"/>
    </row>
    <row r="581" spans="1:39" ht="12.75" hidden="1" customHeight="1">
      <c r="A581" s="2825"/>
      <c r="B581" s="2825"/>
      <c r="C581" s="2825"/>
      <c r="D581" s="2825"/>
      <c r="E581" s="2825"/>
      <c r="F581" s="2828"/>
      <c r="G581" s="2827"/>
      <c r="H581" s="2826"/>
      <c r="I581" s="2825"/>
      <c r="J581" s="2825"/>
      <c r="K581" s="2825"/>
      <c r="L581" s="2825"/>
      <c r="M581" s="2825"/>
      <c r="N581" s="2825"/>
      <c r="O581" s="2825"/>
      <c r="P581" s="2825"/>
      <c r="Q581" s="2825"/>
      <c r="R581" s="2825"/>
      <c r="S581" s="2825"/>
      <c r="T581" s="2825"/>
      <c r="U581" s="2825"/>
      <c r="V581" s="2825"/>
      <c r="W581" s="2825"/>
      <c r="X581" s="2825"/>
      <c r="Y581" s="2825"/>
      <c r="Z581" s="2825"/>
      <c r="AA581" s="2825"/>
      <c r="AB581" s="2825"/>
      <c r="AC581" s="2825"/>
      <c r="AD581" s="2825"/>
      <c r="AE581" s="2825"/>
      <c r="AF581" s="2825"/>
      <c r="AG581" s="2825"/>
      <c r="AH581" s="2825"/>
      <c r="AI581" s="2825"/>
      <c r="AJ581" s="2825"/>
      <c r="AK581" s="2825"/>
      <c r="AL581" s="2825"/>
      <c r="AM581" s="2825"/>
    </row>
    <row r="582" spans="1:39" ht="12.75" hidden="1" customHeight="1">
      <c r="A582" s="2825"/>
      <c r="B582" s="2825"/>
      <c r="C582" s="2825"/>
      <c r="D582" s="2825"/>
      <c r="E582" s="2825"/>
      <c r="F582" s="2828"/>
      <c r="G582" s="2827"/>
      <c r="H582" s="2826"/>
      <c r="I582" s="2825"/>
      <c r="J582" s="2825"/>
      <c r="K582" s="2825"/>
      <c r="L582" s="2825"/>
      <c r="M582" s="2825"/>
      <c r="N582" s="2825"/>
      <c r="O582" s="2825"/>
      <c r="P582" s="2825"/>
      <c r="Q582" s="2825"/>
      <c r="R582" s="2825"/>
      <c r="S582" s="2825"/>
      <c r="T582" s="2825"/>
      <c r="U582" s="2825"/>
      <c r="V582" s="2825"/>
      <c r="W582" s="2825"/>
      <c r="X582" s="2825"/>
      <c r="Y582" s="2825"/>
      <c r="Z582" s="2825"/>
      <c r="AA582" s="2825"/>
      <c r="AB582" s="2825"/>
      <c r="AC582" s="2825"/>
      <c r="AD582" s="2825"/>
      <c r="AE582" s="2825"/>
      <c r="AF582" s="2825"/>
      <c r="AG582" s="2825"/>
      <c r="AH582" s="2825"/>
      <c r="AI582" s="2825"/>
      <c r="AJ582" s="2825"/>
      <c r="AK582" s="2825"/>
      <c r="AL582" s="2825"/>
      <c r="AM582" s="2825"/>
    </row>
    <row r="583" spans="1:39" ht="12.75" hidden="1" customHeight="1">
      <c r="A583" s="2825"/>
      <c r="B583" s="2825"/>
      <c r="C583" s="2825"/>
      <c r="D583" s="2825"/>
      <c r="E583" s="2825"/>
      <c r="F583" s="2828"/>
      <c r="G583" s="2827"/>
      <c r="H583" s="2826"/>
      <c r="I583" s="2825"/>
      <c r="J583" s="2825"/>
      <c r="K583" s="2825"/>
      <c r="L583" s="2825"/>
      <c r="M583" s="2825"/>
      <c r="N583" s="2825"/>
      <c r="O583" s="2825"/>
      <c r="P583" s="2825"/>
      <c r="Q583" s="2825"/>
      <c r="R583" s="2825"/>
      <c r="S583" s="2825"/>
      <c r="T583" s="2825"/>
      <c r="U583" s="2825"/>
      <c r="V583" s="2825"/>
      <c r="W583" s="2825"/>
      <c r="X583" s="2825"/>
      <c r="Y583" s="2825"/>
      <c r="Z583" s="2825"/>
      <c r="AA583" s="2825"/>
      <c r="AB583" s="2825"/>
      <c r="AC583" s="2825"/>
      <c r="AD583" s="2825"/>
      <c r="AE583" s="2825"/>
      <c r="AF583" s="2825"/>
      <c r="AG583" s="2825"/>
      <c r="AH583" s="2825"/>
      <c r="AI583" s="2825"/>
      <c r="AJ583" s="2825"/>
      <c r="AK583" s="2825"/>
      <c r="AL583" s="2825"/>
      <c r="AM583" s="2825"/>
    </row>
    <row r="584" spans="1:39" ht="12.75" hidden="1" customHeight="1">
      <c r="A584" s="2825"/>
      <c r="B584" s="2825"/>
      <c r="C584" s="2825"/>
      <c r="D584" s="2825"/>
      <c r="E584" s="2825"/>
      <c r="F584" s="2828"/>
      <c r="G584" s="2827"/>
      <c r="H584" s="2826"/>
      <c r="I584" s="2825"/>
      <c r="J584" s="2825"/>
      <c r="K584" s="2825"/>
      <c r="L584" s="2825"/>
      <c r="M584" s="2825"/>
      <c r="N584" s="2825"/>
      <c r="O584" s="2825"/>
      <c r="P584" s="2825"/>
      <c r="Q584" s="2825"/>
      <c r="R584" s="2825"/>
      <c r="S584" s="2825"/>
      <c r="T584" s="2825"/>
      <c r="U584" s="2825"/>
      <c r="V584" s="2825"/>
      <c r="W584" s="2825"/>
      <c r="X584" s="2825"/>
      <c r="Y584" s="2825"/>
      <c r="Z584" s="2825"/>
      <c r="AA584" s="2825"/>
      <c r="AB584" s="2825"/>
      <c r="AC584" s="2825"/>
      <c r="AD584" s="2825"/>
      <c r="AE584" s="2825"/>
      <c r="AF584" s="2825"/>
      <c r="AG584" s="2825"/>
      <c r="AH584" s="2825"/>
      <c r="AI584" s="2825"/>
      <c r="AJ584" s="2825"/>
      <c r="AK584" s="2825"/>
      <c r="AL584" s="2825"/>
      <c r="AM584" s="2825"/>
    </row>
    <row r="585" spans="1:39" ht="12.75" hidden="1" customHeight="1">
      <c r="A585" s="2825"/>
      <c r="B585" s="2825"/>
      <c r="C585" s="2825"/>
      <c r="D585" s="2825"/>
      <c r="E585" s="2825"/>
      <c r="F585" s="2828"/>
      <c r="G585" s="2827"/>
      <c r="H585" s="2826"/>
      <c r="I585" s="2825"/>
      <c r="J585" s="2825"/>
      <c r="K585" s="2825"/>
      <c r="L585" s="2825"/>
      <c r="M585" s="2825"/>
      <c r="N585" s="2825"/>
      <c r="O585" s="2825"/>
      <c r="P585" s="2825"/>
      <c r="Q585" s="2825"/>
      <c r="R585" s="2825"/>
      <c r="S585" s="2825"/>
      <c r="T585" s="2825"/>
      <c r="U585" s="2825"/>
      <c r="V585" s="2825"/>
      <c r="W585" s="2825"/>
      <c r="X585" s="2825"/>
      <c r="Y585" s="2825"/>
      <c r="Z585" s="2825"/>
      <c r="AA585" s="2825"/>
      <c r="AB585" s="2825"/>
      <c r="AC585" s="2825"/>
      <c r="AD585" s="2825"/>
      <c r="AE585" s="2825"/>
      <c r="AF585" s="2825"/>
      <c r="AG585" s="2825"/>
      <c r="AH585" s="2825"/>
      <c r="AI585" s="2825"/>
      <c r="AJ585" s="2825"/>
      <c r="AK585" s="2825"/>
      <c r="AL585" s="2825"/>
      <c r="AM585" s="2825"/>
    </row>
    <row r="586" spans="1:39" ht="12.75" hidden="1" customHeight="1">
      <c r="A586" s="2825"/>
      <c r="B586" s="2825"/>
      <c r="C586" s="2825"/>
      <c r="D586" s="2825"/>
      <c r="E586" s="2825"/>
      <c r="F586" s="2828"/>
      <c r="G586" s="2827"/>
      <c r="H586" s="2826"/>
      <c r="I586" s="2825"/>
      <c r="J586" s="2825"/>
      <c r="K586" s="2825"/>
      <c r="L586" s="2825"/>
      <c r="M586" s="2825"/>
      <c r="N586" s="2825"/>
      <c r="O586" s="2825"/>
      <c r="P586" s="2825"/>
      <c r="Q586" s="2825"/>
      <c r="R586" s="2825"/>
      <c r="S586" s="2825"/>
      <c r="T586" s="2825"/>
      <c r="U586" s="2825"/>
      <c r="V586" s="2825"/>
      <c r="W586" s="2825"/>
      <c r="X586" s="2825"/>
      <c r="Y586" s="2825"/>
      <c r="Z586" s="2825"/>
      <c r="AA586" s="2825"/>
      <c r="AB586" s="2825"/>
      <c r="AC586" s="2825"/>
      <c r="AD586" s="2825"/>
      <c r="AE586" s="2825"/>
      <c r="AF586" s="2825"/>
      <c r="AG586" s="2825"/>
      <c r="AH586" s="2825"/>
      <c r="AI586" s="2825"/>
      <c r="AJ586" s="2825"/>
      <c r="AK586" s="2825"/>
      <c r="AL586" s="2825"/>
      <c r="AM586" s="2825"/>
    </row>
    <row r="587" spans="1:39" ht="12.75" hidden="1" customHeight="1">
      <c r="A587" s="2825"/>
      <c r="B587" s="2825"/>
      <c r="C587" s="2825"/>
      <c r="D587" s="2825"/>
      <c r="E587" s="2825"/>
      <c r="F587" s="2828"/>
      <c r="G587" s="2827"/>
      <c r="H587" s="2826"/>
      <c r="I587" s="2825"/>
      <c r="J587" s="2825"/>
      <c r="K587" s="2825"/>
      <c r="L587" s="2825"/>
      <c r="M587" s="2825"/>
      <c r="N587" s="2825"/>
      <c r="O587" s="2825"/>
      <c r="P587" s="2825"/>
      <c r="Q587" s="2825"/>
      <c r="R587" s="2825"/>
      <c r="S587" s="2825"/>
      <c r="T587" s="2825"/>
      <c r="U587" s="2825"/>
      <c r="V587" s="2825"/>
      <c r="W587" s="2825"/>
      <c r="X587" s="2825"/>
      <c r="Y587" s="2825"/>
      <c r="Z587" s="2825"/>
      <c r="AA587" s="2825"/>
      <c r="AB587" s="2825"/>
      <c r="AC587" s="2825"/>
      <c r="AD587" s="2825"/>
      <c r="AE587" s="2825"/>
      <c r="AF587" s="2825"/>
      <c r="AG587" s="2825"/>
      <c r="AH587" s="2825"/>
      <c r="AI587" s="2825"/>
      <c r="AJ587" s="2825"/>
      <c r="AK587" s="2825"/>
      <c r="AL587" s="2825"/>
      <c r="AM587" s="2825"/>
    </row>
    <row r="588" spans="1:39" ht="12.75" hidden="1" customHeight="1">
      <c r="A588" s="2825"/>
      <c r="B588" s="2825"/>
      <c r="C588" s="2825"/>
      <c r="D588" s="2825"/>
      <c r="E588" s="2825"/>
      <c r="F588" s="2828"/>
      <c r="G588" s="2827"/>
      <c r="H588" s="2826"/>
      <c r="I588" s="2825"/>
      <c r="J588" s="2825"/>
      <c r="K588" s="2825"/>
      <c r="L588" s="2825"/>
      <c r="M588" s="2825"/>
      <c r="N588" s="2825"/>
      <c r="O588" s="2825"/>
      <c r="P588" s="2825"/>
      <c r="Q588" s="2825"/>
      <c r="R588" s="2825"/>
      <c r="S588" s="2825"/>
      <c r="T588" s="2825"/>
      <c r="U588" s="2825"/>
      <c r="V588" s="2825"/>
      <c r="W588" s="2825"/>
      <c r="X588" s="2825"/>
      <c r="Y588" s="2825"/>
      <c r="Z588" s="2825"/>
      <c r="AA588" s="2825"/>
      <c r="AB588" s="2825"/>
      <c r="AC588" s="2825"/>
      <c r="AD588" s="2825"/>
      <c r="AE588" s="2825"/>
      <c r="AF588" s="2825"/>
      <c r="AG588" s="2825"/>
      <c r="AH588" s="2825"/>
      <c r="AI588" s="2825"/>
      <c r="AJ588" s="2825"/>
      <c r="AK588" s="2825"/>
      <c r="AL588" s="2825"/>
      <c r="AM588" s="2825"/>
    </row>
    <row r="589" spans="1:39" ht="12.75" hidden="1" customHeight="1">
      <c r="A589" s="2825"/>
      <c r="B589" s="2825"/>
      <c r="C589" s="2825"/>
      <c r="D589" s="2825"/>
      <c r="E589" s="2825"/>
      <c r="F589" s="2828"/>
      <c r="G589" s="2827"/>
      <c r="H589" s="2826"/>
      <c r="I589" s="2825"/>
      <c r="J589" s="2825"/>
      <c r="K589" s="2825"/>
      <c r="L589" s="2825"/>
      <c r="M589" s="2825"/>
      <c r="N589" s="2825"/>
      <c r="O589" s="2825"/>
      <c r="P589" s="2825"/>
      <c r="Q589" s="2825"/>
      <c r="R589" s="2825"/>
      <c r="S589" s="2825"/>
      <c r="T589" s="2825"/>
      <c r="U589" s="2825"/>
      <c r="V589" s="2825"/>
      <c r="W589" s="2825"/>
      <c r="X589" s="2825"/>
      <c r="Y589" s="2825"/>
      <c r="Z589" s="2825"/>
      <c r="AA589" s="2825"/>
      <c r="AB589" s="2825"/>
      <c r="AC589" s="2825"/>
      <c r="AD589" s="2825"/>
      <c r="AE589" s="2825"/>
      <c r="AF589" s="2825"/>
      <c r="AG589" s="2825"/>
      <c r="AH589" s="2825"/>
      <c r="AI589" s="2825"/>
      <c r="AJ589" s="2825"/>
      <c r="AK589" s="2825"/>
      <c r="AL589" s="2825"/>
      <c r="AM589" s="2825"/>
    </row>
    <row r="590" spans="1:39" ht="12.75" hidden="1" customHeight="1">
      <c r="A590" s="2825"/>
      <c r="B590" s="2825"/>
      <c r="C590" s="2825"/>
      <c r="D590" s="2825"/>
      <c r="E590" s="2825"/>
      <c r="F590" s="2828"/>
      <c r="G590" s="2827"/>
      <c r="H590" s="2826"/>
      <c r="I590" s="2825"/>
      <c r="J590" s="2825"/>
      <c r="K590" s="2825"/>
      <c r="L590" s="2825"/>
      <c r="M590" s="2825"/>
      <c r="N590" s="2825"/>
      <c r="O590" s="2825"/>
      <c r="P590" s="2825"/>
      <c r="Q590" s="2825"/>
      <c r="R590" s="2825"/>
      <c r="S590" s="2825"/>
      <c r="T590" s="2825"/>
      <c r="U590" s="2825"/>
      <c r="V590" s="2825"/>
      <c r="W590" s="2825"/>
      <c r="X590" s="2825"/>
      <c r="Y590" s="2825"/>
      <c r="Z590" s="2825"/>
      <c r="AA590" s="2825"/>
      <c r="AB590" s="2825"/>
      <c r="AC590" s="2825"/>
      <c r="AD590" s="2825"/>
      <c r="AE590" s="2825"/>
      <c r="AF590" s="2825"/>
      <c r="AG590" s="2825"/>
      <c r="AH590" s="2825"/>
      <c r="AI590" s="2825"/>
      <c r="AJ590" s="2825"/>
      <c r="AK590" s="2825"/>
      <c r="AL590" s="2825"/>
      <c r="AM590" s="2825"/>
    </row>
    <row r="591" spans="1:39" ht="12.75" hidden="1" customHeight="1">
      <c r="A591" s="2825"/>
      <c r="B591" s="2825"/>
      <c r="C591" s="2825"/>
      <c r="D591" s="2825"/>
      <c r="E591" s="2825"/>
      <c r="F591" s="2828"/>
      <c r="G591" s="2827"/>
      <c r="H591" s="2826"/>
      <c r="I591" s="2825"/>
      <c r="J591" s="2825"/>
      <c r="K591" s="2825"/>
      <c r="L591" s="2825"/>
      <c r="M591" s="2825"/>
      <c r="N591" s="2825"/>
      <c r="O591" s="2825"/>
      <c r="P591" s="2825"/>
      <c r="Q591" s="2825"/>
      <c r="R591" s="2825"/>
      <c r="S591" s="2825"/>
      <c r="T591" s="2825"/>
      <c r="U591" s="2825"/>
      <c r="V591" s="2825"/>
      <c r="W591" s="2825"/>
      <c r="X591" s="2825"/>
      <c r="Y591" s="2825"/>
      <c r="Z591" s="2825"/>
      <c r="AA591" s="2825"/>
      <c r="AB591" s="2825"/>
      <c r="AC591" s="2825"/>
      <c r="AD591" s="2825"/>
      <c r="AE591" s="2825"/>
      <c r="AF591" s="2825"/>
      <c r="AG591" s="2825"/>
      <c r="AH591" s="2825"/>
      <c r="AI591" s="2825"/>
      <c r="AJ591" s="2825"/>
      <c r="AK591" s="2825"/>
      <c r="AL591" s="2825"/>
      <c r="AM591" s="2825"/>
    </row>
    <row r="592" spans="1:39" ht="12.75" hidden="1" customHeight="1">
      <c r="A592" s="2825"/>
      <c r="B592" s="2825"/>
      <c r="C592" s="2825"/>
      <c r="D592" s="2825"/>
      <c r="E592" s="2825"/>
      <c r="F592" s="2828"/>
      <c r="G592" s="2827"/>
      <c r="H592" s="2826"/>
      <c r="I592" s="2825"/>
      <c r="J592" s="2825"/>
      <c r="K592" s="2825"/>
      <c r="L592" s="2825"/>
      <c r="M592" s="2825"/>
      <c r="N592" s="2825"/>
      <c r="O592" s="2825"/>
      <c r="P592" s="2825"/>
      <c r="Q592" s="2825"/>
      <c r="R592" s="2825"/>
      <c r="S592" s="2825"/>
      <c r="T592" s="2825"/>
      <c r="U592" s="2825"/>
      <c r="V592" s="2825"/>
      <c r="W592" s="2825"/>
      <c r="X592" s="2825"/>
      <c r="Y592" s="2825"/>
      <c r="Z592" s="2825"/>
      <c r="AA592" s="2825"/>
      <c r="AB592" s="2825"/>
      <c r="AC592" s="2825"/>
      <c r="AD592" s="2825"/>
      <c r="AE592" s="2825"/>
      <c r="AF592" s="2825"/>
      <c r="AG592" s="2825"/>
      <c r="AH592" s="2825"/>
      <c r="AI592" s="2825"/>
      <c r="AJ592" s="2825"/>
      <c r="AK592" s="2825"/>
      <c r="AL592" s="2825"/>
      <c r="AM592" s="2825"/>
    </row>
    <row r="593" spans="1:39" ht="12.75" hidden="1" customHeight="1">
      <c r="A593" s="2825"/>
      <c r="B593" s="2825"/>
      <c r="C593" s="2825"/>
      <c r="D593" s="2825"/>
      <c r="E593" s="2825"/>
      <c r="F593" s="2828"/>
      <c r="G593" s="2827"/>
      <c r="H593" s="2826"/>
      <c r="I593" s="2825"/>
      <c r="J593" s="2825"/>
      <c r="K593" s="2825"/>
      <c r="L593" s="2825"/>
      <c r="M593" s="2825"/>
      <c r="N593" s="2825"/>
      <c r="O593" s="2825"/>
      <c r="P593" s="2825"/>
      <c r="Q593" s="2825"/>
      <c r="R593" s="2825"/>
      <c r="S593" s="2825"/>
      <c r="T593" s="2825"/>
      <c r="U593" s="2825"/>
      <c r="V593" s="2825"/>
      <c r="W593" s="2825"/>
      <c r="X593" s="2825"/>
      <c r="Y593" s="2825"/>
      <c r="Z593" s="2825"/>
      <c r="AA593" s="2825"/>
      <c r="AB593" s="2825"/>
      <c r="AC593" s="2825"/>
      <c r="AD593" s="2825"/>
      <c r="AE593" s="2825"/>
      <c r="AF593" s="2825"/>
      <c r="AG593" s="2825"/>
      <c r="AH593" s="2825"/>
      <c r="AI593" s="2825"/>
      <c r="AJ593" s="2825"/>
      <c r="AK593" s="2825"/>
      <c r="AL593" s="2825"/>
      <c r="AM593" s="2825"/>
    </row>
    <row r="594" spans="1:39" ht="12.75" hidden="1" customHeight="1">
      <c r="A594" s="2825"/>
      <c r="B594" s="2825"/>
      <c r="C594" s="2825"/>
      <c r="D594" s="2825"/>
      <c r="E594" s="2825"/>
      <c r="F594" s="2828"/>
      <c r="G594" s="2827"/>
      <c r="H594" s="2826"/>
      <c r="I594" s="2825"/>
      <c r="J594" s="2825"/>
      <c r="K594" s="2825"/>
      <c r="L594" s="2825"/>
      <c r="M594" s="2825"/>
      <c r="N594" s="2825"/>
      <c r="O594" s="2825"/>
      <c r="P594" s="2825"/>
      <c r="Q594" s="2825"/>
      <c r="R594" s="2825"/>
      <c r="S594" s="2825"/>
      <c r="T594" s="2825"/>
      <c r="U594" s="2825"/>
      <c r="V594" s="2825"/>
      <c r="W594" s="2825"/>
      <c r="X594" s="2825"/>
      <c r="Y594" s="2825"/>
      <c r="Z594" s="2825"/>
      <c r="AA594" s="2825"/>
      <c r="AB594" s="2825"/>
      <c r="AC594" s="2825"/>
      <c r="AD594" s="2825"/>
      <c r="AE594" s="2825"/>
      <c r="AF594" s="2825"/>
      <c r="AG594" s="2825"/>
      <c r="AH594" s="2825"/>
      <c r="AI594" s="2825"/>
      <c r="AJ594" s="2825"/>
      <c r="AK594" s="2825"/>
      <c r="AL594" s="2825"/>
      <c r="AM594" s="2825"/>
    </row>
    <row r="595" spans="1:39" ht="12.75" hidden="1" customHeight="1">
      <c r="A595" s="2825"/>
      <c r="B595" s="2825"/>
      <c r="C595" s="2825"/>
      <c r="D595" s="2825"/>
      <c r="E595" s="2825"/>
      <c r="F595" s="2828"/>
      <c r="G595" s="2827"/>
      <c r="H595" s="2826"/>
      <c r="I595" s="2825"/>
      <c r="J595" s="2825"/>
      <c r="K595" s="2825"/>
      <c r="L595" s="2825"/>
      <c r="M595" s="2825"/>
      <c r="N595" s="2825"/>
      <c r="O595" s="2825"/>
      <c r="P595" s="2825"/>
      <c r="Q595" s="2825"/>
      <c r="R595" s="2825"/>
      <c r="S595" s="2825"/>
      <c r="T595" s="2825"/>
      <c r="U595" s="2825"/>
      <c r="V595" s="2825"/>
      <c r="W595" s="2825"/>
      <c r="X595" s="2825"/>
      <c r="Y595" s="2825"/>
      <c r="Z595" s="2825"/>
      <c r="AA595" s="2825"/>
      <c r="AB595" s="2825"/>
      <c r="AC595" s="2825"/>
      <c r="AD595" s="2825"/>
      <c r="AE595" s="2825"/>
      <c r="AF595" s="2825"/>
      <c r="AG595" s="2825"/>
      <c r="AH595" s="2825"/>
      <c r="AI595" s="2825"/>
      <c r="AJ595" s="2825"/>
      <c r="AK595" s="2825"/>
      <c r="AL595" s="2825"/>
      <c r="AM595" s="2825"/>
    </row>
    <row r="596" spans="1:39" ht="12.75" hidden="1" customHeight="1">
      <c r="A596" s="2825"/>
      <c r="B596" s="2825"/>
      <c r="C596" s="2825"/>
      <c r="D596" s="2825"/>
      <c r="E596" s="2825"/>
      <c r="F596" s="2828"/>
      <c r="G596" s="2827"/>
      <c r="H596" s="2826"/>
      <c r="I596" s="2825"/>
      <c r="J596" s="2825"/>
      <c r="K596" s="2825"/>
      <c r="L596" s="2825"/>
      <c r="M596" s="2825"/>
      <c r="N596" s="2825"/>
      <c r="O596" s="2825"/>
      <c r="P596" s="2825"/>
      <c r="Q596" s="2825"/>
      <c r="R596" s="2825"/>
      <c r="S596" s="2825"/>
      <c r="T596" s="2825"/>
      <c r="U596" s="2825"/>
      <c r="V596" s="2825"/>
      <c r="W596" s="2825"/>
      <c r="X596" s="2825"/>
      <c r="Y596" s="2825"/>
      <c r="Z596" s="2825"/>
      <c r="AA596" s="2825"/>
      <c r="AB596" s="2825"/>
      <c r="AC596" s="2825"/>
      <c r="AD596" s="2825"/>
      <c r="AE596" s="2825"/>
      <c r="AF596" s="2825"/>
      <c r="AG596" s="2825"/>
      <c r="AH596" s="2825"/>
      <c r="AI596" s="2825"/>
      <c r="AJ596" s="2825"/>
      <c r="AK596" s="2825"/>
      <c r="AL596" s="2825"/>
      <c r="AM596" s="2825"/>
    </row>
    <row r="597" spans="1:39" ht="12.75" hidden="1" customHeight="1">
      <c r="A597" s="2825"/>
      <c r="B597" s="2825"/>
      <c r="C597" s="2825"/>
      <c r="D597" s="2825"/>
      <c r="E597" s="2825"/>
      <c r="F597" s="2828"/>
      <c r="G597" s="2827"/>
      <c r="H597" s="2826"/>
      <c r="I597" s="2825"/>
      <c r="J597" s="2825"/>
      <c r="K597" s="2825"/>
      <c r="L597" s="2825"/>
      <c r="M597" s="2825"/>
      <c r="N597" s="2825"/>
      <c r="O597" s="2825"/>
      <c r="P597" s="2825"/>
      <c r="Q597" s="2825"/>
      <c r="R597" s="2825"/>
      <c r="S597" s="2825"/>
      <c r="T597" s="2825"/>
      <c r="U597" s="2825"/>
      <c r="V597" s="2825"/>
      <c r="W597" s="2825"/>
      <c r="X597" s="2825"/>
      <c r="Y597" s="2825"/>
      <c r="Z597" s="2825"/>
      <c r="AA597" s="2825"/>
      <c r="AB597" s="2825"/>
      <c r="AC597" s="2825"/>
      <c r="AD597" s="2825"/>
      <c r="AE597" s="2825"/>
      <c r="AF597" s="2825"/>
      <c r="AG597" s="2825"/>
      <c r="AH597" s="2825"/>
      <c r="AI597" s="2825"/>
      <c r="AJ597" s="2825"/>
      <c r="AK597" s="2825"/>
      <c r="AL597" s="2825"/>
      <c r="AM597" s="2825"/>
    </row>
    <row r="598" spans="1:39" ht="12.75" hidden="1" customHeight="1">
      <c r="A598" s="2825"/>
      <c r="B598" s="2825"/>
      <c r="C598" s="2825"/>
      <c r="D598" s="2825"/>
      <c r="E598" s="2825"/>
      <c r="F598" s="2828"/>
      <c r="G598" s="2827"/>
      <c r="H598" s="2826"/>
      <c r="I598" s="2825"/>
      <c r="J598" s="2825"/>
      <c r="K598" s="2825"/>
      <c r="L598" s="2825"/>
      <c r="M598" s="2825"/>
      <c r="N598" s="2825"/>
      <c r="O598" s="2825"/>
      <c r="P598" s="2825"/>
      <c r="Q598" s="2825"/>
      <c r="R598" s="2825"/>
      <c r="S598" s="2825"/>
      <c r="T598" s="2825"/>
      <c r="U598" s="2825"/>
      <c r="V598" s="2825"/>
      <c r="W598" s="2825"/>
      <c r="X598" s="2825"/>
      <c r="Y598" s="2825"/>
      <c r="Z598" s="2825"/>
      <c r="AA598" s="2825"/>
      <c r="AB598" s="2825"/>
      <c r="AC598" s="2825"/>
      <c r="AD598" s="2825"/>
      <c r="AE598" s="2825"/>
      <c r="AF598" s="2825"/>
      <c r="AG598" s="2825"/>
      <c r="AH598" s="2825"/>
      <c r="AI598" s="2825"/>
      <c r="AJ598" s="2825"/>
      <c r="AK598" s="2825"/>
      <c r="AL598" s="2825"/>
      <c r="AM598" s="2825"/>
    </row>
    <row r="599" spans="1:39" ht="12.75" hidden="1" customHeight="1">
      <c r="A599" s="2825"/>
      <c r="B599" s="2825"/>
      <c r="C599" s="2825"/>
      <c r="D599" s="2825"/>
      <c r="E599" s="2825"/>
      <c r="F599" s="2828"/>
      <c r="G599" s="2827"/>
      <c r="H599" s="2826"/>
      <c r="I599" s="2825"/>
      <c r="J599" s="2825"/>
      <c r="K599" s="2825"/>
      <c r="L599" s="2825"/>
      <c r="M599" s="2825"/>
      <c r="N599" s="2825"/>
      <c r="O599" s="2825"/>
      <c r="P599" s="2825"/>
      <c r="Q599" s="2825"/>
      <c r="R599" s="2825"/>
      <c r="S599" s="2825"/>
      <c r="T599" s="2825"/>
      <c r="U599" s="2825"/>
      <c r="V599" s="2825"/>
      <c r="W599" s="2825"/>
      <c r="X599" s="2825"/>
      <c r="Y599" s="2825"/>
      <c r="Z599" s="2825"/>
      <c r="AA599" s="2825"/>
      <c r="AB599" s="2825"/>
      <c r="AC599" s="2825"/>
      <c r="AD599" s="2825"/>
      <c r="AE599" s="2825"/>
      <c r="AF599" s="2825"/>
      <c r="AG599" s="2825"/>
      <c r="AH599" s="2825"/>
      <c r="AI599" s="2825"/>
      <c r="AJ599" s="2825"/>
      <c r="AK599" s="2825"/>
      <c r="AL599" s="2825"/>
      <c r="AM599" s="2825"/>
    </row>
    <row r="600" spans="1:39" ht="12.75" hidden="1" customHeight="1">
      <c r="A600" s="2825"/>
      <c r="B600" s="2825"/>
      <c r="C600" s="2825"/>
      <c r="D600" s="2825"/>
      <c r="E600" s="2825"/>
      <c r="F600" s="2828"/>
      <c r="G600" s="2827"/>
      <c r="H600" s="2826"/>
      <c r="I600" s="2825"/>
      <c r="J600" s="2825"/>
      <c r="K600" s="2825"/>
      <c r="L600" s="2825"/>
      <c r="M600" s="2825"/>
      <c r="N600" s="2825"/>
      <c r="O600" s="2825"/>
      <c r="P600" s="2825"/>
      <c r="Q600" s="2825"/>
      <c r="R600" s="2825"/>
      <c r="S600" s="2825"/>
      <c r="T600" s="2825"/>
      <c r="U600" s="2825"/>
      <c r="V600" s="2825"/>
      <c r="W600" s="2825"/>
      <c r="X600" s="2825"/>
      <c r="Y600" s="2825"/>
      <c r="Z600" s="2825"/>
      <c r="AA600" s="2825"/>
      <c r="AB600" s="2825"/>
      <c r="AC600" s="2825"/>
      <c r="AD600" s="2825"/>
      <c r="AE600" s="2825"/>
      <c r="AF600" s="2825"/>
      <c r="AG600" s="2825"/>
      <c r="AH600" s="2825"/>
      <c r="AI600" s="2825"/>
      <c r="AJ600" s="2825"/>
      <c r="AK600" s="2825"/>
      <c r="AL600" s="2825"/>
      <c r="AM600" s="2825"/>
    </row>
    <row r="601" spans="1:39" ht="12.75" hidden="1" customHeight="1">
      <c r="A601" s="2825"/>
      <c r="B601" s="2825"/>
      <c r="C601" s="2825"/>
      <c r="D601" s="2825"/>
      <c r="E601" s="2825"/>
      <c r="F601" s="2828"/>
      <c r="G601" s="2827"/>
      <c r="H601" s="2826"/>
      <c r="I601" s="2825"/>
      <c r="J601" s="2825"/>
      <c r="K601" s="2825"/>
      <c r="L601" s="2825"/>
      <c r="M601" s="2825"/>
      <c r="N601" s="2825"/>
      <c r="O601" s="2825"/>
      <c r="P601" s="2825"/>
      <c r="Q601" s="2825"/>
      <c r="R601" s="2825"/>
      <c r="S601" s="2825"/>
      <c r="T601" s="2825"/>
      <c r="U601" s="2825"/>
      <c r="V601" s="2825"/>
      <c r="W601" s="2825"/>
      <c r="X601" s="2825"/>
      <c r="Y601" s="2825"/>
      <c r="Z601" s="2825"/>
      <c r="AA601" s="2825"/>
      <c r="AB601" s="2825"/>
      <c r="AC601" s="2825"/>
      <c r="AD601" s="2825"/>
      <c r="AE601" s="2825"/>
      <c r="AF601" s="2825"/>
      <c r="AG601" s="2825"/>
      <c r="AH601" s="2825"/>
      <c r="AI601" s="2825"/>
      <c r="AJ601" s="2825"/>
      <c r="AK601" s="2825"/>
      <c r="AL601" s="2825"/>
      <c r="AM601" s="2825"/>
    </row>
    <row r="602" spans="1:39" ht="12.75" hidden="1" customHeight="1">
      <c r="A602" s="2825"/>
      <c r="B602" s="2825"/>
      <c r="C602" s="2825"/>
      <c r="D602" s="2825"/>
      <c r="E602" s="2825"/>
      <c r="F602" s="2828"/>
      <c r="G602" s="2827"/>
      <c r="H602" s="2826"/>
      <c r="I602" s="2825"/>
      <c r="J602" s="2825"/>
      <c r="K602" s="2825"/>
      <c r="L602" s="2825"/>
      <c r="M602" s="2825"/>
      <c r="N602" s="2825"/>
      <c r="O602" s="2825"/>
      <c r="P602" s="2825"/>
      <c r="Q602" s="2825"/>
      <c r="R602" s="2825"/>
      <c r="S602" s="2825"/>
      <c r="T602" s="2825"/>
      <c r="U602" s="2825"/>
      <c r="V602" s="2825"/>
      <c r="W602" s="2825"/>
      <c r="X602" s="2825"/>
      <c r="Y602" s="2825"/>
      <c r="Z602" s="2825"/>
      <c r="AA602" s="2825"/>
      <c r="AB602" s="2825"/>
      <c r="AC602" s="2825"/>
      <c r="AD602" s="2825"/>
      <c r="AE602" s="2825"/>
      <c r="AF602" s="2825"/>
      <c r="AG602" s="2825"/>
      <c r="AH602" s="2825"/>
      <c r="AI602" s="2825"/>
      <c r="AJ602" s="2825"/>
      <c r="AK602" s="2825"/>
      <c r="AL602" s="2825"/>
      <c r="AM602" s="2825"/>
    </row>
    <row r="603" spans="1:39" ht="12" hidden="1" customHeight="1">
      <c r="A603" s="2825"/>
      <c r="B603" s="2825"/>
      <c r="C603" s="2825"/>
      <c r="D603" s="2825"/>
      <c r="E603" s="2825"/>
      <c r="F603" s="2828"/>
      <c r="G603" s="2827"/>
      <c r="H603" s="2826"/>
      <c r="I603" s="2825"/>
      <c r="J603" s="2825"/>
      <c r="K603" s="2825"/>
      <c r="L603" s="2825"/>
      <c r="M603" s="2825"/>
      <c r="N603" s="2825"/>
      <c r="O603" s="2825"/>
      <c r="P603" s="2825"/>
      <c r="Q603" s="2825"/>
      <c r="R603" s="2825"/>
      <c r="S603" s="2825"/>
      <c r="T603" s="2825"/>
      <c r="U603" s="2825"/>
      <c r="V603" s="2825"/>
      <c r="W603" s="2825"/>
      <c r="X603" s="2825"/>
      <c r="Y603" s="2825"/>
      <c r="Z603" s="2825"/>
      <c r="AA603" s="2825"/>
      <c r="AB603" s="2825"/>
      <c r="AC603" s="2825"/>
      <c r="AD603" s="2825"/>
      <c r="AE603" s="2825"/>
      <c r="AF603" s="2825"/>
      <c r="AG603" s="2825"/>
      <c r="AH603" s="2825"/>
      <c r="AI603" s="2825"/>
      <c r="AJ603" s="2825"/>
      <c r="AK603" s="2825"/>
      <c r="AL603" s="2825"/>
      <c r="AM603" s="2825"/>
    </row>
    <row r="604" spans="1:39" ht="12.75" hidden="1" customHeight="1">
      <c r="A604" s="2825"/>
      <c r="B604" s="2825"/>
      <c r="C604" s="2825"/>
      <c r="D604" s="2825"/>
      <c r="E604" s="2825"/>
      <c r="F604" s="2828"/>
      <c r="G604" s="2827"/>
      <c r="H604" s="2826"/>
      <c r="I604" s="2825"/>
      <c r="J604" s="2825"/>
      <c r="K604" s="2825"/>
      <c r="L604" s="2825"/>
      <c r="M604" s="2825"/>
      <c r="N604" s="2825"/>
      <c r="O604" s="2825"/>
      <c r="P604" s="2825"/>
      <c r="Q604" s="2825"/>
      <c r="R604" s="2825"/>
      <c r="S604" s="2825"/>
      <c r="T604" s="2825"/>
      <c r="U604" s="2825"/>
      <c r="V604" s="2825"/>
      <c r="W604" s="2825"/>
      <c r="X604" s="2825"/>
      <c r="Y604" s="2825"/>
      <c r="Z604" s="2825"/>
      <c r="AA604" s="2825"/>
      <c r="AB604" s="2825"/>
      <c r="AC604" s="2825"/>
      <c r="AD604" s="2825"/>
      <c r="AE604" s="2825"/>
      <c r="AF604" s="2825"/>
      <c r="AG604" s="2825"/>
      <c r="AH604" s="2825"/>
      <c r="AI604" s="2825"/>
      <c r="AJ604" s="2825"/>
      <c r="AK604" s="2825"/>
      <c r="AL604" s="2825"/>
      <c r="AM604" s="2825"/>
    </row>
    <row r="605" spans="1:39" ht="12.75" hidden="1" customHeight="1">
      <c r="A605" s="2825"/>
      <c r="B605" s="2825"/>
      <c r="C605" s="2825"/>
      <c r="D605" s="2825"/>
      <c r="E605" s="2825"/>
      <c r="F605" s="2828"/>
      <c r="G605" s="2827"/>
      <c r="H605" s="2826"/>
      <c r="I605" s="2825"/>
      <c r="J605" s="2825"/>
      <c r="K605" s="2825"/>
      <c r="L605" s="2825"/>
      <c r="M605" s="2825"/>
      <c r="N605" s="2825"/>
      <c r="O605" s="2825"/>
      <c r="P605" s="2825"/>
      <c r="Q605" s="2825"/>
      <c r="R605" s="2825"/>
      <c r="S605" s="2825"/>
      <c r="T605" s="2825"/>
      <c r="U605" s="2825"/>
      <c r="V605" s="2825"/>
      <c r="W605" s="2825"/>
      <c r="X605" s="2825"/>
      <c r="Y605" s="2825"/>
      <c r="Z605" s="2825"/>
      <c r="AA605" s="2825"/>
      <c r="AB605" s="2825"/>
      <c r="AC605" s="2825"/>
      <c r="AD605" s="2825"/>
      <c r="AE605" s="2825"/>
      <c r="AF605" s="2825"/>
      <c r="AG605" s="2825"/>
      <c r="AH605" s="2825"/>
      <c r="AI605" s="2825"/>
      <c r="AJ605" s="2825"/>
      <c r="AK605" s="2825"/>
      <c r="AL605" s="2825"/>
      <c r="AM605" s="2825"/>
    </row>
    <row r="606" spans="1:39" ht="12.75" hidden="1" customHeight="1">
      <c r="A606" s="2825"/>
      <c r="B606" s="2825"/>
      <c r="C606" s="2825"/>
      <c r="D606" s="2825"/>
      <c r="E606" s="2825"/>
      <c r="F606" s="2828"/>
      <c r="G606" s="2827"/>
      <c r="H606" s="2826"/>
      <c r="I606" s="2825"/>
      <c r="J606" s="2825"/>
      <c r="K606" s="2825"/>
      <c r="L606" s="2825"/>
      <c r="M606" s="2825"/>
      <c r="N606" s="2825"/>
      <c r="O606" s="2825"/>
      <c r="P606" s="2825"/>
      <c r="Q606" s="2825"/>
      <c r="R606" s="2825"/>
      <c r="S606" s="2825"/>
      <c r="T606" s="2825"/>
      <c r="U606" s="2825"/>
      <c r="V606" s="2825"/>
      <c r="W606" s="2825"/>
      <c r="X606" s="2825"/>
      <c r="Y606" s="2825"/>
      <c r="Z606" s="2825"/>
      <c r="AA606" s="2825"/>
      <c r="AB606" s="2825"/>
      <c r="AC606" s="2825"/>
      <c r="AD606" s="2825"/>
      <c r="AE606" s="2825"/>
      <c r="AF606" s="2825"/>
      <c r="AG606" s="2825"/>
      <c r="AH606" s="2825"/>
      <c r="AI606" s="2825"/>
      <c r="AJ606" s="2825"/>
      <c r="AK606" s="2825"/>
      <c r="AL606" s="2825"/>
      <c r="AM606" s="2825"/>
    </row>
    <row r="607" spans="1:39" ht="12.75" hidden="1" customHeight="1">
      <c r="A607" s="2825"/>
      <c r="B607" s="2825"/>
      <c r="C607" s="2825"/>
      <c r="D607" s="2825"/>
      <c r="E607" s="2825"/>
      <c r="F607" s="2828"/>
      <c r="G607" s="2827"/>
      <c r="H607" s="2826"/>
      <c r="I607" s="2825"/>
      <c r="J607" s="2825"/>
      <c r="K607" s="2825"/>
      <c r="L607" s="2825"/>
      <c r="M607" s="2825"/>
      <c r="N607" s="2825"/>
      <c r="O607" s="2825"/>
      <c r="P607" s="2825"/>
      <c r="Q607" s="2825"/>
      <c r="R607" s="2825"/>
      <c r="S607" s="2825"/>
      <c r="T607" s="2825"/>
      <c r="U607" s="2825"/>
      <c r="V607" s="2825"/>
      <c r="W607" s="2825"/>
      <c r="X607" s="2825"/>
      <c r="Y607" s="2825"/>
      <c r="Z607" s="2825"/>
      <c r="AA607" s="2825"/>
      <c r="AB607" s="2825"/>
      <c r="AC607" s="2825"/>
      <c r="AD607" s="2825"/>
      <c r="AE607" s="2825"/>
      <c r="AF607" s="2825"/>
      <c r="AG607" s="2825"/>
      <c r="AH607" s="2825"/>
      <c r="AI607" s="2825"/>
      <c r="AJ607" s="2825"/>
      <c r="AK607" s="2825"/>
      <c r="AL607" s="2825"/>
      <c r="AM607" s="2825"/>
    </row>
    <row r="608" spans="1:39" ht="12.75" hidden="1" customHeight="1">
      <c r="A608" s="2825"/>
      <c r="B608" s="2825"/>
      <c r="C608" s="2825"/>
      <c r="D608" s="2825"/>
      <c r="E608" s="2825"/>
      <c r="F608" s="2828"/>
      <c r="G608" s="2827"/>
      <c r="H608" s="2826"/>
      <c r="I608" s="2825"/>
      <c r="J608" s="2825"/>
      <c r="K608" s="2825"/>
      <c r="L608" s="2825"/>
      <c r="M608" s="2825"/>
      <c r="N608" s="2825"/>
      <c r="O608" s="2825"/>
      <c r="P608" s="2825"/>
      <c r="Q608" s="2825"/>
      <c r="R608" s="2825"/>
      <c r="S608" s="2825"/>
      <c r="T608" s="2825"/>
      <c r="U608" s="2825"/>
      <c r="V608" s="2825"/>
      <c r="W608" s="2825"/>
      <c r="X608" s="2825"/>
      <c r="Y608" s="2825"/>
      <c r="Z608" s="2825"/>
      <c r="AA608" s="2825"/>
      <c r="AB608" s="2825"/>
      <c r="AC608" s="2825"/>
      <c r="AD608" s="2825"/>
      <c r="AE608" s="2825"/>
      <c r="AF608" s="2825"/>
      <c r="AG608" s="2825"/>
      <c r="AH608" s="2825"/>
      <c r="AI608" s="2825"/>
      <c r="AJ608" s="2825"/>
      <c r="AK608" s="2825"/>
      <c r="AL608" s="2825"/>
      <c r="AM608" s="2825"/>
    </row>
    <row r="609" spans="1:39" ht="12.75" hidden="1" customHeight="1">
      <c r="A609" s="2825"/>
      <c r="B609" s="2825"/>
      <c r="C609" s="2825"/>
      <c r="D609" s="2825"/>
      <c r="E609" s="2825"/>
      <c r="F609" s="2828"/>
      <c r="G609" s="2827"/>
      <c r="H609" s="2826"/>
      <c r="I609" s="2825"/>
      <c r="J609" s="2825"/>
      <c r="K609" s="2825"/>
      <c r="L609" s="2825"/>
      <c r="M609" s="2825"/>
      <c r="N609" s="2825"/>
      <c r="O609" s="2825"/>
      <c r="P609" s="2825"/>
      <c r="Q609" s="2825"/>
      <c r="R609" s="2825"/>
      <c r="S609" s="2825"/>
      <c r="T609" s="2825"/>
      <c r="U609" s="2825"/>
      <c r="V609" s="2825"/>
      <c r="W609" s="2825"/>
      <c r="X609" s="2825"/>
      <c r="Y609" s="2825"/>
      <c r="Z609" s="2825"/>
      <c r="AA609" s="2825"/>
      <c r="AB609" s="2825"/>
      <c r="AC609" s="2825"/>
      <c r="AD609" s="2825"/>
      <c r="AE609" s="2825"/>
      <c r="AF609" s="2825"/>
      <c r="AG609" s="2825"/>
      <c r="AH609" s="2825"/>
      <c r="AI609" s="2825"/>
      <c r="AJ609" s="2825"/>
      <c r="AK609" s="2825"/>
      <c r="AL609" s="2825"/>
      <c r="AM609" s="2825"/>
    </row>
    <row r="610" spans="1:39" ht="12.75" hidden="1" customHeight="1">
      <c r="A610" s="2825"/>
      <c r="B610" s="2825"/>
      <c r="C610" s="2825"/>
      <c r="D610" s="2825"/>
      <c r="E610" s="2825"/>
      <c r="F610" s="2828"/>
      <c r="G610" s="2827"/>
      <c r="H610" s="2826"/>
      <c r="I610" s="2825"/>
      <c r="J610" s="2825"/>
      <c r="K610" s="2825"/>
      <c r="L610" s="2825"/>
      <c r="M610" s="2825"/>
      <c r="N610" s="2825"/>
      <c r="O610" s="2825"/>
      <c r="P610" s="2825"/>
      <c r="Q610" s="2825"/>
      <c r="R610" s="2825"/>
      <c r="S610" s="2825"/>
      <c r="T610" s="2825"/>
      <c r="U610" s="2825"/>
      <c r="V610" s="2825"/>
      <c r="W610" s="2825"/>
      <c r="X610" s="2825"/>
      <c r="Y610" s="2825"/>
      <c r="Z610" s="2825"/>
      <c r="AA610" s="2825"/>
      <c r="AB610" s="2825"/>
      <c r="AC610" s="2825"/>
      <c r="AD610" s="2825"/>
      <c r="AE610" s="2825"/>
      <c r="AF610" s="2825"/>
      <c r="AG610" s="2825"/>
      <c r="AH610" s="2825"/>
      <c r="AI610" s="2825"/>
      <c r="AJ610" s="2825"/>
      <c r="AK610" s="2825"/>
      <c r="AL610" s="2825"/>
      <c r="AM610" s="2825"/>
    </row>
    <row r="611" spans="1:39" ht="12.75" hidden="1" customHeight="1">
      <c r="A611" s="2825"/>
      <c r="B611" s="2825"/>
      <c r="C611" s="2825"/>
      <c r="D611" s="2825"/>
      <c r="E611" s="2825"/>
      <c r="F611" s="2828"/>
      <c r="G611" s="2827"/>
      <c r="H611" s="2826"/>
      <c r="I611" s="2825"/>
      <c r="J611" s="2825"/>
      <c r="K611" s="2825"/>
      <c r="L611" s="2825"/>
      <c r="M611" s="2825"/>
      <c r="N611" s="2825"/>
      <c r="O611" s="2825"/>
      <c r="P611" s="2825"/>
      <c r="Q611" s="2825"/>
      <c r="R611" s="2825"/>
      <c r="S611" s="2825"/>
      <c r="T611" s="2825"/>
      <c r="U611" s="2825"/>
      <c r="V611" s="2825"/>
      <c r="W611" s="2825"/>
      <c r="X611" s="2825"/>
      <c r="Y611" s="2825"/>
      <c r="Z611" s="2825"/>
      <c r="AA611" s="2825"/>
      <c r="AB611" s="2825"/>
      <c r="AC611" s="2825"/>
      <c r="AD611" s="2825"/>
      <c r="AE611" s="2825"/>
      <c r="AF611" s="2825"/>
      <c r="AG611" s="2825"/>
      <c r="AH611" s="2825"/>
      <c r="AI611" s="2825"/>
      <c r="AJ611" s="2825"/>
      <c r="AK611" s="2825"/>
      <c r="AL611" s="2825"/>
      <c r="AM611" s="2825"/>
    </row>
    <row r="612" spans="1:39" ht="12.75" hidden="1" customHeight="1">
      <c r="A612" s="2825"/>
      <c r="B612" s="2825"/>
      <c r="C612" s="2825"/>
      <c r="D612" s="2825"/>
      <c r="E612" s="2825"/>
      <c r="F612" s="2828"/>
      <c r="G612" s="2827"/>
      <c r="H612" s="2826"/>
      <c r="I612" s="2825"/>
      <c r="J612" s="2825"/>
      <c r="K612" s="2825"/>
      <c r="L612" s="2825"/>
      <c r="M612" s="2825"/>
      <c r="N612" s="2825"/>
      <c r="O612" s="2825"/>
      <c r="P612" s="2825"/>
      <c r="Q612" s="2825"/>
      <c r="R612" s="2825"/>
      <c r="S612" s="2825"/>
      <c r="T612" s="2825"/>
      <c r="U612" s="2825"/>
      <c r="V612" s="2825"/>
      <c r="W612" s="2825"/>
      <c r="X612" s="2825"/>
      <c r="Y612" s="2825"/>
      <c r="Z612" s="2825"/>
      <c r="AA612" s="2825"/>
      <c r="AB612" s="2825"/>
      <c r="AC612" s="2825"/>
      <c r="AD612" s="2825"/>
      <c r="AE612" s="2825"/>
      <c r="AF612" s="2825"/>
      <c r="AG612" s="2825"/>
      <c r="AH612" s="2825"/>
      <c r="AI612" s="2825"/>
      <c r="AJ612" s="2825"/>
      <c r="AK612" s="2825"/>
      <c r="AL612" s="2825"/>
      <c r="AM612" s="2825"/>
    </row>
    <row r="613" spans="1:39" ht="12.75" hidden="1" customHeight="1">
      <c r="A613" s="2829"/>
      <c r="B613" s="2825"/>
      <c r="C613" s="2825"/>
      <c r="D613" s="2825"/>
      <c r="E613" s="2825"/>
      <c r="F613" s="2828"/>
      <c r="G613" s="2827"/>
      <c r="H613" s="2826"/>
      <c r="I613" s="2825"/>
      <c r="J613" s="2825"/>
      <c r="K613" s="2825"/>
      <c r="L613" s="2825"/>
      <c r="M613" s="2825"/>
      <c r="N613" s="2825"/>
      <c r="O613" s="2825"/>
      <c r="P613" s="2825"/>
      <c r="Q613" s="2825"/>
      <c r="R613" s="2825"/>
      <c r="S613" s="2825"/>
      <c r="T613" s="2825"/>
      <c r="U613" s="2825"/>
      <c r="V613" s="2825"/>
      <c r="W613" s="2825"/>
      <c r="X613" s="2825"/>
      <c r="Y613" s="2825"/>
      <c r="Z613" s="2825"/>
      <c r="AA613" s="2825"/>
      <c r="AB613" s="2825"/>
      <c r="AC613" s="2825"/>
      <c r="AD613" s="2825"/>
      <c r="AE613" s="2825"/>
      <c r="AF613" s="2825"/>
      <c r="AG613" s="2825"/>
      <c r="AH613" s="2825"/>
      <c r="AI613" s="2825"/>
      <c r="AJ613" s="2825"/>
      <c r="AK613" s="2825"/>
      <c r="AL613" s="2825"/>
      <c r="AM613" s="2825"/>
    </row>
    <row r="614" spans="1:39" ht="12.75" hidden="1" customHeight="1">
      <c r="A614" s="2829"/>
      <c r="B614" s="2825"/>
      <c r="C614" s="2825"/>
      <c r="D614" s="2825"/>
      <c r="E614" s="2825"/>
      <c r="F614" s="2828"/>
      <c r="G614" s="2827"/>
      <c r="H614" s="2826"/>
      <c r="I614" s="2825"/>
      <c r="J614" s="2825"/>
      <c r="K614" s="2825"/>
      <c r="L614" s="2825"/>
      <c r="M614" s="2825"/>
      <c r="N614" s="2825"/>
      <c r="O614" s="2825"/>
      <c r="P614" s="2825"/>
      <c r="Q614" s="2825"/>
      <c r="R614" s="2825"/>
      <c r="S614" s="2825"/>
      <c r="T614" s="2825"/>
      <c r="U614" s="2825"/>
      <c r="V614" s="2825"/>
      <c r="W614" s="2825"/>
      <c r="X614" s="2825"/>
      <c r="Y614" s="2825"/>
      <c r="Z614" s="2825"/>
      <c r="AA614" s="2825"/>
      <c r="AB614" s="2825"/>
      <c r="AC614" s="2825"/>
      <c r="AD614" s="2825"/>
      <c r="AE614" s="2825"/>
      <c r="AF614" s="2825"/>
      <c r="AG614" s="2825"/>
      <c r="AH614" s="2825"/>
      <c r="AI614" s="2825"/>
      <c r="AJ614" s="2825"/>
      <c r="AK614" s="2825"/>
      <c r="AL614" s="2825"/>
      <c r="AM614" s="2825"/>
    </row>
    <row r="615" spans="1:39" ht="12.75" hidden="1" customHeight="1">
      <c r="A615" s="2829"/>
      <c r="B615" s="2825"/>
      <c r="C615" s="2825"/>
      <c r="D615" s="2825"/>
      <c r="E615" s="2825"/>
      <c r="F615" s="2828"/>
      <c r="G615" s="2827"/>
      <c r="H615" s="2826"/>
      <c r="I615" s="2825"/>
      <c r="J615" s="2825"/>
      <c r="K615" s="2825"/>
      <c r="L615" s="2825"/>
      <c r="M615" s="2825"/>
      <c r="N615" s="2825"/>
      <c r="O615" s="2825"/>
      <c r="P615" s="2825"/>
      <c r="Q615" s="2825"/>
      <c r="R615" s="2825"/>
      <c r="S615" s="2825"/>
      <c r="T615" s="2825"/>
      <c r="U615" s="2825"/>
      <c r="V615" s="2825"/>
      <c r="W615" s="2825"/>
      <c r="X615" s="2825"/>
      <c r="Y615" s="2825"/>
      <c r="Z615" s="2825"/>
      <c r="AA615" s="2825"/>
      <c r="AB615" s="2825"/>
      <c r="AC615" s="2825"/>
      <c r="AD615" s="2825"/>
      <c r="AE615" s="2825"/>
      <c r="AF615" s="2825"/>
      <c r="AG615" s="2825"/>
      <c r="AH615" s="2825"/>
      <c r="AI615" s="2825"/>
      <c r="AJ615" s="2825"/>
      <c r="AK615" s="2825"/>
      <c r="AL615" s="2825"/>
      <c r="AM615" s="2825"/>
    </row>
    <row r="616" spans="1:39" ht="12.75" hidden="1" customHeight="1">
      <c r="A616" s="2829"/>
      <c r="B616" s="2825"/>
      <c r="C616" s="2825"/>
      <c r="D616" s="2825"/>
      <c r="E616" s="2825"/>
      <c r="F616" s="2828"/>
      <c r="G616" s="2827"/>
      <c r="H616" s="2826"/>
      <c r="I616" s="2825"/>
      <c r="J616" s="2825"/>
      <c r="K616" s="2825"/>
      <c r="L616" s="2825"/>
      <c r="M616" s="2825"/>
      <c r="N616" s="2825"/>
      <c r="O616" s="2825"/>
      <c r="P616" s="2825"/>
      <c r="Q616" s="2825"/>
      <c r="R616" s="2825"/>
      <c r="S616" s="2825"/>
      <c r="T616" s="2825"/>
      <c r="U616" s="2825"/>
      <c r="V616" s="2825"/>
      <c r="W616" s="2825"/>
      <c r="X616" s="2825"/>
      <c r="Y616" s="2825"/>
      <c r="Z616" s="2825"/>
      <c r="AA616" s="2825"/>
      <c r="AB616" s="2825"/>
      <c r="AC616" s="2825"/>
      <c r="AD616" s="2825"/>
      <c r="AE616" s="2825"/>
      <c r="AF616" s="2825"/>
      <c r="AG616" s="2825"/>
      <c r="AH616" s="2825"/>
      <c r="AI616" s="2825"/>
      <c r="AJ616" s="2825"/>
      <c r="AK616" s="2825"/>
      <c r="AL616" s="2825"/>
      <c r="AM616" s="2825"/>
    </row>
    <row r="617" spans="1:39" ht="12.75" hidden="1" customHeight="1">
      <c r="A617" s="2829"/>
      <c r="B617" s="2825"/>
      <c r="C617" s="2825"/>
      <c r="D617" s="2825"/>
      <c r="E617" s="2825"/>
      <c r="F617" s="2828"/>
      <c r="G617" s="2827"/>
      <c r="H617" s="2826"/>
      <c r="I617" s="2825"/>
      <c r="J617" s="2825"/>
      <c r="K617" s="2825"/>
      <c r="L617" s="2825"/>
      <c r="M617" s="2825"/>
      <c r="N617" s="2825"/>
      <c r="O617" s="2825"/>
      <c r="P617" s="2825"/>
      <c r="Q617" s="2825"/>
      <c r="R617" s="2825"/>
      <c r="S617" s="2825"/>
      <c r="T617" s="2825"/>
      <c r="U617" s="2825"/>
      <c r="V617" s="2825"/>
      <c r="W617" s="2825"/>
      <c r="X617" s="2825"/>
      <c r="Y617" s="2825"/>
      <c r="Z617" s="2825"/>
      <c r="AA617" s="2825"/>
      <c r="AB617" s="2825"/>
      <c r="AC617" s="2825"/>
      <c r="AD617" s="2825"/>
      <c r="AE617" s="2825"/>
      <c r="AF617" s="2825"/>
      <c r="AG617" s="2825"/>
      <c r="AH617" s="2825"/>
      <c r="AI617" s="2825"/>
      <c r="AJ617" s="2825"/>
      <c r="AK617" s="2825"/>
      <c r="AL617" s="2825"/>
      <c r="AM617" s="2825"/>
    </row>
    <row r="618" spans="1:39" ht="12.75" hidden="1" customHeight="1">
      <c r="A618" s="2829"/>
      <c r="B618" s="2825"/>
      <c r="C618" s="2825"/>
      <c r="D618" s="2825"/>
      <c r="E618" s="2825"/>
      <c r="F618" s="2828"/>
      <c r="G618" s="2827"/>
      <c r="H618" s="2826"/>
      <c r="I618" s="2825"/>
      <c r="J618" s="2825"/>
      <c r="K618" s="2825"/>
      <c r="L618" s="2825"/>
      <c r="M618" s="2825"/>
      <c r="N618" s="2825"/>
      <c r="O618" s="2825"/>
      <c r="P618" s="2825"/>
      <c r="Q618" s="2825"/>
      <c r="R618" s="2825"/>
      <c r="S618" s="2825"/>
      <c r="T618" s="2825"/>
      <c r="U618" s="2825"/>
      <c r="V618" s="2825"/>
      <c r="W618" s="2825"/>
      <c r="X618" s="2825"/>
      <c r="Y618" s="2825"/>
      <c r="Z618" s="2825"/>
      <c r="AA618" s="2825"/>
      <c r="AB618" s="2825"/>
      <c r="AC618" s="2825"/>
      <c r="AD618" s="2825"/>
      <c r="AE618" s="2825"/>
      <c r="AF618" s="2825"/>
      <c r="AG618" s="2825"/>
      <c r="AH618" s="2825"/>
      <c r="AI618" s="2825"/>
      <c r="AJ618" s="2825"/>
      <c r="AK618" s="2825"/>
      <c r="AL618" s="2825"/>
      <c r="AM618" s="2825"/>
    </row>
    <row r="619" spans="1:39" ht="12.75" hidden="1" customHeight="1">
      <c r="A619" s="2829"/>
      <c r="B619" s="2825"/>
      <c r="C619" s="2825"/>
      <c r="D619" s="2825"/>
      <c r="E619" s="2825"/>
      <c r="F619" s="2828"/>
      <c r="G619" s="2827"/>
      <c r="H619" s="2826"/>
      <c r="I619" s="2825"/>
      <c r="J619" s="2825"/>
      <c r="K619" s="2825"/>
      <c r="L619" s="2825"/>
      <c r="M619" s="2825"/>
      <c r="N619" s="2825"/>
      <c r="O619" s="2825"/>
      <c r="P619" s="2825"/>
      <c r="Q619" s="2825"/>
      <c r="R619" s="2825"/>
      <c r="S619" s="2825"/>
      <c r="T619" s="2825"/>
      <c r="U619" s="2825"/>
      <c r="V619" s="2825"/>
      <c r="W619" s="2825"/>
      <c r="X619" s="2825"/>
      <c r="Y619" s="2825"/>
      <c r="Z619" s="2825"/>
      <c r="AA619" s="2825"/>
      <c r="AB619" s="2825"/>
      <c r="AC619" s="2825"/>
      <c r="AD619" s="2825"/>
      <c r="AE619" s="2825"/>
      <c r="AF619" s="2825"/>
      <c r="AG619" s="2825"/>
      <c r="AH619" s="2825"/>
      <c r="AI619" s="2825"/>
      <c r="AJ619" s="2825"/>
      <c r="AK619" s="2825"/>
      <c r="AL619" s="2825"/>
      <c r="AM619" s="2825"/>
    </row>
    <row r="620" spans="1:39" ht="12.75" hidden="1" customHeight="1">
      <c r="A620" s="2829"/>
      <c r="B620" s="2825"/>
      <c r="C620" s="2825"/>
      <c r="D620" s="2825"/>
      <c r="E620" s="2825"/>
      <c r="F620" s="2828"/>
      <c r="G620" s="2827"/>
      <c r="H620" s="2826"/>
      <c r="I620" s="2825"/>
      <c r="J620" s="2825"/>
      <c r="K620" s="2825"/>
      <c r="L620" s="2825"/>
      <c r="M620" s="2825"/>
      <c r="N620" s="2825"/>
      <c r="O620" s="2825"/>
      <c r="P620" s="2825"/>
      <c r="Q620" s="2825"/>
      <c r="R620" s="2825"/>
      <c r="S620" s="2825"/>
      <c r="T620" s="2825"/>
      <c r="U620" s="2825"/>
      <c r="V620" s="2825"/>
      <c r="W620" s="2825"/>
      <c r="X620" s="2825"/>
      <c r="Y620" s="2825"/>
      <c r="Z620" s="2825"/>
      <c r="AA620" s="2825"/>
      <c r="AB620" s="2825"/>
      <c r="AC620" s="2825"/>
      <c r="AD620" s="2825"/>
      <c r="AE620" s="2825"/>
      <c r="AF620" s="2825"/>
      <c r="AG620" s="2825"/>
      <c r="AH620" s="2825"/>
      <c r="AI620" s="2825"/>
      <c r="AJ620" s="2825"/>
      <c r="AK620" s="2825"/>
      <c r="AL620" s="2825"/>
      <c r="AM620" s="2825"/>
    </row>
    <row r="621" spans="1:39" ht="12.75" hidden="1" customHeight="1">
      <c r="A621" s="2829"/>
      <c r="B621" s="2825"/>
      <c r="C621" s="2825"/>
      <c r="D621" s="2825"/>
      <c r="E621" s="2825"/>
      <c r="F621" s="2828"/>
      <c r="G621" s="2827"/>
      <c r="H621" s="2826"/>
      <c r="I621" s="2825"/>
      <c r="J621" s="2825"/>
      <c r="K621" s="2825"/>
      <c r="L621" s="2825"/>
      <c r="M621" s="2825"/>
      <c r="N621" s="2825"/>
      <c r="O621" s="2825"/>
      <c r="P621" s="2825"/>
      <c r="Q621" s="2825"/>
      <c r="R621" s="2825"/>
      <c r="S621" s="2825"/>
      <c r="T621" s="2825"/>
      <c r="U621" s="2825"/>
      <c r="V621" s="2825"/>
      <c r="W621" s="2825"/>
      <c r="X621" s="2825"/>
      <c r="Y621" s="2825"/>
      <c r="Z621" s="2825"/>
      <c r="AA621" s="2825"/>
      <c r="AB621" s="2825"/>
      <c r="AC621" s="2825"/>
      <c r="AD621" s="2825"/>
      <c r="AE621" s="2825"/>
      <c r="AF621" s="2825"/>
      <c r="AG621" s="2825"/>
      <c r="AH621" s="2825"/>
      <c r="AI621" s="2825"/>
      <c r="AJ621" s="2825"/>
      <c r="AK621" s="2825"/>
      <c r="AL621" s="2825"/>
      <c r="AM621" s="2825"/>
    </row>
    <row r="622" spans="1:39" ht="12.75" hidden="1" customHeight="1">
      <c r="A622" s="2829"/>
      <c r="B622" s="2825"/>
      <c r="C622" s="2825"/>
      <c r="D622" s="2825"/>
      <c r="E622" s="2825"/>
      <c r="F622" s="2828"/>
      <c r="G622" s="2827"/>
      <c r="H622" s="2826"/>
      <c r="I622" s="2825"/>
      <c r="J622" s="2825"/>
      <c r="K622" s="2825"/>
      <c r="L622" s="2825"/>
      <c r="M622" s="2825"/>
      <c r="N622" s="2825"/>
      <c r="O622" s="2825"/>
      <c r="P622" s="2825"/>
      <c r="Q622" s="2825"/>
      <c r="R622" s="2825"/>
      <c r="S622" s="2825"/>
      <c r="T622" s="2825"/>
      <c r="U622" s="2825"/>
      <c r="V622" s="2825"/>
      <c r="W622" s="2825"/>
      <c r="X622" s="2825"/>
      <c r="Y622" s="2825"/>
      <c r="Z622" s="2825"/>
      <c r="AA622" s="2825"/>
      <c r="AB622" s="2825"/>
      <c r="AC622" s="2825"/>
      <c r="AD622" s="2825"/>
      <c r="AE622" s="2825"/>
      <c r="AF622" s="2825"/>
      <c r="AG622" s="2825"/>
      <c r="AH622" s="2825"/>
      <c r="AI622" s="2825"/>
      <c r="AJ622" s="2825"/>
      <c r="AK622" s="2825"/>
      <c r="AL622" s="2825"/>
      <c r="AM622" s="2825"/>
    </row>
    <row r="623" spans="1:39" ht="12.75" hidden="1" customHeight="1">
      <c r="A623" s="2829"/>
      <c r="B623" s="2825"/>
      <c r="C623" s="2825"/>
      <c r="D623" s="2825"/>
      <c r="E623" s="2825"/>
      <c r="F623" s="2828"/>
      <c r="G623" s="2827"/>
      <c r="H623" s="2826"/>
      <c r="I623" s="2825"/>
      <c r="J623" s="2825"/>
      <c r="K623" s="2825"/>
      <c r="L623" s="2825"/>
      <c r="M623" s="2825"/>
      <c r="N623" s="2825"/>
      <c r="O623" s="2825"/>
      <c r="P623" s="2825"/>
      <c r="Q623" s="2825"/>
      <c r="R623" s="2825"/>
      <c r="S623" s="2825"/>
      <c r="T623" s="2825"/>
      <c r="U623" s="2825"/>
      <c r="V623" s="2825"/>
      <c r="W623" s="2825"/>
      <c r="X623" s="2825"/>
      <c r="Y623" s="2825"/>
      <c r="Z623" s="2825"/>
      <c r="AA623" s="2825"/>
      <c r="AB623" s="2825"/>
      <c r="AC623" s="2825"/>
      <c r="AD623" s="2825"/>
      <c r="AE623" s="2825"/>
      <c r="AF623" s="2825"/>
      <c r="AG623" s="2825"/>
      <c r="AH623" s="2825"/>
      <c r="AI623" s="2825"/>
      <c r="AJ623" s="2825"/>
      <c r="AK623" s="2825"/>
      <c r="AL623" s="2825"/>
      <c r="AM623" s="2825"/>
    </row>
    <row r="624" spans="1:39" ht="12.75" hidden="1" customHeight="1">
      <c r="A624" s="2829"/>
      <c r="B624" s="2825"/>
      <c r="C624" s="2825"/>
      <c r="D624" s="2825"/>
      <c r="E624" s="2825"/>
      <c r="F624" s="2828"/>
      <c r="G624" s="2827"/>
      <c r="H624" s="2826"/>
      <c r="I624" s="2825"/>
      <c r="J624" s="2825"/>
      <c r="K624" s="2825"/>
      <c r="L624" s="2825"/>
      <c r="M624" s="2825"/>
      <c r="N624" s="2825"/>
      <c r="O624" s="2825"/>
      <c r="P624" s="2825"/>
      <c r="Q624" s="2825"/>
      <c r="R624" s="2825"/>
      <c r="S624" s="2825"/>
      <c r="T624" s="2825"/>
      <c r="U624" s="2825"/>
      <c r="V624" s="2825"/>
      <c r="W624" s="2825"/>
      <c r="X624" s="2825"/>
      <c r="Y624" s="2825"/>
      <c r="Z624" s="2825"/>
      <c r="AA624" s="2825"/>
      <c r="AB624" s="2825"/>
      <c r="AC624" s="2825"/>
      <c r="AD624" s="2825"/>
      <c r="AE624" s="2825"/>
      <c r="AF624" s="2825"/>
      <c r="AG624" s="2825"/>
      <c r="AH624" s="2825"/>
      <c r="AI624" s="2825"/>
      <c r="AJ624" s="2825"/>
      <c r="AK624" s="2825"/>
      <c r="AL624" s="2825"/>
      <c r="AM624" s="2825"/>
    </row>
    <row r="625" spans="1:39" ht="12.75" hidden="1" customHeight="1">
      <c r="A625" s="2829"/>
      <c r="B625" s="2825"/>
      <c r="C625" s="2825"/>
      <c r="D625" s="2825"/>
      <c r="E625" s="2825"/>
      <c r="F625" s="2828"/>
      <c r="G625" s="2827"/>
      <c r="H625" s="2826"/>
      <c r="I625" s="2825"/>
      <c r="J625" s="2825"/>
      <c r="K625" s="2825"/>
      <c r="L625" s="2825"/>
      <c r="M625" s="2825"/>
      <c r="N625" s="2825"/>
      <c r="O625" s="2825"/>
      <c r="P625" s="2825"/>
      <c r="Q625" s="2825"/>
      <c r="R625" s="2825"/>
      <c r="S625" s="2825"/>
      <c r="T625" s="2825"/>
      <c r="U625" s="2825"/>
      <c r="V625" s="2825"/>
      <c r="W625" s="2825"/>
      <c r="X625" s="2825"/>
      <c r="Y625" s="2825"/>
      <c r="Z625" s="2825"/>
      <c r="AA625" s="2825"/>
      <c r="AB625" s="2825"/>
      <c r="AC625" s="2825"/>
      <c r="AD625" s="2825"/>
      <c r="AE625" s="2825"/>
      <c r="AF625" s="2825"/>
      <c r="AG625" s="2825"/>
      <c r="AH625" s="2825"/>
      <c r="AI625" s="2825"/>
      <c r="AJ625" s="2825"/>
      <c r="AK625" s="2825"/>
      <c r="AL625" s="2825"/>
      <c r="AM625" s="2825"/>
    </row>
    <row r="626" spans="1:39" ht="12.75" hidden="1" customHeight="1">
      <c r="A626" s="2829"/>
      <c r="B626" s="2825"/>
      <c r="C626" s="2825"/>
      <c r="D626" s="2825"/>
      <c r="E626" s="2825"/>
      <c r="F626" s="2828"/>
      <c r="G626" s="2827"/>
      <c r="H626" s="2826"/>
      <c r="I626" s="2825"/>
      <c r="J626" s="2825"/>
      <c r="K626" s="2825"/>
      <c r="L626" s="2825"/>
      <c r="M626" s="2825"/>
      <c r="N626" s="2825"/>
      <c r="O626" s="2825"/>
      <c r="P626" s="2825"/>
      <c r="Q626" s="2825"/>
      <c r="R626" s="2825"/>
      <c r="S626" s="2825"/>
      <c r="T626" s="2825"/>
      <c r="U626" s="2825"/>
      <c r="V626" s="2825"/>
      <c r="W626" s="2825"/>
      <c r="X626" s="2825"/>
      <c r="Y626" s="2825"/>
      <c r="Z626" s="2825"/>
      <c r="AA626" s="2825"/>
      <c r="AB626" s="2825"/>
      <c r="AC626" s="2825"/>
      <c r="AD626" s="2825"/>
      <c r="AE626" s="2825"/>
      <c r="AF626" s="2825"/>
      <c r="AG626" s="2825"/>
      <c r="AH626" s="2825"/>
      <c r="AI626" s="2825"/>
      <c r="AJ626" s="2825"/>
      <c r="AK626" s="2825"/>
      <c r="AL626" s="2825"/>
      <c r="AM626" s="2825"/>
    </row>
    <row r="627" spans="1:39" ht="12.75" hidden="1" customHeight="1">
      <c r="A627" s="2829"/>
      <c r="B627" s="2825"/>
      <c r="C627" s="2825"/>
      <c r="D627" s="2825"/>
      <c r="E627" s="2825"/>
      <c r="F627" s="2828"/>
      <c r="G627" s="2827"/>
      <c r="H627" s="2826"/>
      <c r="I627" s="2825"/>
      <c r="J627" s="2825"/>
      <c r="K627" s="2825"/>
      <c r="L627" s="2825"/>
      <c r="M627" s="2825"/>
      <c r="N627" s="2825"/>
      <c r="O627" s="2825"/>
      <c r="P627" s="2825"/>
      <c r="Q627" s="2825"/>
      <c r="R627" s="2825"/>
      <c r="S627" s="2825"/>
      <c r="T627" s="2825"/>
      <c r="U627" s="2825"/>
      <c r="V627" s="2825"/>
      <c r="W627" s="2825"/>
      <c r="X627" s="2825"/>
      <c r="Y627" s="2825"/>
      <c r="Z627" s="2825"/>
      <c r="AA627" s="2825"/>
      <c r="AB627" s="2825"/>
      <c r="AC627" s="2825"/>
      <c r="AD627" s="2825"/>
      <c r="AE627" s="2825"/>
      <c r="AF627" s="2825"/>
      <c r="AG627" s="2825"/>
      <c r="AH627" s="2825"/>
      <c r="AI627" s="2825"/>
      <c r="AJ627" s="2825"/>
      <c r="AK627" s="2825"/>
      <c r="AL627" s="2825"/>
      <c r="AM627" s="2825"/>
    </row>
    <row r="628" spans="1:39" ht="12.75" hidden="1" customHeight="1">
      <c r="A628" s="2829"/>
      <c r="B628" s="2825"/>
      <c r="C628" s="2825"/>
      <c r="D628" s="2825"/>
      <c r="E628" s="2825"/>
      <c r="F628" s="2828"/>
      <c r="G628" s="2827"/>
      <c r="H628" s="2826"/>
      <c r="I628" s="2825"/>
      <c r="J628" s="2825"/>
      <c r="K628" s="2825"/>
      <c r="L628" s="2825"/>
      <c r="M628" s="2825"/>
      <c r="N628" s="2825"/>
      <c r="O628" s="2825"/>
      <c r="P628" s="2825"/>
      <c r="Q628" s="2825"/>
      <c r="R628" s="2825"/>
      <c r="S628" s="2825"/>
      <c r="T628" s="2825"/>
      <c r="U628" s="2825"/>
      <c r="V628" s="2825"/>
      <c r="W628" s="2825"/>
      <c r="X628" s="2825"/>
      <c r="Y628" s="2825"/>
      <c r="Z628" s="2825"/>
      <c r="AA628" s="2825"/>
      <c r="AB628" s="2825"/>
      <c r="AC628" s="2825"/>
      <c r="AD628" s="2825"/>
      <c r="AE628" s="2825"/>
      <c r="AF628" s="2825"/>
      <c r="AG628" s="2825"/>
      <c r="AH628" s="2825"/>
      <c r="AI628" s="2825"/>
      <c r="AJ628" s="2825"/>
      <c r="AK628" s="2825"/>
      <c r="AL628" s="2825"/>
      <c r="AM628" s="2825"/>
    </row>
    <row r="629" spans="1:39" ht="12.75" hidden="1" customHeight="1">
      <c r="A629" s="2829"/>
      <c r="B629" s="2825"/>
      <c r="C629" s="2825"/>
      <c r="D629" s="2825"/>
      <c r="E629" s="2825"/>
      <c r="F629" s="2828"/>
      <c r="G629" s="2827"/>
      <c r="H629" s="2826"/>
      <c r="I629" s="2825"/>
      <c r="J629" s="2825"/>
      <c r="K629" s="2825"/>
      <c r="L629" s="2825"/>
      <c r="M629" s="2825"/>
      <c r="N629" s="2825"/>
      <c r="O629" s="2825"/>
      <c r="P629" s="2825"/>
      <c r="Q629" s="2825"/>
      <c r="R629" s="2825"/>
      <c r="S629" s="2825"/>
      <c r="T629" s="2825"/>
      <c r="U629" s="2825"/>
      <c r="V629" s="2825"/>
      <c r="W629" s="2825"/>
      <c r="X629" s="2825"/>
      <c r="Y629" s="2825"/>
      <c r="Z629" s="2825"/>
      <c r="AA629" s="2825"/>
      <c r="AB629" s="2825"/>
      <c r="AC629" s="2825"/>
      <c r="AD629" s="2825"/>
      <c r="AE629" s="2825"/>
      <c r="AF629" s="2825"/>
      <c r="AG629" s="2825"/>
      <c r="AH629" s="2825"/>
      <c r="AI629" s="2825"/>
      <c r="AJ629" s="2825"/>
      <c r="AK629" s="2825"/>
      <c r="AL629" s="2825"/>
      <c r="AM629" s="2825"/>
    </row>
    <row r="630" spans="1:39" ht="12.75" hidden="1" customHeight="1">
      <c r="A630" s="2829"/>
      <c r="B630" s="2825"/>
      <c r="C630" s="2825"/>
      <c r="D630" s="2825"/>
      <c r="E630" s="2825"/>
      <c r="F630" s="2828"/>
      <c r="G630" s="2827"/>
      <c r="H630" s="2826"/>
      <c r="I630" s="2825"/>
      <c r="J630" s="2825"/>
      <c r="K630" s="2825"/>
      <c r="L630" s="2825"/>
      <c r="M630" s="2825"/>
      <c r="N630" s="2825"/>
      <c r="O630" s="2825"/>
      <c r="P630" s="2825"/>
      <c r="Q630" s="2825"/>
      <c r="R630" s="2825"/>
      <c r="S630" s="2825"/>
      <c r="T630" s="2825"/>
      <c r="U630" s="2825"/>
      <c r="V630" s="2825"/>
      <c r="W630" s="2825"/>
      <c r="X630" s="2825"/>
      <c r="Y630" s="2825"/>
      <c r="Z630" s="2825"/>
      <c r="AA630" s="2825"/>
      <c r="AB630" s="2825"/>
      <c r="AC630" s="2825"/>
      <c r="AD630" s="2825"/>
      <c r="AE630" s="2825"/>
      <c r="AF630" s="2825"/>
      <c r="AG630" s="2825"/>
      <c r="AH630" s="2825"/>
      <c r="AI630" s="2825"/>
      <c r="AJ630" s="2825"/>
      <c r="AK630" s="2825"/>
      <c r="AL630" s="2825"/>
      <c r="AM630" s="2825"/>
    </row>
    <row r="631" spans="1:39" ht="12.75" hidden="1" customHeight="1">
      <c r="A631" s="2829"/>
      <c r="B631" s="2825"/>
      <c r="C631" s="2825"/>
      <c r="D631" s="2825"/>
      <c r="E631" s="2825"/>
      <c r="F631" s="2828"/>
      <c r="G631" s="2827"/>
      <c r="H631" s="2826"/>
      <c r="I631" s="2825"/>
      <c r="J631" s="2825"/>
      <c r="K631" s="2825"/>
      <c r="L631" s="2825"/>
      <c r="M631" s="2825"/>
      <c r="N631" s="2825"/>
      <c r="O631" s="2825"/>
      <c r="P631" s="2825"/>
      <c r="Q631" s="2825"/>
      <c r="R631" s="2825"/>
      <c r="S631" s="2825"/>
      <c r="T631" s="2825"/>
      <c r="U631" s="2825"/>
      <c r="V631" s="2825"/>
      <c r="W631" s="2825"/>
      <c r="X631" s="2825"/>
      <c r="Y631" s="2825"/>
      <c r="Z631" s="2825"/>
      <c r="AA631" s="2825"/>
      <c r="AB631" s="2825"/>
      <c r="AC631" s="2825"/>
      <c r="AD631" s="2825"/>
      <c r="AE631" s="2825"/>
      <c r="AF631" s="2825"/>
      <c r="AG631" s="2825"/>
      <c r="AH631" s="2825"/>
      <c r="AI631" s="2825"/>
      <c r="AJ631" s="2825"/>
      <c r="AK631" s="2825"/>
      <c r="AL631" s="2825"/>
      <c r="AM631" s="2825"/>
    </row>
    <row r="632" spans="1:39" ht="12.75" hidden="1" customHeight="1">
      <c r="A632" s="2829"/>
      <c r="B632" s="2825"/>
      <c r="C632" s="2825"/>
      <c r="D632" s="2825"/>
      <c r="E632" s="2825"/>
      <c r="F632" s="2828"/>
      <c r="G632" s="2827"/>
      <c r="H632" s="2826"/>
      <c r="I632" s="2825"/>
      <c r="J632" s="2825"/>
      <c r="K632" s="2825"/>
      <c r="L632" s="2825"/>
      <c r="M632" s="2825"/>
      <c r="N632" s="2825"/>
      <c r="O632" s="2825"/>
      <c r="P632" s="2825"/>
      <c r="Q632" s="2825"/>
      <c r="R632" s="2825"/>
      <c r="S632" s="2825"/>
      <c r="T632" s="2825"/>
      <c r="U632" s="2825"/>
      <c r="V632" s="2825"/>
      <c r="W632" s="2825"/>
      <c r="X632" s="2825"/>
      <c r="Y632" s="2825"/>
      <c r="Z632" s="2825"/>
      <c r="AA632" s="2825"/>
      <c r="AB632" s="2825"/>
      <c r="AC632" s="2825"/>
      <c r="AD632" s="2825"/>
      <c r="AE632" s="2825"/>
      <c r="AF632" s="2825"/>
      <c r="AG632" s="2825"/>
      <c r="AH632" s="2825"/>
      <c r="AI632" s="2825"/>
      <c r="AJ632" s="2825"/>
      <c r="AK632" s="2825"/>
      <c r="AL632" s="2825"/>
      <c r="AM632" s="2825"/>
    </row>
    <row r="633" spans="1:39" ht="12.75" hidden="1" customHeight="1">
      <c r="A633" s="2829"/>
      <c r="B633" s="2825"/>
      <c r="C633" s="2825"/>
      <c r="D633" s="2825"/>
      <c r="E633" s="2825"/>
      <c r="F633" s="2828"/>
      <c r="G633" s="2827"/>
      <c r="H633" s="2826"/>
      <c r="I633" s="2825"/>
      <c r="J633" s="2825"/>
      <c r="K633" s="2825"/>
      <c r="L633" s="2825"/>
      <c r="M633" s="2825"/>
      <c r="N633" s="2825"/>
      <c r="O633" s="2825"/>
      <c r="P633" s="2825"/>
      <c r="Q633" s="2825"/>
      <c r="R633" s="2825"/>
      <c r="S633" s="2825"/>
      <c r="T633" s="2825"/>
      <c r="U633" s="2825"/>
      <c r="V633" s="2825"/>
      <c r="W633" s="2825"/>
      <c r="X633" s="2825"/>
      <c r="Y633" s="2825"/>
      <c r="Z633" s="2825"/>
      <c r="AA633" s="2825"/>
      <c r="AB633" s="2825"/>
      <c r="AC633" s="2825"/>
      <c r="AD633" s="2825"/>
      <c r="AE633" s="2825"/>
      <c r="AF633" s="2825"/>
      <c r="AG633" s="2825"/>
      <c r="AH633" s="2825"/>
      <c r="AI633" s="2825"/>
      <c r="AJ633" s="2825"/>
      <c r="AK633" s="2825"/>
      <c r="AL633" s="2825"/>
      <c r="AM633" s="2825"/>
    </row>
    <row r="634" spans="1:39" ht="12.75" hidden="1" customHeight="1">
      <c r="A634" s="2829"/>
      <c r="B634" s="2825"/>
      <c r="C634" s="2825"/>
      <c r="D634" s="2825"/>
      <c r="E634" s="2825"/>
      <c r="F634" s="2828"/>
      <c r="G634" s="2827"/>
      <c r="H634" s="2826"/>
      <c r="I634" s="2825"/>
      <c r="J634" s="2825"/>
      <c r="K634" s="2825"/>
      <c r="L634" s="2825"/>
      <c r="M634" s="2825"/>
      <c r="N634" s="2825"/>
      <c r="O634" s="2825"/>
      <c r="P634" s="2825"/>
      <c r="Q634" s="2825"/>
      <c r="R634" s="2825"/>
      <c r="S634" s="2825"/>
      <c r="T634" s="2825"/>
      <c r="U634" s="2825"/>
      <c r="V634" s="2825"/>
      <c r="W634" s="2825"/>
      <c r="X634" s="2825"/>
      <c r="Y634" s="2825"/>
      <c r="Z634" s="2825"/>
      <c r="AA634" s="2825"/>
      <c r="AB634" s="2825"/>
      <c r="AC634" s="2825"/>
      <c r="AD634" s="2825"/>
      <c r="AE634" s="2825"/>
      <c r="AF634" s="2825"/>
      <c r="AG634" s="2825"/>
      <c r="AH634" s="2825"/>
      <c r="AI634" s="2825"/>
      <c r="AJ634" s="2825"/>
      <c r="AK634" s="2825"/>
      <c r="AL634" s="2825"/>
      <c r="AM634" s="2825"/>
    </row>
    <row r="635" spans="1:39" ht="12.75" hidden="1" customHeight="1">
      <c r="A635" s="2829"/>
      <c r="B635" s="2825"/>
      <c r="C635" s="2825"/>
      <c r="D635" s="2825"/>
      <c r="E635" s="2825"/>
      <c r="F635" s="2828"/>
      <c r="G635" s="2827"/>
      <c r="H635" s="2826"/>
      <c r="I635" s="2825"/>
      <c r="J635" s="2825"/>
      <c r="K635" s="2825"/>
      <c r="L635" s="2825"/>
      <c r="M635" s="2825"/>
      <c r="N635" s="2825"/>
      <c r="O635" s="2825"/>
      <c r="P635" s="2825"/>
      <c r="Q635" s="2825"/>
      <c r="R635" s="2825"/>
      <c r="S635" s="2825"/>
      <c r="T635" s="2825"/>
      <c r="U635" s="2825"/>
      <c r="V635" s="2825"/>
      <c r="W635" s="2825"/>
      <c r="X635" s="2825"/>
      <c r="Y635" s="2825"/>
      <c r="Z635" s="2825"/>
      <c r="AA635" s="2825"/>
      <c r="AB635" s="2825"/>
      <c r="AC635" s="2825"/>
      <c r="AD635" s="2825"/>
      <c r="AE635" s="2825"/>
      <c r="AF635" s="2825"/>
      <c r="AG635" s="2825"/>
      <c r="AH635" s="2825"/>
      <c r="AI635" s="2825"/>
      <c r="AJ635" s="2825"/>
      <c r="AK635" s="2825"/>
      <c r="AL635" s="2825"/>
      <c r="AM635" s="2825"/>
    </row>
    <row r="636" spans="1:39" ht="12.75" hidden="1" customHeight="1">
      <c r="A636" s="2829"/>
      <c r="B636" s="2825"/>
      <c r="C636" s="2825"/>
      <c r="D636" s="2825"/>
      <c r="E636" s="2825"/>
      <c r="F636" s="2828"/>
      <c r="G636" s="2827"/>
      <c r="H636" s="2826"/>
      <c r="I636" s="2825"/>
      <c r="J636" s="2825"/>
      <c r="K636" s="2825"/>
      <c r="L636" s="2825"/>
      <c r="M636" s="2825"/>
      <c r="N636" s="2825"/>
      <c r="O636" s="2825"/>
      <c r="P636" s="2825"/>
      <c r="Q636" s="2825"/>
      <c r="R636" s="2825"/>
      <c r="S636" s="2825"/>
      <c r="T636" s="2825"/>
      <c r="U636" s="2825"/>
      <c r="V636" s="2825"/>
      <c r="W636" s="2825"/>
      <c r="X636" s="2825"/>
      <c r="Y636" s="2825"/>
      <c r="Z636" s="2825"/>
      <c r="AA636" s="2825"/>
      <c r="AB636" s="2825"/>
      <c r="AC636" s="2825"/>
      <c r="AD636" s="2825"/>
      <c r="AE636" s="2825"/>
      <c r="AF636" s="2825"/>
      <c r="AG636" s="2825"/>
      <c r="AH636" s="2825"/>
      <c r="AI636" s="2825"/>
      <c r="AJ636" s="2825"/>
      <c r="AK636" s="2825"/>
      <c r="AL636" s="2825"/>
      <c r="AM636" s="2825"/>
    </row>
    <row r="637" spans="1:39" ht="12.75" hidden="1" customHeight="1">
      <c r="A637" s="2829"/>
      <c r="B637" s="2825"/>
      <c r="C637" s="2825"/>
      <c r="D637" s="2825"/>
      <c r="E637" s="2825"/>
      <c r="F637" s="2828"/>
      <c r="G637" s="2827"/>
      <c r="H637" s="2826"/>
      <c r="I637" s="2825"/>
      <c r="J637" s="2825"/>
      <c r="K637" s="2825"/>
      <c r="L637" s="2825"/>
      <c r="M637" s="2825"/>
      <c r="N637" s="2825"/>
      <c r="O637" s="2825"/>
      <c r="P637" s="2825"/>
      <c r="Q637" s="2825"/>
      <c r="R637" s="2825"/>
      <c r="S637" s="2825"/>
      <c r="T637" s="2825"/>
      <c r="U637" s="2825"/>
      <c r="V637" s="2825"/>
      <c r="W637" s="2825"/>
      <c r="X637" s="2825"/>
      <c r="Y637" s="2825"/>
      <c r="Z637" s="2825"/>
      <c r="AA637" s="2825"/>
      <c r="AB637" s="2825"/>
      <c r="AC637" s="2825"/>
      <c r="AD637" s="2825"/>
      <c r="AE637" s="2825"/>
      <c r="AF637" s="2825"/>
      <c r="AG637" s="2825"/>
      <c r="AH637" s="2825"/>
      <c r="AI637" s="2825"/>
      <c r="AJ637" s="2825"/>
      <c r="AK637" s="2825"/>
      <c r="AL637" s="2825"/>
      <c r="AM637" s="2825"/>
    </row>
    <row r="638" spans="1:39" ht="12.75" hidden="1" customHeight="1">
      <c r="A638" s="2829"/>
      <c r="B638" s="2825"/>
      <c r="C638" s="2825"/>
      <c r="D638" s="2825"/>
      <c r="E638" s="2825"/>
      <c r="F638" s="2828"/>
      <c r="G638" s="2827"/>
      <c r="H638" s="2826"/>
      <c r="I638" s="2825"/>
      <c r="J638" s="2825"/>
      <c r="K638" s="2825"/>
      <c r="L638" s="2825"/>
      <c r="M638" s="2825"/>
      <c r="N638" s="2825"/>
      <c r="O638" s="2825"/>
      <c r="P638" s="2825"/>
      <c r="Q638" s="2825"/>
      <c r="R638" s="2825"/>
      <c r="S638" s="2825"/>
      <c r="T638" s="2825"/>
      <c r="U638" s="2825"/>
      <c r="V638" s="2825"/>
      <c r="W638" s="2825"/>
      <c r="X638" s="2825"/>
      <c r="Y638" s="2825"/>
      <c r="Z638" s="2825"/>
      <c r="AA638" s="2825"/>
      <c r="AB638" s="2825"/>
      <c r="AC638" s="2825"/>
      <c r="AD638" s="2825"/>
      <c r="AE638" s="2825"/>
      <c r="AF638" s="2825"/>
      <c r="AG638" s="2825"/>
      <c r="AH638" s="2825"/>
      <c r="AI638" s="2825"/>
      <c r="AJ638" s="2825"/>
      <c r="AK638" s="2825"/>
      <c r="AL638" s="2825"/>
      <c r="AM638" s="2825"/>
    </row>
    <row r="639" spans="1:39" ht="12.75" hidden="1" customHeight="1">
      <c r="A639" s="2829"/>
      <c r="B639" s="2825"/>
      <c r="C639" s="2825"/>
      <c r="D639" s="2825"/>
      <c r="E639" s="2825"/>
      <c r="F639" s="2828"/>
      <c r="G639" s="2827"/>
      <c r="H639" s="2826"/>
      <c r="I639" s="2825"/>
      <c r="J639" s="2825"/>
      <c r="K639" s="2825"/>
      <c r="L639" s="2825"/>
      <c r="M639" s="2825"/>
      <c r="N639" s="2825"/>
      <c r="O639" s="2825"/>
      <c r="P639" s="2825"/>
      <c r="Q639" s="2825"/>
      <c r="R639" s="2825"/>
      <c r="S639" s="2825"/>
      <c r="T639" s="2825"/>
      <c r="U639" s="2825"/>
      <c r="V639" s="2825"/>
      <c r="W639" s="2825"/>
      <c r="X639" s="2825"/>
      <c r="Y639" s="2825"/>
      <c r="Z639" s="2825"/>
      <c r="AA639" s="2825"/>
      <c r="AB639" s="2825"/>
      <c r="AC639" s="2825"/>
      <c r="AD639" s="2825"/>
      <c r="AE639" s="2825"/>
      <c r="AF639" s="2825"/>
      <c r="AG639" s="2825"/>
      <c r="AH639" s="2825"/>
      <c r="AI639" s="2825"/>
      <c r="AJ639" s="2825"/>
      <c r="AK639" s="2825"/>
      <c r="AL639" s="2825"/>
      <c r="AM639" s="2825"/>
    </row>
    <row r="640" spans="1:39" ht="12.75" hidden="1" customHeight="1">
      <c r="A640" s="2829"/>
      <c r="B640" s="2825"/>
      <c r="C640" s="2825"/>
      <c r="D640" s="2825"/>
      <c r="E640" s="2825"/>
      <c r="F640" s="2828"/>
      <c r="G640" s="2827"/>
      <c r="H640" s="2826"/>
      <c r="I640" s="2825"/>
      <c r="J640" s="2825"/>
      <c r="K640" s="2825"/>
      <c r="L640" s="2825"/>
      <c r="M640" s="2825"/>
      <c r="N640" s="2825"/>
      <c r="O640" s="2825"/>
      <c r="P640" s="2825"/>
      <c r="Q640" s="2825"/>
      <c r="R640" s="2825"/>
      <c r="S640" s="2825"/>
      <c r="T640" s="2825"/>
      <c r="U640" s="2825"/>
      <c r="V640" s="2825"/>
      <c r="W640" s="2825"/>
      <c r="X640" s="2825"/>
      <c r="Y640" s="2825"/>
      <c r="Z640" s="2825"/>
      <c r="AA640" s="2825"/>
      <c r="AB640" s="2825"/>
      <c r="AC640" s="2825"/>
      <c r="AD640" s="2825"/>
      <c r="AE640" s="2825"/>
      <c r="AF640" s="2825"/>
      <c r="AG640" s="2825"/>
      <c r="AH640" s="2825"/>
      <c r="AI640" s="2825"/>
      <c r="AJ640" s="2825"/>
      <c r="AK640" s="2825"/>
      <c r="AL640" s="2825"/>
      <c r="AM640" s="2825"/>
    </row>
    <row r="641" spans="1:39" ht="12.75" hidden="1" customHeight="1">
      <c r="A641" s="2829"/>
      <c r="B641" s="2825"/>
      <c r="C641" s="2825"/>
      <c r="D641" s="2825"/>
      <c r="E641" s="2825"/>
      <c r="F641" s="2828"/>
      <c r="G641" s="2827"/>
      <c r="H641" s="2826"/>
      <c r="I641" s="2825"/>
      <c r="J641" s="2825"/>
      <c r="K641" s="2825"/>
      <c r="L641" s="2825"/>
      <c r="M641" s="2825"/>
      <c r="N641" s="2825"/>
      <c r="O641" s="2825"/>
      <c r="P641" s="2825"/>
      <c r="Q641" s="2825"/>
      <c r="R641" s="2825"/>
      <c r="S641" s="2825"/>
      <c r="T641" s="2825"/>
      <c r="U641" s="2825"/>
      <c r="V641" s="2825"/>
      <c r="W641" s="2825"/>
      <c r="X641" s="2825"/>
      <c r="Y641" s="2825"/>
      <c r="Z641" s="2825"/>
      <c r="AA641" s="2825"/>
      <c r="AB641" s="2825"/>
      <c r="AC641" s="2825"/>
      <c r="AD641" s="2825"/>
      <c r="AE641" s="2825"/>
      <c r="AF641" s="2825"/>
      <c r="AG641" s="2825"/>
      <c r="AH641" s="2825"/>
      <c r="AI641" s="2825"/>
      <c r="AJ641" s="2825"/>
      <c r="AK641" s="2825"/>
      <c r="AL641" s="2825"/>
      <c r="AM641" s="2825"/>
    </row>
    <row r="642" spans="1:39" ht="12.75" hidden="1" customHeight="1">
      <c r="A642" s="2829"/>
      <c r="B642" s="2825"/>
      <c r="C642" s="2825"/>
      <c r="D642" s="2825"/>
      <c r="E642" s="2825"/>
      <c r="F642" s="2828"/>
      <c r="G642" s="2827"/>
      <c r="H642" s="2826"/>
      <c r="I642" s="2825"/>
      <c r="J642" s="2825"/>
      <c r="K642" s="2825"/>
      <c r="L642" s="2825"/>
      <c r="M642" s="2825"/>
      <c r="N642" s="2825"/>
      <c r="O642" s="2825"/>
      <c r="P642" s="2825"/>
      <c r="Q642" s="2825"/>
      <c r="R642" s="2825"/>
      <c r="S642" s="2825"/>
      <c r="T642" s="2825"/>
      <c r="U642" s="2825"/>
      <c r="V642" s="2825"/>
      <c r="W642" s="2825"/>
      <c r="X642" s="2825"/>
      <c r="Y642" s="2825"/>
      <c r="Z642" s="2825"/>
      <c r="AA642" s="2825"/>
      <c r="AB642" s="2825"/>
      <c r="AC642" s="2825"/>
      <c r="AD642" s="2825"/>
      <c r="AE642" s="2825"/>
      <c r="AF642" s="2825"/>
      <c r="AG642" s="2825"/>
      <c r="AH642" s="2825"/>
      <c r="AI642" s="2825"/>
      <c r="AJ642" s="2825"/>
      <c r="AK642" s="2825"/>
      <c r="AL642" s="2825"/>
      <c r="AM642" s="2825"/>
    </row>
    <row r="643" spans="1:39" ht="12.75" hidden="1" customHeight="1">
      <c r="A643" s="2829"/>
      <c r="B643" s="2825"/>
      <c r="C643" s="2825"/>
      <c r="D643" s="2825"/>
      <c r="E643" s="2825"/>
      <c r="F643" s="2828"/>
      <c r="G643" s="2827"/>
      <c r="H643" s="2826"/>
      <c r="I643" s="2825"/>
      <c r="J643" s="2825"/>
      <c r="K643" s="2825"/>
      <c r="L643" s="2825"/>
      <c r="M643" s="2825"/>
      <c r="N643" s="2825"/>
      <c r="O643" s="2825"/>
      <c r="P643" s="2825"/>
      <c r="Q643" s="2825"/>
      <c r="R643" s="2825"/>
      <c r="S643" s="2825"/>
      <c r="T643" s="2825"/>
      <c r="U643" s="2825"/>
      <c r="V643" s="2825"/>
      <c r="W643" s="2825"/>
      <c r="X643" s="2825"/>
      <c r="Y643" s="2825"/>
      <c r="Z643" s="2825"/>
      <c r="AA643" s="2825"/>
      <c r="AB643" s="2825"/>
      <c r="AC643" s="2825"/>
      <c r="AD643" s="2825"/>
      <c r="AE643" s="2825"/>
      <c r="AF643" s="2825"/>
      <c r="AG643" s="2825"/>
      <c r="AH643" s="2825"/>
      <c r="AI643" s="2825"/>
      <c r="AJ643" s="2825"/>
      <c r="AK643" s="2825"/>
      <c r="AL643" s="2825"/>
      <c r="AM643" s="2825"/>
    </row>
    <row r="644" spans="1:39" ht="3" hidden="1" customHeight="1">
      <c r="A644" s="2829"/>
      <c r="B644" s="2825"/>
      <c r="C644" s="2825"/>
      <c r="D644" s="2825"/>
      <c r="E644" s="2825"/>
      <c r="F644" s="2828"/>
      <c r="G644" s="2827"/>
      <c r="H644" s="2826"/>
      <c r="I644" s="2825"/>
      <c r="J644" s="2825"/>
      <c r="K644" s="2825"/>
      <c r="L644" s="2825"/>
      <c r="M644" s="2825"/>
      <c r="N644" s="2825"/>
      <c r="O644" s="2825"/>
      <c r="P644" s="2825"/>
      <c r="Q644" s="2825"/>
      <c r="R644" s="2825"/>
      <c r="S644" s="2825"/>
      <c r="T644" s="2825"/>
      <c r="U644" s="2825"/>
      <c r="V644" s="2825"/>
      <c r="W644" s="2825"/>
      <c r="X644" s="2825"/>
      <c r="Y644" s="2825"/>
      <c r="Z644" s="2825"/>
      <c r="AA644" s="2825"/>
      <c r="AB644" s="2825"/>
      <c r="AC644" s="2825"/>
      <c r="AD644" s="2825"/>
      <c r="AE644" s="2825"/>
      <c r="AF644" s="2825"/>
      <c r="AG644" s="2825"/>
      <c r="AH644" s="2825"/>
      <c r="AI644" s="2825"/>
      <c r="AJ644" s="2825"/>
      <c r="AK644" s="2825"/>
      <c r="AL644" s="2825"/>
      <c r="AM644" s="2825"/>
    </row>
    <row r="645" spans="1:39" ht="12.75" hidden="1" customHeight="1">
      <c r="A645" s="2829"/>
      <c r="B645" s="2825"/>
      <c r="C645" s="2825"/>
      <c r="D645" s="2825"/>
      <c r="E645" s="2825"/>
      <c r="F645" s="2828"/>
      <c r="G645" s="2827"/>
      <c r="H645" s="2826"/>
      <c r="I645" s="2825"/>
      <c r="J645" s="2825"/>
      <c r="K645" s="2825"/>
      <c r="L645" s="2825"/>
      <c r="M645" s="2825"/>
      <c r="N645" s="2825"/>
      <c r="O645" s="2825"/>
      <c r="P645" s="2825"/>
      <c r="Q645" s="2825"/>
      <c r="R645" s="2825"/>
      <c r="S645" s="2825"/>
      <c r="T645" s="2825"/>
      <c r="U645" s="2825"/>
      <c r="V645" s="2825"/>
      <c r="W645" s="2825"/>
      <c r="X645" s="2825"/>
      <c r="Y645" s="2825"/>
      <c r="Z645" s="2825"/>
      <c r="AA645" s="2825"/>
      <c r="AB645" s="2825"/>
      <c r="AC645" s="2825"/>
      <c r="AD645" s="2825"/>
      <c r="AE645" s="2825"/>
      <c r="AF645" s="2825"/>
      <c r="AG645" s="2825"/>
      <c r="AH645" s="2825"/>
      <c r="AI645" s="2825"/>
      <c r="AJ645" s="2825"/>
      <c r="AK645" s="2825"/>
      <c r="AL645" s="2825"/>
      <c r="AM645" s="2825"/>
    </row>
    <row r="646" spans="1:39" ht="12.75" hidden="1" customHeight="1">
      <c r="A646" s="2829"/>
      <c r="B646" s="2825"/>
      <c r="C646" s="2825"/>
      <c r="D646" s="2825"/>
      <c r="E646" s="2825"/>
      <c r="F646" s="2828"/>
      <c r="G646" s="2827"/>
      <c r="H646" s="2826"/>
      <c r="I646" s="2825"/>
      <c r="J646" s="2825"/>
      <c r="K646" s="2825"/>
      <c r="L646" s="2825"/>
      <c r="M646" s="2825"/>
      <c r="N646" s="2825"/>
      <c r="O646" s="2825"/>
      <c r="P646" s="2825"/>
      <c r="Q646" s="2825"/>
      <c r="R646" s="2825"/>
      <c r="S646" s="2825"/>
      <c r="T646" s="2825"/>
      <c r="U646" s="2825"/>
      <c r="V646" s="2825"/>
      <c r="W646" s="2825"/>
      <c r="X646" s="2825"/>
      <c r="Y646" s="2825"/>
      <c r="Z646" s="2825"/>
      <c r="AA646" s="2825"/>
      <c r="AB646" s="2825"/>
      <c r="AC646" s="2825"/>
      <c r="AD646" s="2825"/>
      <c r="AE646" s="2825"/>
      <c r="AF646" s="2825"/>
      <c r="AG646" s="2825"/>
      <c r="AH646" s="2825"/>
      <c r="AI646" s="2825"/>
      <c r="AJ646" s="2825"/>
      <c r="AK646" s="2825"/>
      <c r="AL646" s="2825"/>
      <c r="AM646" s="2825"/>
    </row>
    <row r="647" spans="1:39" ht="12.75" hidden="1" customHeight="1">
      <c r="A647" s="2829"/>
      <c r="B647" s="2825"/>
      <c r="C647" s="2825"/>
      <c r="D647" s="2825"/>
      <c r="E647" s="2825"/>
      <c r="F647" s="2828"/>
      <c r="G647" s="2827"/>
      <c r="H647" s="2826"/>
      <c r="I647" s="2825"/>
      <c r="J647" s="2825"/>
      <c r="K647" s="2825"/>
      <c r="L647" s="2825"/>
      <c r="M647" s="2825"/>
      <c r="N647" s="2825"/>
      <c r="O647" s="2825"/>
      <c r="P647" s="2825"/>
      <c r="Q647" s="2825"/>
      <c r="R647" s="2825"/>
      <c r="S647" s="2825"/>
      <c r="T647" s="2825"/>
      <c r="U647" s="2825"/>
      <c r="V647" s="2825"/>
      <c r="W647" s="2825"/>
      <c r="X647" s="2825"/>
      <c r="Y647" s="2825"/>
      <c r="Z647" s="2825"/>
      <c r="AA647" s="2825"/>
      <c r="AB647" s="2825"/>
      <c r="AC647" s="2825"/>
      <c r="AD647" s="2825"/>
      <c r="AE647" s="2825"/>
      <c r="AF647" s="2825"/>
      <c r="AG647" s="2825"/>
      <c r="AH647" s="2825"/>
      <c r="AI647" s="2825"/>
      <c r="AJ647" s="2825"/>
      <c r="AK647" s="2825"/>
      <c r="AL647" s="2825"/>
      <c r="AM647" s="2825"/>
    </row>
    <row r="648" spans="1:39" ht="12.75" hidden="1" customHeight="1">
      <c r="A648" s="2829"/>
      <c r="B648" s="2825"/>
      <c r="C648" s="2825"/>
      <c r="D648" s="2825"/>
      <c r="E648" s="2825"/>
      <c r="F648" s="2828"/>
      <c r="G648" s="2827"/>
      <c r="H648" s="2826"/>
      <c r="I648" s="2825"/>
      <c r="J648" s="2825"/>
      <c r="K648" s="2825"/>
      <c r="L648" s="2825"/>
      <c r="M648" s="2825"/>
      <c r="N648" s="2825"/>
      <c r="O648" s="2825"/>
      <c r="P648" s="2825"/>
      <c r="Q648" s="2825"/>
      <c r="R648" s="2825"/>
      <c r="S648" s="2825"/>
      <c r="T648" s="2825"/>
      <c r="U648" s="2825"/>
      <c r="V648" s="2825"/>
      <c r="W648" s="2825"/>
      <c r="X648" s="2825"/>
      <c r="Y648" s="2825"/>
      <c r="Z648" s="2825"/>
      <c r="AA648" s="2825"/>
      <c r="AB648" s="2825"/>
      <c r="AC648" s="2825"/>
      <c r="AD648" s="2825"/>
      <c r="AE648" s="2825"/>
      <c r="AF648" s="2825"/>
      <c r="AG648" s="2825"/>
      <c r="AH648" s="2825"/>
      <c r="AI648" s="2825"/>
      <c r="AJ648" s="2825"/>
      <c r="AK648" s="2825"/>
      <c r="AL648" s="2825"/>
      <c r="AM648" s="2825"/>
    </row>
    <row r="649" spans="1:39" ht="12.75" hidden="1" customHeight="1">
      <c r="A649" s="2829"/>
      <c r="B649" s="2825"/>
      <c r="C649" s="2825"/>
      <c r="D649" s="2825"/>
      <c r="E649" s="2825"/>
      <c r="F649" s="2828"/>
      <c r="G649" s="2827"/>
      <c r="H649" s="2826"/>
      <c r="I649" s="2825"/>
      <c r="J649" s="2825"/>
      <c r="K649" s="2825"/>
      <c r="L649" s="2825"/>
      <c r="M649" s="2825"/>
      <c r="N649" s="2825"/>
      <c r="O649" s="2825"/>
      <c r="P649" s="2825"/>
      <c r="Q649" s="2825"/>
      <c r="R649" s="2825"/>
      <c r="S649" s="2825"/>
      <c r="T649" s="2825"/>
      <c r="U649" s="2825"/>
      <c r="V649" s="2825"/>
      <c r="W649" s="2825"/>
      <c r="X649" s="2825"/>
      <c r="Y649" s="2825"/>
      <c r="Z649" s="2825"/>
      <c r="AA649" s="2825"/>
      <c r="AB649" s="2825"/>
      <c r="AC649" s="2825"/>
      <c r="AD649" s="2825"/>
      <c r="AE649" s="2825"/>
      <c r="AF649" s="2825"/>
      <c r="AG649" s="2825"/>
      <c r="AH649" s="2825"/>
      <c r="AI649" s="2825"/>
      <c r="AJ649" s="2825"/>
      <c r="AK649" s="2825"/>
      <c r="AL649" s="2825"/>
      <c r="AM649" s="2825"/>
    </row>
    <row r="650" spans="1:39" ht="12.75" hidden="1" customHeight="1">
      <c r="A650" s="2829"/>
      <c r="B650" s="2825"/>
      <c r="C650" s="2825"/>
      <c r="D650" s="2825"/>
      <c r="E650" s="2825"/>
      <c r="F650" s="2828"/>
      <c r="G650" s="2827"/>
      <c r="H650" s="2826"/>
      <c r="I650" s="2825"/>
      <c r="J650" s="2825"/>
      <c r="K650" s="2825"/>
      <c r="L650" s="2825"/>
      <c r="M650" s="2825"/>
      <c r="N650" s="2825"/>
      <c r="O650" s="2825"/>
      <c r="P650" s="2825"/>
      <c r="Q650" s="2825"/>
      <c r="R650" s="2825"/>
      <c r="S650" s="2825"/>
      <c r="T650" s="2825"/>
      <c r="U650" s="2825"/>
      <c r="V650" s="2825"/>
      <c r="W650" s="2825"/>
      <c r="X650" s="2825"/>
      <c r="Y650" s="2825"/>
      <c r="Z650" s="2825"/>
      <c r="AA650" s="2825"/>
      <c r="AB650" s="2825"/>
      <c r="AC650" s="2825"/>
      <c r="AD650" s="2825"/>
      <c r="AE650" s="2825"/>
      <c r="AF650" s="2825"/>
      <c r="AG650" s="2825"/>
      <c r="AH650" s="2825"/>
      <c r="AI650" s="2825"/>
      <c r="AJ650" s="2825"/>
      <c r="AK650" s="2825"/>
      <c r="AL650" s="2825"/>
      <c r="AM650" s="2825"/>
    </row>
    <row r="651" spans="1:39" ht="12.75" hidden="1" customHeight="1">
      <c r="A651" s="2829"/>
      <c r="B651" s="2825"/>
      <c r="C651" s="2825"/>
      <c r="D651" s="2825"/>
      <c r="E651" s="2825"/>
      <c r="F651" s="2828"/>
      <c r="G651" s="2827"/>
      <c r="H651" s="2826"/>
      <c r="I651" s="2825"/>
      <c r="J651" s="2825"/>
      <c r="K651" s="2825"/>
      <c r="L651" s="2825"/>
      <c r="M651" s="2825"/>
      <c r="N651" s="2825"/>
      <c r="O651" s="2825"/>
      <c r="P651" s="2825"/>
      <c r="Q651" s="2825"/>
      <c r="R651" s="2825"/>
      <c r="S651" s="2825"/>
      <c r="T651" s="2825"/>
      <c r="U651" s="2825"/>
      <c r="V651" s="2825"/>
      <c r="W651" s="2825"/>
      <c r="X651" s="2825"/>
      <c r="Y651" s="2825"/>
      <c r="Z651" s="2825"/>
      <c r="AA651" s="2825"/>
      <c r="AB651" s="2825"/>
      <c r="AC651" s="2825"/>
      <c r="AD651" s="2825"/>
      <c r="AE651" s="2825"/>
      <c r="AF651" s="2825"/>
      <c r="AG651" s="2825"/>
      <c r="AH651" s="2825"/>
      <c r="AI651" s="2825"/>
      <c r="AJ651" s="2825"/>
      <c r="AK651" s="2825"/>
      <c r="AL651" s="2825"/>
      <c r="AM651" s="2825"/>
    </row>
    <row r="652" spans="1:39" ht="12.75" hidden="1" customHeight="1">
      <c r="A652" s="2829"/>
      <c r="B652" s="2825"/>
      <c r="C652" s="2825"/>
      <c r="D652" s="2825"/>
      <c r="E652" s="2825"/>
      <c r="F652" s="2828"/>
      <c r="G652" s="2827"/>
      <c r="H652" s="2826"/>
      <c r="I652" s="2825"/>
      <c r="J652" s="2825"/>
      <c r="K652" s="2825"/>
      <c r="L652" s="2825"/>
      <c r="M652" s="2825"/>
      <c r="N652" s="2825"/>
      <c r="O652" s="2825"/>
      <c r="P652" s="2825"/>
      <c r="Q652" s="2825"/>
      <c r="R652" s="2825"/>
      <c r="S652" s="2825"/>
      <c r="T652" s="2825"/>
      <c r="U652" s="2825"/>
      <c r="V652" s="2825"/>
      <c r="W652" s="2825"/>
      <c r="X652" s="2825"/>
      <c r="Y652" s="2825"/>
      <c r="Z652" s="2825"/>
      <c r="AA652" s="2825"/>
      <c r="AB652" s="2825"/>
      <c r="AC652" s="2825"/>
      <c r="AD652" s="2825"/>
      <c r="AE652" s="2825"/>
      <c r="AF652" s="2825"/>
      <c r="AG652" s="2825"/>
      <c r="AH652" s="2825"/>
      <c r="AI652" s="2825"/>
      <c r="AJ652" s="2825"/>
      <c r="AK652" s="2825"/>
      <c r="AL652" s="2825"/>
      <c r="AM652" s="2825"/>
    </row>
    <row r="653" spans="1:39" ht="12.75" hidden="1" customHeight="1">
      <c r="A653" s="2829"/>
      <c r="B653" s="2825"/>
      <c r="C653" s="2825"/>
      <c r="D653" s="2825"/>
      <c r="E653" s="2825"/>
      <c r="F653" s="2828"/>
      <c r="G653" s="2827"/>
      <c r="H653" s="2826"/>
      <c r="I653" s="2825"/>
      <c r="J653" s="2825"/>
      <c r="K653" s="2825"/>
      <c r="L653" s="2825"/>
      <c r="M653" s="2825"/>
      <c r="N653" s="2825"/>
      <c r="O653" s="2825"/>
      <c r="P653" s="2825"/>
      <c r="Q653" s="2825"/>
      <c r="R653" s="2825"/>
      <c r="S653" s="2825"/>
      <c r="T653" s="2825"/>
      <c r="U653" s="2825"/>
      <c r="V653" s="2825"/>
      <c r="W653" s="2825"/>
      <c r="X653" s="2825"/>
      <c r="Y653" s="2825"/>
      <c r="Z653" s="2825"/>
      <c r="AA653" s="2825"/>
      <c r="AB653" s="2825"/>
      <c r="AC653" s="2825"/>
      <c r="AD653" s="2825"/>
      <c r="AE653" s="2825"/>
      <c r="AF653" s="2825"/>
      <c r="AG653" s="2825"/>
      <c r="AH653" s="2825"/>
      <c r="AI653" s="2825"/>
      <c r="AJ653" s="2825"/>
      <c r="AK653" s="2825"/>
      <c r="AL653" s="2825"/>
      <c r="AM653" s="2825"/>
    </row>
    <row r="654" spans="1:39" ht="12.75" hidden="1" customHeight="1">
      <c r="A654" s="2829"/>
      <c r="B654" s="2825"/>
      <c r="C654" s="2825"/>
      <c r="D654" s="2825"/>
      <c r="E654" s="2825"/>
      <c r="F654" s="2828"/>
      <c r="G654" s="2827"/>
      <c r="H654" s="2826"/>
      <c r="I654" s="2825"/>
      <c r="J654" s="2825"/>
      <c r="K654" s="2825"/>
      <c r="L654" s="2825"/>
      <c r="M654" s="2825"/>
      <c r="N654" s="2825"/>
      <c r="O654" s="2825"/>
      <c r="P654" s="2825"/>
      <c r="Q654" s="2825"/>
      <c r="R654" s="2825"/>
      <c r="S654" s="2825"/>
      <c r="T654" s="2825"/>
      <c r="U654" s="2825"/>
      <c r="V654" s="2825"/>
      <c r="W654" s="2825"/>
      <c r="X654" s="2825"/>
      <c r="Y654" s="2825"/>
      <c r="Z654" s="2825"/>
      <c r="AA654" s="2825"/>
      <c r="AB654" s="2825"/>
      <c r="AC654" s="2825"/>
      <c r="AD654" s="2825"/>
      <c r="AE654" s="2825"/>
      <c r="AF654" s="2825"/>
      <c r="AG654" s="2825"/>
      <c r="AH654" s="2825"/>
      <c r="AI654" s="2825"/>
      <c r="AJ654" s="2825"/>
      <c r="AK654" s="2825"/>
      <c r="AL654" s="2825"/>
      <c r="AM654" s="2825"/>
    </row>
    <row r="655" spans="1:39" ht="12.75" hidden="1" customHeight="1">
      <c r="A655" s="2829"/>
      <c r="B655" s="2825"/>
      <c r="C655" s="2825"/>
      <c r="D655" s="2825"/>
      <c r="E655" s="2825"/>
      <c r="F655" s="2828"/>
      <c r="G655" s="2827"/>
      <c r="H655" s="2826"/>
      <c r="I655" s="2825"/>
      <c r="J655" s="2825"/>
      <c r="K655" s="2825"/>
      <c r="L655" s="2825"/>
      <c r="M655" s="2825"/>
      <c r="N655" s="2825"/>
      <c r="O655" s="2825"/>
      <c r="P655" s="2825"/>
      <c r="Q655" s="2825"/>
      <c r="R655" s="2825"/>
      <c r="S655" s="2825"/>
      <c r="T655" s="2825"/>
      <c r="U655" s="2825"/>
      <c r="V655" s="2825"/>
      <c r="W655" s="2825"/>
      <c r="X655" s="2825"/>
      <c r="Y655" s="2825"/>
      <c r="Z655" s="2825"/>
      <c r="AA655" s="2825"/>
      <c r="AB655" s="2825"/>
      <c r="AC655" s="2825"/>
      <c r="AD655" s="2825"/>
      <c r="AE655" s="2825"/>
      <c r="AF655" s="2825"/>
      <c r="AG655" s="2825"/>
      <c r="AH655" s="2825"/>
      <c r="AI655" s="2825"/>
      <c r="AJ655" s="2825"/>
      <c r="AK655" s="2825"/>
      <c r="AL655" s="2825"/>
      <c r="AM655" s="2825"/>
    </row>
    <row r="656" spans="1:39" ht="12.75" hidden="1" customHeight="1">
      <c r="A656" s="2829"/>
      <c r="B656" s="2825"/>
      <c r="C656" s="2825"/>
      <c r="D656" s="2825"/>
      <c r="E656" s="2825"/>
      <c r="F656" s="2828"/>
      <c r="G656" s="2827"/>
      <c r="H656" s="2826"/>
      <c r="I656" s="2825"/>
      <c r="J656" s="2825"/>
      <c r="K656" s="2825"/>
      <c r="L656" s="2825"/>
      <c r="M656" s="2825"/>
      <c r="N656" s="2825"/>
      <c r="O656" s="2825"/>
      <c r="P656" s="2825"/>
      <c r="Q656" s="2825"/>
      <c r="R656" s="2825"/>
      <c r="S656" s="2825"/>
      <c r="T656" s="2825"/>
      <c r="U656" s="2825"/>
      <c r="V656" s="2825"/>
      <c r="W656" s="2825"/>
      <c r="X656" s="2825"/>
      <c r="Y656" s="2825"/>
      <c r="Z656" s="2825"/>
      <c r="AA656" s="2825"/>
      <c r="AB656" s="2825"/>
      <c r="AC656" s="2825"/>
      <c r="AD656" s="2825"/>
      <c r="AE656" s="2825"/>
      <c r="AF656" s="2825"/>
      <c r="AG656" s="2825"/>
      <c r="AH656" s="2825"/>
      <c r="AI656" s="2825"/>
      <c r="AJ656" s="2825"/>
      <c r="AK656" s="2825"/>
      <c r="AL656" s="2825"/>
      <c r="AM656" s="2825"/>
    </row>
    <row r="657" spans="1:39" ht="12.75" hidden="1" customHeight="1">
      <c r="A657" s="2829"/>
      <c r="B657" s="2825"/>
      <c r="C657" s="2825"/>
      <c r="D657" s="2825"/>
      <c r="E657" s="2825"/>
      <c r="F657" s="2828"/>
      <c r="G657" s="2827"/>
      <c r="H657" s="2826"/>
      <c r="I657" s="2825"/>
      <c r="J657" s="2825"/>
      <c r="K657" s="2825"/>
      <c r="L657" s="2825"/>
      <c r="M657" s="2825"/>
      <c r="N657" s="2825"/>
      <c r="O657" s="2825"/>
      <c r="P657" s="2825"/>
      <c r="Q657" s="2825"/>
      <c r="R657" s="2825"/>
      <c r="S657" s="2825"/>
      <c r="T657" s="2825"/>
      <c r="U657" s="2825"/>
      <c r="V657" s="2825"/>
      <c r="W657" s="2825"/>
      <c r="X657" s="2825"/>
      <c r="Y657" s="2825"/>
      <c r="Z657" s="2825"/>
      <c r="AA657" s="2825"/>
      <c r="AB657" s="2825"/>
      <c r="AC657" s="2825"/>
      <c r="AD657" s="2825"/>
      <c r="AE657" s="2825"/>
      <c r="AF657" s="2825"/>
      <c r="AG657" s="2825"/>
      <c r="AH657" s="2825"/>
      <c r="AI657" s="2825"/>
      <c r="AJ657" s="2825"/>
      <c r="AK657" s="2825"/>
      <c r="AL657" s="2825"/>
      <c r="AM657" s="2825"/>
    </row>
    <row r="658" spans="1:39" ht="12.75" hidden="1" customHeight="1">
      <c r="A658" s="2829"/>
      <c r="B658" s="2825"/>
      <c r="C658" s="2825"/>
      <c r="D658" s="2825"/>
      <c r="E658" s="2825"/>
      <c r="F658" s="2828"/>
      <c r="G658" s="2827"/>
      <c r="H658" s="2826"/>
      <c r="I658" s="2825"/>
      <c r="J658" s="2825"/>
      <c r="K658" s="2825"/>
      <c r="L658" s="2825"/>
      <c r="M658" s="2825"/>
      <c r="N658" s="2825"/>
      <c r="O658" s="2825"/>
      <c r="P658" s="2825"/>
      <c r="Q658" s="2825"/>
      <c r="R658" s="2825"/>
      <c r="S658" s="2825"/>
      <c r="T658" s="2825"/>
      <c r="U658" s="2825"/>
      <c r="V658" s="2825"/>
      <c r="W658" s="2825"/>
      <c r="X658" s="2825"/>
      <c r="Y658" s="2825"/>
      <c r="Z658" s="2825"/>
      <c r="AA658" s="2825"/>
      <c r="AB658" s="2825"/>
      <c r="AC658" s="2825"/>
      <c r="AD658" s="2825"/>
      <c r="AE658" s="2825"/>
      <c r="AF658" s="2825"/>
      <c r="AG658" s="2825"/>
      <c r="AH658" s="2825"/>
      <c r="AI658" s="2825"/>
      <c r="AJ658" s="2825"/>
      <c r="AK658" s="2825"/>
      <c r="AL658" s="2825"/>
      <c r="AM658" s="2825"/>
    </row>
    <row r="659" spans="1:39" ht="12.75" hidden="1" customHeight="1">
      <c r="A659" s="2829"/>
      <c r="B659" s="2825"/>
      <c r="C659" s="2825"/>
      <c r="D659" s="2825"/>
      <c r="E659" s="2825"/>
      <c r="F659" s="2828"/>
      <c r="G659" s="2827"/>
      <c r="H659" s="2826"/>
      <c r="I659" s="2825"/>
      <c r="J659" s="2825"/>
      <c r="K659" s="2825"/>
      <c r="L659" s="2825"/>
      <c r="M659" s="2825"/>
      <c r="N659" s="2825"/>
      <c r="O659" s="2825"/>
      <c r="P659" s="2825"/>
      <c r="Q659" s="2825"/>
      <c r="R659" s="2825"/>
      <c r="S659" s="2825"/>
      <c r="T659" s="2825"/>
      <c r="U659" s="2825"/>
      <c r="V659" s="2825"/>
      <c r="W659" s="2825"/>
      <c r="X659" s="2825"/>
      <c r="Y659" s="2825"/>
      <c r="Z659" s="2825"/>
      <c r="AA659" s="2825"/>
      <c r="AB659" s="2825"/>
      <c r="AC659" s="2825"/>
      <c r="AD659" s="2825"/>
      <c r="AE659" s="2825"/>
      <c r="AF659" s="2825"/>
      <c r="AG659" s="2825"/>
      <c r="AH659" s="2825"/>
      <c r="AI659" s="2825"/>
      <c r="AJ659" s="2825"/>
      <c r="AK659" s="2825"/>
      <c r="AL659" s="2825"/>
      <c r="AM659" s="2825"/>
    </row>
    <row r="660" spans="1:39" ht="12.75" hidden="1" customHeight="1">
      <c r="A660" s="2829"/>
      <c r="B660" s="2825"/>
      <c r="C660" s="2825"/>
      <c r="D660" s="2825"/>
      <c r="E660" s="2825"/>
      <c r="F660" s="2828"/>
      <c r="G660" s="2827"/>
      <c r="H660" s="2826"/>
      <c r="I660" s="2825"/>
      <c r="J660" s="2825"/>
      <c r="K660" s="2825"/>
      <c r="L660" s="2825"/>
      <c r="M660" s="2825"/>
      <c r="N660" s="2825"/>
      <c r="O660" s="2825"/>
      <c r="P660" s="2825"/>
      <c r="Q660" s="2825"/>
      <c r="R660" s="2825"/>
      <c r="S660" s="2825"/>
      <c r="T660" s="2825"/>
      <c r="U660" s="2825"/>
      <c r="V660" s="2825"/>
      <c r="W660" s="2825"/>
      <c r="X660" s="2825"/>
      <c r="Y660" s="2825"/>
      <c r="Z660" s="2825"/>
      <c r="AA660" s="2825"/>
      <c r="AB660" s="2825"/>
      <c r="AC660" s="2825"/>
      <c r="AD660" s="2825"/>
      <c r="AE660" s="2825"/>
      <c r="AF660" s="2825"/>
      <c r="AG660" s="2825"/>
      <c r="AH660" s="2825"/>
      <c r="AI660" s="2825"/>
      <c r="AJ660" s="2825"/>
      <c r="AK660" s="2825"/>
      <c r="AL660" s="2825"/>
      <c r="AM660" s="2825"/>
    </row>
    <row r="661" spans="1:39" ht="12.75" hidden="1" customHeight="1">
      <c r="A661" s="2829"/>
      <c r="B661" s="2825"/>
      <c r="C661" s="2825"/>
      <c r="D661" s="2825"/>
      <c r="E661" s="2825"/>
      <c r="F661" s="2828"/>
      <c r="G661" s="2827"/>
      <c r="H661" s="2826"/>
      <c r="I661" s="2825"/>
      <c r="J661" s="2825"/>
      <c r="K661" s="2825"/>
      <c r="L661" s="2825"/>
      <c r="M661" s="2825"/>
      <c r="N661" s="2825"/>
      <c r="O661" s="2825"/>
      <c r="P661" s="2825"/>
      <c r="Q661" s="2825"/>
      <c r="R661" s="2825"/>
      <c r="S661" s="2825"/>
      <c r="T661" s="2825"/>
      <c r="U661" s="2825"/>
      <c r="V661" s="2825"/>
      <c r="W661" s="2825"/>
      <c r="X661" s="2825"/>
      <c r="Y661" s="2825"/>
      <c r="Z661" s="2825"/>
      <c r="AA661" s="2825"/>
      <c r="AB661" s="2825"/>
      <c r="AC661" s="2825"/>
      <c r="AD661" s="2825"/>
      <c r="AE661" s="2825"/>
      <c r="AF661" s="2825"/>
      <c r="AG661" s="2825"/>
      <c r="AH661" s="2825"/>
      <c r="AI661" s="2825"/>
      <c r="AJ661" s="2825"/>
      <c r="AK661" s="2825"/>
      <c r="AL661" s="2825"/>
      <c r="AM661" s="2825"/>
    </row>
    <row r="662" spans="1:39" ht="12.75" hidden="1" customHeight="1">
      <c r="A662" s="2829"/>
      <c r="B662" s="2825"/>
      <c r="C662" s="2825"/>
      <c r="D662" s="2825"/>
      <c r="E662" s="2825"/>
      <c r="F662" s="2828"/>
      <c r="G662" s="2827"/>
      <c r="H662" s="2826"/>
      <c r="I662" s="2825"/>
      <c r="J662" s="2825"/>
      <c r="K662" s="2825"/>
      <c r="L662" s="2825"/>
      <c r="M662" s="2825"/>
      <c r="N662" s="2825"/>
      <c r="O662" s="2825"/>
      <c r="P662" s="2825"/>
      <c r="Q662" s="2825"/>
      <c r="R662" s="2825"/>
      <c r="S662" s="2825"/>
      <c r="T662" s="2825"/>
      <c r="U662" s="2825"/>
      <c r="V662" s="2825"/>
      <c r="W662" s="2825"/>
      <c r="X662" s="2825"/>
      <c r="Y662" s="2825"/>
      <c r="Z662" s="2825"/>
      <c r="AA662" s="2825"/>
      <c r="AB662" s="2825"/>
      <c r="AC662" s="2825"/>
      <c r="AD662" s="2825"/>
      <c r="AE662" s="2825"/>
      <c r="AF662" s="2825"/>
      <c r="AG662" s="2825"/>
      <c r="AH662" s="2825"/>
      <c r="AI662" s="2825"/>
      <c r="AJ662" s="2825"/>
      <c r="AK662" s="2825"/>
      <c r="AL662" s="2825"/>
      <c r="AM662" s="2825"/>
    </row>
    <row r="663" spans="1:39" ht="12.75" hidden="1" customHeight="1">
      <c r="A663" s="2829"/>
      <c r="B663" s="2825"/>
      <c r="C663" s="2825"/>
      <c r="D663" s="2825"/>
      <c r="E663" s="2825"/>
      <c r="F663" s="2828"/>
      <c r="G663" s="2827"/>
      <c r="H663" s="2826"/>
      <c r="I663" s="2825"/>
      <c r="J663" s="2825"/>
      <c r="K663" s="2825"/>
      <c r="L663" s="2825"/>
      <c r="M663" s="2825"/>
      <c r="N663" s="2825"/>
      <c r="O663" s="2825"/>
      <c r="P663" s="2825"/>
      <c r="Q663" s="2825"/>
      <c r="R663" s="2825"/>
      <c r="S663" s="2825"/>
      <c r="T663" s="2825"/>
      <c r="U663" s="2825"/>
      <c r="V663" s="2825"/>
      <c r="W663" s="2825"/>
      <c r="X663" s="2825"/>
      <c r="Y663" s="2825"/>
      <c r="Z663" s="2825"/>
      <c r="AA663" s="2825"/>
      <c r="AB663" s="2825"/>
      <c r="AC663" s="2825"/>
      <c r="AD663" s="2825"/>
      <c r="AE663" s="2825"/>
      <c r="AF663" s="2825"/>
      <c r="AG663" s="2825"/>
      <c r="AH663" s="2825"/>
      <c r="AI663" s="2825"/>
      <c r="AJ663" s="2825"/>
      <c r="AK663" s="2825"/>
      <c r="AL663" s="2825"/>
      <c r="AM663" s="2825"/>
    </row>
    <row r="664" spans="1:39" ht="12.75" hidden="1" customHeight="1">
      <c r="A664" s="2829"/>
      <c r="B664" s="2825"/>
      <c r="C664" s="2825"/>
      <c r="D664" s="2825"/>
      <c r="E664" s="2825"/>
      <c r="F664" s="2828"/>
      <c r="G664" s="2827"/>
      <c r="H664" s="2826"/>
      <c r="I664" s="2825"/>
      <c r="J664" s="2825"/>
      <c r="K664" s="2825"/>
      <c r="L664" s="2825"/>
      <c r="M664" s="2825"/>
      <c r="N664" s="2825"/>
      <c r="O664" s="2825"/>
      <c r="P664" s="2825"/>
      <c r="Q664" s="2825"/>
      <c r="R664" s="2825"/>
      <c r="S664" s="2825"/>
      <c r="T664" s="2825"/>
      <c r="U664" s="2825"/>
      <c r="V664" s="2825"/>
      <c r="W664" s="2825"/>
      <c r="X664" s="2825"/>
      <c r="Y664" s="2825"/>
      <c r="Z664" s="2825"/>
      <c r="AA664" s="2825"/>
      <c r="AB664" s="2825"/>
      <c r="AC664" s="2825"/>
      <c r="AD664" s="2825"/>
      <c r="AE664" s="2825"/>
      <c r="AF664" s="2825"/>
      <c r="AG664" s="2825"/>
      <c r="AH664" s="2825"/>
      <c r="AI664" s="2825"/>
      <c r="AJ664" s="2825"/>
      <c r="AK664" s="2825"/>
      <c r="AL664" s="2825"/>
      <c r="AM664" s="2825"/>
    </row>
    <row r="665" spans="1:39" ht="12.75" hidden="1" customHeight="1">
      <c r="A665" s="2829"/>
      <c r="B665" s="2825"/>
      <c r="C665" s="2825"/>
      <c r="D665" s="2825"/>
      <c r="E665" s="2825"/>
      <c r="F665" s="2828"/>
      <c r="G665" s="2827"/>
      <c r="H665" s="2826"/>
      <c r="I665" s="2825"/>
      <c r="J665" s="2825"/>
      <c r="K665" s="2825"/>
      <c r="L665" s="2825"/>
      <c r="M665" s="2825"/>
      <c r="N665" s="2825"/>
      <c r="O665" s="2825"/>
      <c r="P665" s="2825"/>
      <c r="Q665" s="2825"/>
      <c r="R665" s="2825"/>
      <c r="S665" s="2825"/>
      <c r="T665" s="2825"/>
      <c r="U665" s="2825"/>
      <c r="V665" s="2825"/>
      <c r="W665" s="2825"/>
      <c r="X665" s="2825"/>
      <c r="Y665" s="2825"/>
      <c r="Z665" s="2825"/>
      <c r="AA665" s="2825"/>
      <c r="AB665" s="2825"/>
      <c r="AC665" s="2825"/>
      <c r="AD665" s="2825"/>
      <c r="AE665" s="2825"/>
      <c r="AF665" s="2825"/>
      <c r="AG665" s="2825"/>
      <c r="AH665" s="2825"/>
      <c r="AI665" s="2825"/>
      <c r="AJ665" s="2825"/>
      <c r="AK665" s="2825"/>
      <c r="AL665" s="2825"/>
      <c r="AM665" s="2825"/>
    </row>
    <row r="666" spans="1:39" ht="12.75" hidden="1" customHeight="1">
      <c r="A666" s="2829"/>
      <c r="B666" s="2825"/>
      <c r="C666" s="2825"/>
      <c r="D666" s="2825"/>
      <c r="E666" s="2825"/>
      <c r="F666" s="2828"/>
      <c r="G666" s="2827"/>
      <c r="H666" s="2826"/>
      <c r="I666" s="2825"/>
      <c r="J666" s="2825"/>
      <c r="K666" s="2825"/>
      <c r="L666" s="2825"/>
      <c r="M666" s="2825"/>
      <c r="N666" s="2825"/>
      <c r="O666" s="2825"/>
      <c r="P666" s="2825"/>
      <c r="Q666" s="2825"/>
      <c r="R666" s="2825"/>
      <c r="S666" s="2825"/>
      <c r="T666" s="2825"/>
      <c r="U666" s="2825"/>
      <c r="V666" s="2825"/>
      <c r="W666" s="2825"/>
      <c r="X666" s="2825"/>
      <c r="Y666" s="2825"/>
      <c r="Z666" s="2825"/>
      <c r="AA666" s="2825"/>
      <c r="AB666" s="2825"/>
      <c r="AC666" s="2825"/>
      <c r="AD666" s="2825"/>
      <c r="AE666" s="2825"/>
      <c r="AF666" s="2825"/>
      <c r="AG666" s="2825"/>
      <c r="AH666" s="2825"/>
      <c r="AI666" s="2825"/>
      <c r="AJ666" s="2825"/>
      <c r="AK666" s="2825"/>
      <c r="AL666" s="2825"/>
      <c r="AM666" s="2825"/>
    </row>
    <row r="667" spans="1:39" ht="12.75" hidden="1" customHeight="1">
      <c r="A667" s="2829"/>
      <c r="B667" s="2825"/>
      <c r="C667" s="2825"/>
      <c r="D667" s="2825"/>
      <c r="E667" s="2825"/>
      <c r="F667" s="2828"/>
      <c r="G667" s="2827"/>
      <c r="H667" s="2826"/>
      <c r="I667" s="2825"/>
      <c r="J667" s="2825"/>
      <c r="K667" s="2825"/>
      <c r="L667" s="2825"/>
      <c r="M667" s="2825"/>
      <c r="N667" s="2825"/>
      <c r="O667" s="2825"/>
      <c r="P667" s="2825"/>
      <c r="Q667" s="2825"/>
      <c r="R667" s="2825"/>
      <c r="S667" s="2825"/>
      <c r="T667" s="2825"/>
      <c r="U667" s="2825"/>
      <c r="V667" s="2825"/>
      <c r="W667" s="2825"/>
      <c r="X667" s="2825"/>
      <c r="Y667" s="2825"/>
      <c r="Z667" s="2825"/>
      <c r="AA667" s="2825"/>
      <c r="AB667" s="2825"/>
      <c r="AC667" s="2825"/>
      <c r="AD667" s="2825"/>
      <c r="AE667" s="2825"/>
      <c r="AF667" s="2825"/>
      <c r="AG667" s="2825"/>
      <c r="AH667" s="2825"/>
      <c r="AI667" s="2825"/>
      <c r="AJ667" s="2825"/>
      <c r="AK667" s="2825"/>
      <c r="AL667" s="2825"/>
      <c r="AM667" s="2825"/>
    </row>
    <row r="668" spans="1:39" ht="12.75" hidden="1" customHeight="1">
      <c r="A668" s="2829"/>
      <c r="B668" s="2825"/>
      <c r="C668" s="2825"/>
      <c r="D668" s="2825"/>
      <c r="E668" s="2825"/>
      <c r="F668" s="2828"/>
      <c r="G668" s="2827"/>
      <c r="H668" s="2826"/>
      <c r="I668" s="2825"/>
      <c r="J668" s="2825"/>
      <c r="K668" s="2825"/>
      <c r="L668" s="2825"/>
      <c r="M668" s="2825"/>
      <c r="N668" s="2825"/>
      <c r="O668" s="2825"/>
      <c r="P668" s="2825"/>
      <c r="Q668" s="2825"/>
      <c r="R668" s="2825"/>
      <c r="S668" s="2825"/>
      <c r="T668" s="2825"/>
      <c r="U668" s="2825"/>
      <c r="V668" s="2825"/>
      <c r="W668" s="2825"/>
      <c r="X668" s="2825"/>
      <c r="Y668" s="2825"/>
      <c r="Z668" s="2825"/>
      <c r="AA668" s="2825"/>
      <c r="AB668" s="2825"/>
      <c r="AC668" s="2825"/>
      <c r="AD668" s="2825"/>
      <c r="AE668" s="2825"/>
      <c r="AF668" s="2825"/>
      <c r="AG668" s="2825"/>
      <c r="AH668" s="2825"/>
      <c r="AI668" s="2825"/>
      <c r="AJ668" s="2825"/>
      <c r="AK668" s="2825"/>
      <c r="AL668" s="2825"/>
      <c r="AM668" s="2825"/>
    </row>
    <row r="669" spans="1:39" ht="12.75" hidden="1" customHeight="1">
      <c r="A669" s="2829"/>
      <c r="B669" s="2825"/>
      <c r="C669" s="2825"/>
      <c r="D669" s="2825"/>
      <c r="E669" s="2825"/>
      <c r="F669" s="2828"/>
      <c r="G669" s="2827"/>
      <c r="H669" s="2826"/>
      <c r="I669" s="2825"/>
      <c r="J669" s="2825"/>
      <c r="K669" s="2825"/>
      <c r="L669" s="2825"/>
      <c r="M669" s="2825"/>
      <c r="N669" s="2825"/>
      <c r="O669" s="2825"/>
      <c r="P669" s="2825"/>
      <c r="Q669" s="2825"/>
      <c r="R669" s="2825"/>
      <c r="S669" s="2825"/>
      <c r="T669" s="2825"/>
      <c r="U669" s="2825"/>
      <c r="V669" s="2825"/>
      <c r="W669" s="2825"/>
      <c r="X669" s="2825"/>
      <c r="Y669" s="2825"/>
      <c r="Z669" s="2825"/>
      <c r="AA669" s="2825"/>
      <c r="AB669" s="2825"/>
      <c r="AC669" s="2825"/>
      <c r="AD669" s="2825"/>
      <c r="AE669" s="2825"/>
      <c r="AF669" s="2825"/>
      <c r="AG669" s="2825"/>
      <c r="AH669" s="2825"/>
      <c r="AI669" s="2825"/>
      <c r="AJ669" s="2825"/>
      <c r="AK669" s="2825"/>
      <c r="AL669" s="2825"/>
      <c r="AM669" s="2825"/>
    </row>
    <row r="670" spans="1:39" ht="12.75" hidden="1" customHeight="1">
      <c r="A670" s="2829"/>
      <c r="B670" s="2825"/>
      <c r="C670" s="2825"/>
      <c r="D670" s="2825"/>
      <c r="E670" s="2825"/>
      <c r="F670" s="2828"/>
      <c r="G670" s="2827"/>
      <c r="H670" s="2826"/>
      <c r="I670" s="2825"/>
      <c r="J670" s="2825"/>
      <c r="K670" s="2825"/>
      <c r="L670" s="2825"/>
      <c r="M670" s="2825"/>
      <c r="N670" s="2825"/>
      <c r="O670" s="2825"/>
      <c r="P670" s="2825"/>
      <c r="Q670" s="2825"/>
      <c r="R670" s="2825"/>
      <c r="S670" s="2825"/>
      <c r="T670" s="2825"/>
      <c r="U670" s="2825"/>
      <c r="V670" s="2825"/>
      <c r="W670" s="2825"/>
      <c r="X670" s="2825"/>
      <c r="Y670" s="2825"/>
      <c r="Z670" s="2825"/>
      <c r="AA670" s="2825"/>
      <c r="AB670" s="2825"/>
      <c r="AC670" s="2825"/>
      <c r="AD670" s="2825"/>
      <c r="AE670" s="2825"/>
      <c r="AF670" s="2825"/>
      <c r="AG670" s="2825"/>
      <c r="AH670" s="2825"/>
      <c r="AI670" s="2825"/>
      <c r="AJ670" s="2825"/>
      <c r="AK670" s="2825"/>
      <c r="AL670" s="2825"/>
      <c r="AM670" s="2825"/>
    </row>
    <row r="671" spans="1:39" ht="12.75" hidden="1" customHeight="1">
      <c r="A671" s="2829"/>
      <c r="B671" s="2825"/>
      <c r="C671" s="2825"/>
      <c r="D671" s="2825"/>
      <c r="E671" s="2825"/>
      <c r="F671" s="2828"/>
      <c r="G671" s="2827"/>
      <c r="H671" s="2826"/>
      <c r="I671" s="2825"/>
      <c r="J671" s="2825"/>
      <c r="K671" s="2825"/>
      <c r="L671" s="2825"/>
      <c r="M671" s="2825"/>
      <c r="N671" s="2825"/>
      <c r="O671" s="2825"/>
      <c r="P671" s="2825"/>
      <c r="Q671" s="2825"/>
      <c r="R671" s="2825"/>
      <c r="S671" s="2825"/>
      <c r="T671" s="2825"/>
      <c r="U671" s="2825"/>
      <c r="V671" s="2825"/>
      <c r="W671" s="2825"/>
      <c r="X671" s="2825"/>
      <c r="Y671" s="2825"/>
      <c r="Z671" s="2825"/>
      <c r="AA671" s="2825"/>
      <c r="AB671" s="2825"/>
      <c r="AC671" s="2825"/>
      <c r="AD671" s="2825"/>
      <c r="AE671" s="2825"/>
      <c r="AF671" s="2825"/>
      <c r="AG671" s="2825"/>
      <c r="AH671" s="2825"/>
      <c r="AI671" s="2825"/>
      <c r="AJ671" s="2825"/>
      <c r="AK671" s="2825"/>
      <c r="AL671" s="2825"/>
      <c r="AM671" s="2825"/>
    </row>
    <row r="672" spans="1:39" ht="12.75" hidden="1" customHeight="1">
      <c r="A672" s="2829"/>
      <c r="B672" s="2825"/>
      <c r="C672" s="2825"/>
      <c r="D672" s="2825"/>
      <c r="E672" s="2825"/>
      <c r="F672" s="2828"/>
      <c r="G672" s="2827"/>
      <c r="H672" s="2826"/>
      <c r="I672" s="2825"/>
      <c r="J672" s="2825"/>
      <c r="K672" s="2825"/>
      <c r="L672" s="2825"/>
      <c r="M672" s="2825"/>
      <c r="N672" s="2825"/>
      <c r="O672" s="2825"/>
      <c r="P672" s="2825"/>
      <c r="Q672" s="2825"/>
      <c r="R672" s="2825"/>
      <c r="S672" s="2825"/>
      <c r="T672" s="2825"/>
      <c r="U672" s="2825"/>
      <c r="V672" s="2825"/>
      <c r="W672" s="2825"/>
      <c r="X672" s="2825"/>
      <c r="Y672" s="2825"/>
      <c r="Z672" s="2825"/>
      <c r="AA672" s="2825"/>
      <c r="AB672" s="2825"/>
      <c r="AC672" s="2825"/>
      <c r="AD672" s="2825"/>
      <c r="AE672" s="2825"/>
      <c r="AF672" s="2825"/>
      <c r="AG672" s="2825"/>
      <c r="AH672" s="2825"/>
      <c r="AI672" s="2825"/>
      <c r="AJ672" s="2825"/>
      <c r="AK672" s="2825"/>
      <c r="AL672" s="2825"/>
      <c r="AM672" s="2825"/>
    </row>
    <row r="673" spans="1:39" ht="12.75" hidden="1" customHeight="1">
      <c r="A673" s="2829"/>
      <c r="B673" s="2825"/>
      <c r="C673" s="2825"/>
      <c r="D673" s="2825"/>
      <c r="E673" s="2825"/>
      <c r="F673" s="2828"/>
      <c r="G673" s="2827"/>
      <c r="H673" s="2826"/>
      <c r="I673" s="2825"/>
      <c r="J673" s="2825"/>
      <c r="K673" s="2825"/>
      <c r="L673" s="2825"/>
      <c r="M673" s="2825"/>
      <c r="N673" s="2825"/>
      <c r="O673" s="2825"/>
      <c r="P673" s="2825"/>
      <c r="Q673" s="2825"/>
      <c r="R673" s="2825"/>
      <c r="S673" s="2825"/>
      <c r="T673" s="2825"/>
      <c r="U673" s="2825"/>
      <c r="V673" s="2825"/>
      <c r="W673" s="2825"/>
      <c r="X673" s="2825"/>
      <c r="Y673" s="2825"/>
      <c r="Z673" s="2825"/>
      <c r="AA673" s="2825"/>
      <c r="AB673" s="2825"/>
      <c r="AC673" s="2825"/>
      <c r="AD673" s="2825"/>
      <c r="AE673" s="2825"/>
      <c r="AF673" s="2825"/>
      <c r="AG673" s="2825"/>
      <c r="AH673" s="2825"/>
      <c r="AI673" s="2825"/>
      <c r="AJ673" s="2825"/>
      <c r="AK673" s="2825"/>
      <c r="AL673" s="2825"/>
      <c r="AM673" s="2825"/>
    </row>
    <row r="674" spans="1:39" ht="12.75" hidden="1" customHeight="1">
      <c r="A674" s="2829"/>
      <c r="B674" s="2825"/>
      <c r="C674" s="2825"/>
      <c r="D674" s="2825"/>
      <c r="E674" s="2825"/>
      <c r="F674" s="2828"/>
      <c r="G674" s="2827"/>
      <c r="H674" s="2826"/>
      <c r="I674" s="2825"/>
      <c r="J674" s="2825"/>
      <c r="K674" s="2825"/>
      <c r="L674" s="2825"/>
      <c r="M674" s="2825"/>
      <c r="N674" s="2825"/>
      <c r="O674" s="2825"/>
      <c r="P674" s="2825"/>
      <c r="Q674" s="2825"/>
      <c r="R674" s="2825"/>
      <c r="S674" s="2825"/>
      <c r="T674" s="2825"/>
      <c r="U674" s="2825"/>
      <c r="V674" s="2825"/>
      <c r="W674" s="2825"/>
      <c r="X674" s="2825"/>
      <c r="Y674" s="2825"/>
      <c r="Z674" s="2825"/>
      <c r="AA674" s="2825"/>
      <c r="AB674" s="2825"/>
      <c r="AC674" s="2825"/>
      <c r="AD674" s="2825"/>
      <c r="AE674" s="2825"/>
      <c r="AF674" s="2825"/>
      <c r="AG674" s="2825"/>
      <c r="AH674" s="2825"/>
      <c r="AI674" s="2825"/>
      <c r="AJ674" s="2825"/>
      <c r="AK674" s="2825"/>
      <c r="AL674" s="2825"/>
      <c r="AM674" s="2825"/>
    </row>
    <row r="675" spans="1:39" ht="12.75" hidden="1" customHeight="1">
      <c r="A675" s="2829"/>
      <c r="B675" s="2825"/>
      <c r="C675" s="2825"/>
      <c r="D675" s="2825"/>
      <c r="E675" s="2825"/>
      <c r="F675" s="2828"/>
      <c r="G675" s="2827"/>
      <c r="H675" s="2826"/>
      <c r="I675" s="2825"/>
      <c r="J675" s="2825"/>
      <c r="K675" s="2825"/>
      <c r="L675" s="2825"/>
      <c r="M675" s="2825"/>
      <c r="N675" s="2825"/>
      <c r="O675" s="2825"/>
      <c r="P675" s="2825"/>
      <c r="Q675" s="2825"/>
      <c r="R675" s="2825"/>
      <c r="S675" s="2825"/>
      <c r="T675" s="2825"/>
      <c r="U675" s="2825"/>
      <c r="V675" s="2825"/>
      <c r="W675" s="2825"/>
      <c r="X675" s="2825"/>
      <c r="Y675" s="2825"/>
      <c r="Z675" s="2825"/>
      <c r="AA675" s="2825"/>
      <c r="AB675" s="2825"/>
      <c r="AC675" s="2825"/>
      <c r="AD675" s="2825"/>
      <c r="AE675" s="2825"/>
      <c r="AF675" s="2825"/>
      <c r="AG675" s="2825"/>
      <c r="AH675" s="2825"/>
      <c r="AI675" s="2825"/>
      <c r="AJ675" s="2825"/>
      <c r="AK675" s="2825"/>
      <c r="AL675" s="2825"/>
      <c r="AM675" s="2825"/>
    </row>
    <row r="676" spans="1:39" ht="12.75" hidden="1" customHeight="1">
      <c r="A676" s="2829"/>
      <c r="B676" s="2825"/>
      <c r="C676" s="2825"/>
      <c r="D676" s="2825"/>
      <c r="E676" s="2825"/>
      <c r="F676" s="2828"/>
      <c r="G676" s="2827"/>
      <c r="H676" s="2826"/>
      <c r="I676" s="2825"/>
      <c r="J676" s="2825"/>
      <c r="K676" s="2825"/>
      <c r="L676" s="2825"/>
      <c r="M676" s="2825"/>
      <c r="N676" s="2825"/>
      <c r="O676" s="2825"/>
      <c r="P676" s="2825"/>
      <c r="Q676" s="2825"/>
      <c r="R676" s="2825"/>
      <c r="S676" s="2825"/>
      <c r="T676" s="2825"/>
      <c r="U676" s="2825"/>
      <c r="V676" s="2825"/>
      <c r="W676" s="2825"/>
      <c r="X676" s="2825"/>
      <c r="Y676" s="2825"/>
      <c r="Z676" s="2825"/>
      <c r="AA676" s="2825"/>
      <c r="AB676" s="2825"/>
      <c r="AC676" s="2825"/>
      <c r="AD676" s="2825"/>
      <c r="AE676" s="2825"/>
      <c r="AF676" s="2825"/>
      <c r="AG676" s="2825"/>
      <c r="AH676" s="2825"/>
      <c r="AI676" s="2825"/>
      <c r="AJ676" s="2825"/>
      <c r="AK676" s="2825"/>
      <c r="AL676" s="2825"/>
      <c r="AM676" s="2825"/>
    </row>
    <row r="677" spans="1:39" ht="7.5" hidden="1" customHeight="1">
      <c r="A677" s="2829"/>
      <c r="B677" s="2825"/>
      <c r="C677" s="2825"/>
      <c r="D677" s="2825"/>
      <c r="E677" s="2825"/>
      <c r="F677" s="2828"/>
      <c r="G677" s="2827"/>
      <c r="H677" s="2826"/>
      <c r="I677" s="2825"/>
      <c r="J677" s="2825"/>
      <c r="K677" s="2825"/>
      <c r="L677" s="2825"/>
      <c r="M677" s="2825"/>
      <c r="N677" s="2825"/>
      <c r="O677" s="2825"/>
      <c r="P677" s="2825"/>
      <c r="Q677" s="2825"/>
      <c r="R677" s="2825"/>
      <c r="S677" s="2825"/>
      <c r="T677" s="2825"/>
      <c r="U677" s="2825"/>
      <c r="V677" s="2825"/>
      <c r="W677" s="2825"/>
      <c r="X677" s="2825"/>
      <c r="Y677" s="2825"/>
      <c r="Z677" s="2825"/>
      <c r="AA677" s="2825"/>
      <c r="AB677" s="2825"/>
      <c r="AC677" s="2825"/>
      <c r="AD677" s="2825"/>
      <c r="AE677" s="2825"/>
      <c r="AF677" s="2825"/>
      <c r="AG677" s="2825"/>
      <c r="AH677" s="2825"/>
      <c r="AI677" s="2825"/>
      <c r="AJ677" s="2825"/>
      <c r="AK677" s="2825"/>
      <c r="AL677" s="2825"/>
      <c r="AM677" s="2825"/>
    </row>
    <row r="678" spans="1:39" ht="12.75" hidden="1" customHeight="1">
      <c r="A678" s="2829"/>
      <c r="B678" s="2825"/>
      <c r="C678" s="2825"/>
      <c r="D678" s="2825"/>
      <c r="E678" s="2825"/>
      <c r="F678" s="2828"/>
      <c r="G678" s="2827"/>
      <c r="H678" s="2826"/>
      <c r="I678" s="2825"/>
      <c r="J678" s="2825"/>
      <c r="K678" s="2825"/>
      <c r="L678" s="2825"/>
      <c r="M678" s="2825"/>
      <c r="N678" s="2825"/>
      <c r="O678" s="2825"/>
      <c r="P678" s="2825"/>
      <c r="Q678" s="2825"/>
      <c r="R678" s="2825"/>
      <c r="S678" s="2825"/>
      <c r="T678" s="2825"/>
      <c r="U678" s="2825"/>
      <c r="V678" s="2825"/>
      <c r="W678" s="2825"/>
      <c r="X678" s="2825"/>
      <c r="Y678" s="2825"/>
      <c r="Z678" s="2825"/>
      <c r="AA678" s="2825"/>
      <c r="AB678" s="2825"/>
      <c r="AC678" s="2825"/>
      <c r="AD678" s="2825"/>
      <c r="AE678" s="2825"/>
      <c r="AF678" s="2825"/>
      <c r="AG678" s="2825"/>
      <c r="AH678" s="2825"/>
      <c r="AI678" s="2825"/>
      <c r="AJ678" s="2825"/>
      <c r="AK678" s="2825"/>
      <c r="AL678" s="2825"/>
      <c r="AM678" s="2825"/>
    </row>
    <row r="679" spans="1:39" ht="12.75" hidden="1" customHeight="1">
      <c r="A679" s="2829"/>
      <c r="B679" s="2825"/>
      <c r="C679" s="2825"/>
      <c r="D679" s="2825"/>
      <c r="E679" s="2825"/>
      <c r="F679" s="2828"/>
      <c r="G679" s="2827"/>
      <c r="H679" s="2826"/>
      <c r="I679" s="2825"/>
      <c r="J679" s="2825"/>
      <c r="K679" s="2825"/>
      <c r="L679" s="2825"/>
      <c r="M679" s="2825"/>
      <c r="N679" s="2825"/>
      <c r="O679" s="2825"/>
      <c r="P679" s="2825"/>
      <c r="Q679" s="2825"/>
      <c r="R679" s="2825"/>
      <c r="S679" s="2825"/>
      <c r="T679" s="2825"/>
      <c r="U679" s="2825"/>
      <c r="V679" s="2825"/>
      <c r="W679" s="2825"/>
      <c r="X679" s="2825"/>
      <c r="Y679" s="2825"/>
      <c r="Z679" s="2825"/>
      <c r="AA679" s="2825"/>
      <c r="AB679" s="2825"/>
      <c r="AC679" s="2825"/>
      <c r="AD679" s="2825"/>
      <c r="AE679" s="2825"/>
      <c r="AF679" s="2825"/>
      <c r="AG679" s="2825"/>
      <c r="AH679" s="2825"/>
      <c r="AI679" s="2825"/>
      <c r="AJ679" s="2825"/>
      <c r="AK679" s="2825"/>
      <c r="AL679" s="2825"/>
      <c r="AM679" s="2825"/>
    </row>
    <row r="680" spans="1:39" ht="12.75" hidden="1" customHeight="1">
      <c r="A680" s="2829"/>
      <c r="B680" s="2825"/>
      <c r="C680" s="2825"/>
      <c r="D680" s="2825"/>
      <c r="E680" s="2825"/>
      <c r="F680" s="2828"/>
      <c r="G680" s="2827"/>
      <c r="H680" s="2826"/>
      <c r="I680" s="2825"/>
      <c r="J680" s="2825"/>
      <c r="K680" s="2825"/>
      <c r="L680" s="2825"/>
      <c r="M680" s="2825"/>
      <c r="N680" s="2825"/>
      <c r="O680" s="2825"/>
      <c r="P680" s="2825"/>
      <c r="Q680" s="2825"/>
      <c r="R680" s="2825"/>
      <c r="S680" s="2825"/>
      <c r="T680" s="2825"/>
      <c r="U680" s="2825"/>
      <c r="V680" s="2825"/>
      <c r="W680" s="2825"/>
      <c r="X680" s="2825"/>
      <c r="Y680" s="2825"/>
      <c r="Z680" s="2825"/>
      <c r="AA680" s="2825"/>
      <c r="AB680" s="2825"/>
      <c r="AC680" s="2825"/>
      <c r="AD680" s="2825"/>
      <c r="AE680" s="2825"/>
      <c r="AF680" s="2825"/>
      <c r="AG680" s="2825"/>
      <c r="AH680" s="2825"/>
      <c r="AI680" s="2825"/>
      <c r="AJ680" s="2825"/>
      <c r="AK680" s="2825"/>
      <c r="AL680" s="2825"/>
      <c r="AM680" s="2825"/>
    </row>
    <row r="681" spans="1:39" ht="12.75" hidden="1" customHeight="1">
      <c r="A681" s="2829"/>
      <c r="B681" s="2825"/>
      <c r="C681" s="2825"/>
      <c r="D681" s="2825"/>
      <c r="E681" s="2825"/>
      <c r="F681" s="2828"/>
      <c r="G681" s="2827"/>
      <c r="H681" s="2826"/>
      <c r="I681" s="2825"/>
      <c r="J681" s="2825"/>
      <c r="K681" s="2825"/>
      <c r="L681" s="2825"/>
      <c r="M681" s="2825"/>
      <c r="N681" s="2825"/>
      <c r="O681" s="2825"/>
      <c r="P681" s="2825"/>
      <c r="Q681" s="2825"/>
      <c r="R681" s="2825"/>
      <c r="S681" s="2825"/>
      <c r="T681" s="2825"/>
      <c r="U681" s="2825"/>
      <c r="V681" s="2825"/>
      <c r="W681" s="2825"/>
      <c r="X681" s="2825"/>
      <c r="Y681" s="2825"/>
      <c r="Z681" s="2825"/>
      <c r="AA681" s="2825"/>
      <c r="AB681" s="2825"/>
      <c r="AC681" s="2825"/>
      <c r="AD681" s="2825"/>
      <c r="AE681" s="2825"/>
      <c r="AF681" s="2825"/>
      <c r="AG681" s="2825"/>
      <c r="AH681" s="2825"/>
      <c r="AI681" s="2825"/>
      <c r="AJ681" s="2825"/>
      <c r="AK681" s="2825"/>
      <c r="AL681" s="2825"/>
      <c r="AM681" s="2825"/>
    </row>
    <row r="682" spans="1:39" ht="12.75" hidden="1" customHeight="1">
      <c r="A682" s="2829"/>
      <c r="B682" s="2825"/>
      <c r="C682" s="2825"/>
      <c r="D682" s="2825"/>
      <c r="E682" s="2825"/>
      <c r="F682" s="2828"/>
      <c r="G682" s="2827"/>
      <c r="H682" s="2826"/>
      <c r="I682" s="2825"/>
      <c r="J682" s="2825"/>
      <c r="K682" s="2825"/>
      <c r="L682" s="2825"/>
      <c r="M682" s="2825"/>
      <c r="N682" s="2825"/>
      <c r="O682" s="2825"/>
      <c r="P682" s="2825"/>
      <c r="Q682" s="2825"/>
      <c r="R682" s="2825"/>
      <c r="S682" s="2825"/>
      <c r="T682" s="2825"/>
      <c r="U682" s="2825"/>
      <c r="V682" s="2825"/>
      <c r="W682" s="2825"/>
      <c r="X682" s="2825"/>
      <c r="Y682" s="2825"/>
      <c r="Z682" s="2825"/>
      <c r="AA682" s="2825"/>
      <c r="AB682" s="2825"/>
      <c r="AC682" s="2825"/>
      <c r="AD682" s="2825"/>
      <c r="AE682" s="2825"/>
      <c r="AF682" s="2825"/>
      <c r="AG682" s="2825"/>
      <c r="AH682" s="2825"/>
      <c r="AI682" s="2825"/>
      <c r="AJ682" s="2825"/>
      <c r="AK682" s="2825"/>
      <c r="AL682" s="2825"/>
      <c r="AM682" s="2825"/>
    </row>
    <row r="683" spans="1:39" ht="12.75" hidden="1" customHeight="1">
      <c r="A683" s="2829"/>
      <c r="B683" s="2825"/>
      <c r="C683" s="2825"/>
      <c r="D683" s="2825"/>
      <c r="E683" s="2825"/>
      <c r="F683" s="2828"/>
      <c r="G683" s="2827"/>
      <c r="H683" s="2826"/>
      <c r="I683" s="2825"/>
      <c r="J683" s="2825"/>
      <c r="K683" s="2825"/>
      <c r="L683" s="2825"/>
      <c r="M683" s="2825"/>
      <c r="N683" s="2825"/>
      <c r="O683" s="2825"/>
      <c r="P683" s="2825"/>
      <c r="Q683" s="2825"/>
      <c r="R683" s="2825"/>
      <c r="S683" s="2825"/>
      <c r="T683" s="2825"/>
      <c r="U683" s="2825"/>
      <c r="V683" s="2825"/>
      <c r="W683" s="2825"/>
      <c r="X683" s="2825"/>
      <c r="Y683" s="2825"/>
      <c r="Z683" s="2825"/>
      <c r="AA683" s="2825"/>
      <c r="AB683" s="2825"/>
      <c r="AC683" s="2825"/>
      <c r="AD683" s="2825"/>
      <c r="AE683" s="2825"/>
      <c r="AF683" s="2825"/>
      <c r="AG683" s="2825"/>
      <c r="AH683" s="2825"/>
      <c r="AI683" s="2825"/>
      <c r="AJ683" s="2825"/>
      <c r="AK683" s="2825"/>
      <c r="AL683" s="2825"/>
      <c r="AM683" s="2825"/>
    </row>
    <row r="684" spans="1:39" ht="12.75" hidden="1" customHeight="1">
      <c r="A684" s="2829"/>
      <c r="B684" s="2825"/>
      <c r="C684" s="2825"/>
      <c r="D684" s="2825"/>
      <c r="E684" s="2825"/>
      <c r="F684" s="2828"/>
      <c r="G684" s="2827"/>
      <c r="H684" s="2826"/>
      <c r="I684" s="2825"/>
      <c r="J684" s="2825"/>
      <c r="K684" s="2825"/>
      <c r="L684" s="2825"/>
      <c r="M684" s="2825"/>
      <c r="N684" s="2825"/>
      <c r="O684" s="2825"/>
      <c r="P684" s="2825"/>
      <c r="Q684" s="2825"/>
      <c r="R684" s="2825"/>
      <c r="S684" s="2825"/>
      <c r="T684" s="2825"/>
      <c r="U684" s="2825"/>
      <c r="V684" s="2825"/>
      <c r="W684" s="2825"/>
      <c r="X684" s="2825"/>
      <c r="Y684" s="2825"/>
      <c r="Z684" s="2825"/>
      <c r="AA684" s="2825"/>
      <c r="AB684" s="2825"/>
      <c r="AC684" s="2825"/>
      <c r="AD684" s="2825"/>
      <c r="AE684" s="2825"/>
      <c r="AF684" s="2825"/>
      <c r="AG684" s="2825"/>
      <c r="AH684" s="2825"/>
      <c r="AI684" s="2825"/>
      <c r="AJ684" s="2825"/>
      <c r="AK684" s="2825"/>
      <c r="AL684" s="2825"/>
      <c r="AM684" s="2825"/>
    </row>
    <row r="685" spans="1:39" ht="12.75" hidden="1" customHeight="1">
      <c r="A685" s="2829"/>
      <c r="B685" s="2825"/>
      <c r="C685" s="2825"/>
      <c r="D685" s="2825"/>
      <c r="E685" s="2825"/>
      <c r="F685" s="2828"/>
      <c r="G685" s="2827"/>
      <c r="H685" s="2826"/>
      <c r="I685" s="2825"/>
      <c r="J685" s="2825"/>
      <c r="K685" s="2825"/>
      <c r="L685" s="2825"/>
      <c r="M685" s="2825"/>
      <c r="N685" s="2825"/>
      <c r="O685" s="2825"/>
      <c r="P685" s="2825"/>
      <c r="Q685" s="2825"/>
      <c r="R685" s="2825"/>
      <c r="S685" s="2825"/>
      <c r="T685" s="2825"/>
      <c r="U685" s="2825"/>
      <c r="V685" s="2825"/>
      <c r="W685" s="2825"/>
      <c r="X685" s="2825"/>
      <c r="Y685" s="2825"/>
      <c r="Z685" s="2825"/>
      <c r="AA685" s="2825"/>
      <c r="AB685" s="2825"/>
      <c r="AC685" s="2825"/>
      <c r="AD685" s="2825"/>
      <c r="AE685" s="2825"/>
      <c r="AF685" s="2825"/>
      <c r="AG685" s="2825"/>
      <c r="AH685" s="2825"/>
      <c r="AI685" s="2825"/>
      <c r="AJ685" s="2825"/>
      <c r="AK685" s="2825"/>
      <c r="AL685" s="2825"/>
      <c r="AM685" s="2825"/>
    </row>
    <row r="686" spans="1:39" ht="12.75" hidden="1" customHeight="1">
      <c r="A686" s="2829"/>
      <c r="B686" s="2825"/>
      <c r="C686" s="2825"/>
      <c r="D686" s="2825"/>
      <c r="E686" s="2825"/>
      <c r="F686" s="2828"/>
      <c r="G686" s="2827"/>
      <c r="H686" s="2826"/>
      <c r="I686" s="2825"/>
      <c r="J686" s="2825"/>
      <c r="K686" s="2825"/>
      <c r="L686" s="2825"/>
      <c r="M686" s="2825"/>
      <c r="N686" s="2825"/>
      <c r="O686" s="2825"/>
      <c r="P686" s="2825"/>
      <c r="Q686" s="2825"/>
      <c r="R686" s="2825"/>
      <c r="S686" s="2825"/>
      <c r="T686" s="2825"/>
      <c r="U686" s="2825"/>
      <c r="V686" s="2825"/>
      <c r="W686" s="2825"/>
      <c r="X686" s="2825"/>
      <c r="Y686" s="2825"/>
      <c r="Z686" s="2825"/>
      <c r="AA686" s="2825"/>
      <c r="AB686" s="2825"/>
      <c r="AC686" s="2825"/>
      <c r="AD686" s="2825"/>
      <c r="AE686" s="2825"/>
      <c r="AF686" s="2825"/>
      <c r="AG686" s="2825"/>
      <c r="AH686" s="2825"/>
      <c r="AI686" s="2825"/>
      <c r="AJ686" s="2825"/>
      <c r="AK686" s="2825"/>
      <c r="AL686" s="2825"/>
      <c r="AM686" s="2825"/>
    </row>
    <row r="687" spans="1:39" ht="12.75" hidden="1" customHeight="1">
      <c r="A687" s="2829"/>
      <c r="B687" s="2825"/>
      <c r="C687" s="2825"/>
      <c r="D687" s="2825"/>
      <c r="E687" s="2825"/>
      <c r="F687" s="2828"/>
      <c r="G687" s="2827"/>
      <c r="H687" s="2826"/>
      <c r="I687" s="2825"/>
      <c r="J687" s="2825"/>
      <c r="K687" s="2825"/>
      <c r="L687" s="2825"/>
      <c r="M687" s="2825"/>
      <c r="N687" s="2825"/>
      <c r="O687" s="2825"/>
      <c r="P687" s="2825"/>
      <c r="Q687" s="2825"/>
      <c r="R687" s="2825"/>
      <c r="S687" s="2825"/>
      <c r="T687" s="2825"/>
      <c r="U687" s="2825"/>
      <c r="V687" s="2825"/>
      <c r="W687" s="2825"/>
      <c r="X687" s="2825"/>
      <c r="Y687" s="2825"/>
      <c r="Z687" s="2825"/>
      <c r="AA687" s="2825"/>
      <c r="AB687" s="2825"/>
      <c r="AC687" s="2825"/>
      <c r="AD687" s="2825"/>
      <c r="AE687" s="2825"/>
      <c r="AF687" s="2825"/>
      <c r="AG687" s="2825"/>
      <c r="AH687" s="2825"/>
      <c r="AI687" s="2825"/>
      <c r="AJ687" s="2825"/>
      <c r="AK687" s="2825"/>
      <c r="AL687" s="2825"/>
      <c r="AM687" s="2825"/>
    </row>
    <row r="688" spans="1:39" ht="12.75" hidden="1" customHeight="1">
      <c r="A688" s="2829"/>
      <c r="B688" s="2825"/>
      <c r="C688" s="2825"/>
      <c r="D688" s="2825"/>
      <c r="E688" s="2825"/>
      <c r="F688" s="2828"/>
      <c r="G688" s="2827"/>
      <c r="H688" s="2826"/>
      <c r="I688" s="2825"/>
      <c r="J688" s="2825"/>
      <c r="K688" s="2825"/>
      <c r="L688" s="2825"/>
      <c r="M688" s="2825"/>
      <c r="N688" s="2825"/>
      <c r="O688" s="2825"/>
      <c r="P688" s="2825"/>
      <c r="Q688" s="2825"/>
      <c r="R688" s="2825"/>
      <c r="S688" s="2825"/>
      <c r="T688" s="2825"/>
      <c r="U688" s="2825"/>
      <c r="V688" s="2825"/>
      <c r="W688" s="2825"/>
      <c r="X688" s="2825"/>
      <c r="Y688" s="2825"/>
      <c r="Z688" s="2825"/>
      <c r="AA688" s="2825"/>
      <c r="AB688" s="2825"/>
      <c r="AC688" s="2825"/>
      <c r="AD688" s="2825"/>
      <c r="AE688" s="2825"/>
      <c r="AF688" s="2825"/>
      <c r="AG688" s="2825"/>
      <c r="AH688" s="2825"/>
      <c r="AI688" s="2825"/>
      <c r="AJ688" s="2825"/>
      <c r="AK688" s="2825"/>
      <c r="AL688" s="2825"/>
      <c r="AM688" s="2825"/>
    </row>
    <row r="689" spans="1:39" ht="12.75" hidden="1" customHeight="1">
      <c r="A689" s="2829"/>
      <c r="B689" s="2825"/>
      <c r="C689" s="2825"/>
      <c r="D689" s="2825"/>
      <c r="E689" s="2825"/>
      <c r="F689" s="2828"/>
      <c r="G689" s="2827"/>
      <c r="H689" s="2826"/>
      <c r="I689" s="2825"/>
      <c r="J689" s="2825"/>
      <c r="K689" s="2825"/>
      <c r="L689" s="2825"/>
      <c r="M689" s="2825"/>
      <c r="N689" s="2825"/>
      <c r="O689" s="2825"/>
      <c r="P689" s="2825"/>
      <c r="Q689" s="2825"/>
      <c r="R689" s="2825"/>
      <c r="S689" s="2825"/>
      <c r="T689" s="2825"/>
      <c r="U689" s="2825"/>
      <c r="V689" s="2825"/>
      <c r="W689" s="2825"/>
      <c r="X689" s="2825"/>
      <c r="Y689" s="2825"/>
      <c r="Z689" s="2825"/>
      <c r="AA689" s="2825"/>
      <c r="AB689" s="2825"/>
      <c r="AC689" s="2825"/>
      <c r="AD689" s="2825"/>
      <c r="AE689" s="2825"/>
      <c r="AF689" s="2825"/>
      <c r="AG689" s="2825"/>
      <c r="AH689" s="2825"/>
      <c r="AI689" s="2825"/>
      <c r="AJ689" s="2825"/>
      <c r="AK689" s="2825"/>
      <c r="AL689" s="2825"/>
      <c r="AM689" s="2825"/>
    </row>
    <row r="690" spans="1:39" ht="12.75" hidden="1" customHeight="1">
      <c r="A690" s="2829"/>
      <c r="B690" s="2825"/>
      <c r="C690" s="2825"/>
      <c r="D690" s="2825"/>
      <c r="E690" s="2825"/>
      <c r="F690" s="2828"/>
      <c r="G690" s="2827"/>
      <c r="H690" s="2826"/>
      <c r="I690" s="2825"/>
      <c r="J690" s="2825"/>
      <c r="K690" s="2825"/>
      <c r="L690" s="2825"/>
      <c r="M690" s="2825"/>
      <c r="N690" s="2825"/>
      <c r="O690" s="2825"/>
      <c r="P690" s="2825"/>
      <c r="Q690" s="2825"/>
      <c r="R690" s="2825"/>
      <c r="S690" s="2825"/>
      <c r="T690" s="2825"/>
      <c r="U690" s="2825"/>
      <c r="V690" s="2825"/>
      <c r="W690" s="2825"/>
      <c r="X690" s="2825"/>
      <c r="Y690" s="2825"/>
      <c r="Z690" s="2825"/>
      <c r="AA690" s="2825"/>
      <c r="AB690" s="2825"/>
      <c r="AC690" s="2825"/>
      <c r="AD690" s="2825"/>
      <c r="AE690" s="2825"/>
      <c r="AF690" s="2825"/>
      <c r="AG690" s="2825"/>
      <c r="AH690" s="2825"/>
      <c r="AI690" s="2825"/>
      <c r="AJ690" s="2825"/>
      <c r="AK690" s="2825"/>
      <c r="AL690" s="2825"/>
      <c r="AM690" s="2825"/>
    </row>
    <row r="691" spans="1:39" ht="12.75" hidden="1" customHeight="1">
      <c r="A691" s="2829"/>
      <c r="B691" s="2825"/>
      <c r="C691" s="2825"/>
      <c r="D691" s="2825"/>
      <c r="E691" s="2825"/>
      <c r="F691" s="2828"/>
      <c r="G691" s="2827"/>
      <c r="H691" s="2826"/>
      <c r="I691" s="2825"/>
      <c r="J691" s="2825"/>
      <c r="K691" s="2825"/>
      <c r="L691" s="2825"/>
      <c r="M691" s="2825"/>
      <c r="N691" s="2825"/>
      <c r="O691" s="2825"/>
      <c r="P691" s="2825"/>
      <c r="Q691" s="2825"/>
      <c r="R691" s="2825"/>
      <c r="S691" s="2825"/>
      <c r="T691" s="2825"/>
      <c r="U691" s="2825"/>
      <c r="V691" s="2825"/>
      <c r="W691" s="2825"/>
      <c r="X691" s="2825"/>
      <c r="Y691" s="2825"/>
      <c r="Z691" s="2825"/>
      <c r="AA691" s="2825"/>
      <c r="AB691" s="2825"/>
      <c r="AC691" s="2825"/>
      <c r="AD691" s="2825"/>
      <c r="AE691" s="2825"/>
      <c r="AF691" s="2825"/>
      <c r="AG691" s="2825"/>
      <c r="AH691" s="2825"/>
      <c r="AI691" s="2825"/>
      <c r="AJ691" s="2825"/>
      <c r="AK691" s="2825"/>
      <c r="AL691" s="2825"/>
      <c r="AM691" s="2825"/>
    </row>
    <row r="692" spans="1:39" ht="12.75" hidden="1" customHeight="1">
      <c r="A692" s="2829"/>
      <c r="B692" s="2825"/>
      <c r="C692" s="2825"/>
      <c r="D692" s="2825"/>
      <c r="E692" s="2825"/>
      <c r="F692" s="2828"/>
      <c r="G692" s="2827"/>
      <c r="H692" s="2826"/>
      <c r="I692" s="2825"/>
      <c r="J692" s="2825"/>
      <c r="K692" s="2825"/>
      <c r="L692" s="2825"/>
      <c r="M692" s="2825"/>
      <c r="N692" s="2825"/>
      <c r="O692" s="2825"/>
      <c r="P692" s="2825"/>
      <c r="Q692" s="2825"/>
      <c r="R692" s="2825"/>
      <c r="S692" s="2825"/>
      <c r="T692" s="2825"/>
      <c r="U692" s="2825"/>
      <c r="V692" s="2825"/>
      <c r="W692" s="2825"/>
      <c r="X692" s="2825"/>
      <c r="Y692" s="2825"/>
      <c r="Z692" s="2825"/>
      <c r="AA692" s="2825"/>
      <c r="AB692" s="2825"/>
      <c r="AC692" s="2825"/>
      <c r="AD692" s="2825"/>
      <c r="AE692" s="2825"/>
      <c r="AF692" s="2825"/>
      <c r="AG692" s="2825"/>
      <c r="AH692" s="2825"/>
      <c r="AI692" s="2825"/>
      <c r="AJ692" s="2825"/>
      <c r="AK692" s="2825"/>
      <c r="AL692" s="2825"/>
      <c r="AM692" s="2825"/>
    </row>
    <row r="693" spans="1:39" ht="12.75" hidden="1" customHeight="1">
      <c r="A693" s="2829"/>
      <c r="B693" s="2825"/>
      <c r="C693" s="2825"/>
      <c r="D693" s="2825"/>
      <c r="E693" s="2825"/>
      <c r="F693" s="2828"/>
      <c r="G693" s="2827"/>
      <c r="H693" s="2826"/>
      <c r="I693" s="2825"/>
      <c r="J693" s="2825"/>
      <c r="K693" s="2825"/>
      <c r="L693" s="2825"/>
      <c r="M693" s="2825"/>
      <c r="N693" s="2825"/>
      <c r="O693" s="2825"/>
      <c r="P693" s="2825"/>
      <c r="Q693" s="2825"/>
      <c r="R693" s="2825"/>
      <c r="S693" s="2825"/>
      <c r="T693" s="2825"/>
      <c r="U693" s="2825"/>
      <c r="V693" s="2825"/>
      <c r="W693" s="2825"/>
      <c r="X693" s="2825"/>
      <c r="Y693" s="2825"/>
      <c r="Z693" s="2825"/>
      <c r="AA693" s="2825"/>
      <c r="AB693" s="2825"/>
      <c r="AC693" s="2825"/>
      <c r="AD693" s="2825"/>
      <c r="AE693" s="2825"/>
      <c r="AF693" s="2825"/>
      <c r="AG693" s="2825"/>
      <c r="AH693" s="2825"/>
      <c r="AI693" s="2825"/>
      <c r="AJ693" s="2825"/>
      <c r="AK693" s="2825"/>
      <c r="AL693" s="2825"/>
      <c r="AM693" s="2825"/>
    </row>
    <row r="694" spans="1:39" ht="12.75" hidden="1" customHeight="1">
      <c r="A694" s="2829"/>
      <c r="B694" s="2825"/>
      <c r="C694" s="2825"/>
      <c r="D694" s="2825"/>
      <c r="E694" s="2825"/>
      <c r="F694" s="2828"/>
      <c r="G694" s="2827"/>
      <c r="H694" s="2826"/>
      <c r="I694" s="2825"/>
      <c r="J694" s="2825"/>
      <c r="K694" s="2825"/>
      <c r="L694" s="2825"/>
      <c r="M694" s="2825"/>
      <c r="N694" s="2825"/>
      <c r="O694" s="2825"/>
      <c r="P694" s="2825"/>
      <c r="Q694" s="2825"/>
      <c r="R694" s="2825"/>
      <c r="S694" s="2825"/>
      <c r="T694" s="2825"/>
      <c r="U694" s="2825"/>
      <c r="V694" s="2825"/>
      <c r="W694" s="2825"/>
      <c r="X694" s="2825"/>
      <c r="Y694" s="2825"/>
      <c r="Z694" s="2825"/>
      <c r="AA694" s="2825"/>
      <c r="AB694" s="2825"/>
      <c r="AC694" s="2825"/>
      <c r="AD694" s="2825"/>
      <c r="AE694" s="2825"/>
      <c r="AF694" s="2825"/>
      <c r="AG694" s="2825"/>
      <c r="AH694" s="2825"/>
      <c r="AI694" s="2825"/>
      <c r="AJ694" s="2825"/>
      <c r="AK694" s="2825"/>
      <c r="AL694" s="2825"/>
      <c r="AM694" s="2825"/>
    </row>
    <row r="695" spans="1:39" ht="12.75" hidden="1" customHeight="1">
      <c r="A695" s="2829"/>
      <c r="B695" s="2825"/>
      <c r="C695" s="2825"/>
      <c r="D695" s="2825"/>
      <c r="E695" s="2825"/>
      <c r="F695" s="2828"/>
      <c r="G695" s="2827"/>
      <c r="H695" s="2826"/>
      <c r="I695" s="2825"/>
      <c r="J695" s="2825"/>
      <c r="K695" s="2825"/>
      <c r="L695" s="2825"/>
      <c r="M695" s="2825"/>
      <c r="N695" s="2825"/>
      <c r="O695" s="2825"/>
      <c r="P695" s="2825"/>
      <c r="Q695" s="2825"/>
      <c r="R695" s="2825"/>
      <c r="S695" s="2825"/>
      <c r="T695" s="2825"/>
      <c r="U695" s="2825"/>
      <c r="V695" s="2825"/>
      <c r="W695" s="2825"/>
      <c r="X695" s="2825"/>
      <c r="Y695" s="2825"/>
      <c r="Z695" s="2825"/>
      <c r="AA695" s="2825"/>
      <c r="AB695" s="2825"/>
      <c r="AC695" s="2825"/>
      <c r="AD695" s="2825"/>
      <c r="AE695" s="2825"/>
      <c r="AF695" s="2825"/>
      <c r="AG695" s="2825"/>
      <c r="AH695" s="2825"/>
      <c r="AI695" s="2825"/>
      <c r="AJ695" s="2825"/>
      <c r="AK695" s="2825"/>
      <c r="AL695" s="2825"/>
      <c r="AM695" s="2825"/>
    </row>
    <row r="696" spans="1:39" ht="12.75" hidden="1" customHeight="1">
      <c r="A696" s="2829"/>
      <c r="B696" s="2825"/>
      <c r="C696" s="2825"/>
      <c r="D696" s="2825"/>
      <c r="E696" s="2825"/>
      <c r="F696" s="2828"/>
      <c r="G696" s="2827"/>
      <c r="H696" s="2826"/>
      <c r="I696" s="2825"/>
      <c r="J696" s="2825"/>
      <c r="K696" s="2825"/>
      <c r="L696" s="2825"/>
      <c r="M696" s="2825"/>
      <c r="N696" s="2825"/>
      <c r="O696" s="2825"/>
      <c r="P696" s="2825"/>
      <c r="Q696" s="2825"/>
      <c r="R696" s="2825"/>
      <c r="S696" s="2825"/>
      <c r="T696" s="2825"/>
      <c r="U696" s="2825"/>
      <c r="V696" s="2825"/>
      <c r="W696" s="2825"/>
      <c r="X696" s="2825"/>
      <c r="Y696" s="2825"/>
      <c r="Z696" s="2825"/>
      <c r="AA696" s="2825"/>
      <c r="AB696" s="2825"/>
      <c r="AC696" s="2825"/>
      <c r="AD696" s="2825"/>
      <c r="AE696" s="2825"/>
      <c r="AF696" s="2825"/>
      <c r="AG696" s="2825"/>
      <c r="AH696" s="2825"/>
      <c r="AI696" s="2825"/>
      <c r="AJ696" s="2825"/>
      <c r="AK696" s="2825"/>
      <c r="AL696" s="2825"/>
      <c r="AM696" s="2825"/>
    </row>
    <row r="697" spans="1:39" ht="12.75" hidden="1" customHeight="1">
      <c r="A697" s="2829"/>
      <c r="B697" s="2825"/>
      <c r="C697" s="2825"/>
      <c r="D697" s="2825"/>
      <c r="E697" s="2825"/>
      <c r="F697" s="2828"/>
      <c r="G697" s="2827"/>
      <c r="H697" s="2826"/>
      <c r="I697" s="2825"/>
      <c r="J697" s="2825"/>
      <c r="K697" s="2825"/>
      <c r="L697" s="2825"/>
      <c r="M697" s="2825"/>
      <c r="N697" s="2825"/>
      <c r="O697" s="2825"/>
      <c r="P697" s="2825"/>
      <c r="Q697" s="2825"/>
      <c r="R697" s="2825"/>
      <c r="S697" s="2825"/>
      <c r="T697" s="2825"/>
      <c r="U697" s="2825"/>
      <c r="V697" s="2825"/>
      <c r="W697" s="2825"/>
      <c r="X697" s="2825"/>
      <c r="Y697" s="2825"/>
      <c r="Z697" s="2825"/>
      <c r="AA697" s="2825"/>
      <c r="AB697" s="2825"/>
      <c r="AC697" s="2825"/>
      <c r="AD697" s="2825"/>
      <c r="AE697" s="2825"/>
      <c r="AF697" s="2825"/>
      <c r="AG697" s="2825"/>
      <c r="AH697" s="2825"/>
      <c r="AI697" s="2825"/>
      <c r="AJ697" s="2825"/>
      <c r="AK697" s="2825"/>
      <c r="AL697" s="2825"/>
      <c r="AM697" s="2825"/>
    </row>
    <row r="698" spans="1:39" ht="12.75" hidden="1" customHeight="1">
      <c r="A698" s="2829"/>
      <c r="B698" s="2825"/>
      <c r="C698" s="2825"/>
      <c r="D698" s="2825"/>
      <c r="E698" s="2825"/>
      <c r="F698" s="2828"/>
      <c r="G698" s="2827"/>
      <c r="H698" s="2826"/>
      <c r="I698" s="2825"/>
      <c r="J698" s="2825"/>
      <c r="K698" s="2825"/>
      <c r="L698" s="2825"/>
      <c r="M698" s="2825"/>
      <c r="N698" s="2825"/>
      <c r="O698" s="2825"/>
      <c r="P698" s="2825"/>
      <c r="Q698" s="2825"/>
      <c r="R698" s="2825"/>
      <c r="S698" s="2825"/>
      <c r="T698" s="2825"/>
      <c r="U698" s="2825"/>
      <c r="V698" s="2825"/>
      <c r="W698" s="2825"/>
      <c r="X698" s="2825"/>
      <c r="Y698" s="2825"/>
      <c r="Z698" s="2825"/>
      <c r="AA698" s="2825"/>
      <c r="AB698" s="2825"/>
      <c r="AC698" s="2825"/>
      <c r="AD698" s="2825"/>
      <c r="AE698" s="2825"/>
      <c r="AF698" s="2825"/>
      <c r="AG698" s="2825"/>
      <c r="AH698" s="2825"/>
      <c r="AI698" s="2825"/>
      <c r="AJ698" s="2825"/>
      <c r="AK698" s="2825"/>
      <c r="AL698" s="2825"/>
      <c r="AM698" s="2825"/>
    </row>
    <row r="699" spans="1:39" ht="12.75" hidden="1" customHeight="1">
      <c r="A699" s="2829"/>
      <c r="B699" s="2825"/>
      <c r="C699" s="2825"/>
      <c r="D699" s="2825"/>
      <c r="E699" s="2825"/>
      <c r="F699" s="2828"/>
      <c r="G699" s="2827"/>
      <c r="H699" s="2826"/>
      <c r="I699" s="2825"/>
      <c r="J699" s="2825"/>
      <c r="K699" s="2825"/>
      <c r="L699" s="2825"/>
      <c r="M699" s="2825"/>
      <c r="N699" s="2825"/>
      <c r="O699" s="2825"/>
      <c r="P699" s="2825"/>
      <c r="Q699" s="2825"/>
      <c r="R699" s="2825"/>
      <c r="S699" s="2825"/>
      <c r="T699" s="2825"/>
      <c r="U699" s="2825"/>
      <c r="V699" s="2825"/>
      <c r="W699" s="2825"/>
      <c r="X699" s="2825"/>
      <c r="Y699" s="2825"/>
      <c r="Z699" s="2825"/>
      <c r="AA699" s="2825"/>
      <c r="AB699" s="2825"/>
      <c r="AC699" s="2825"/>
      <c r="AD699" s="2825"/>
      <c r="AE699" s="2825"/>
      <c r="AF699" s="2825"/>
      <c r="AG699" s="2825"/>
      <c r="AH699" s="2825"/>
      <c r="AI699" s="2825"/>
      <c r="AJ699" s="2825"/>
      <c r="AK699" s="2825"/>
      <c r="AL699" s="2825"/>
      <c r="AM699" s="2825"/>
    </row>
    <row r="700" spans="1:39" ht="12.75" hidden="1" customHeight="1">
      <c r="A700" s="2829"/>
      <c r="B700" s="2825"/>
      <c r="C700" s="2825"/>
      <c r="D700" s="2825"/>
      <c r="E700" s="2825"/>
      <c r="F700" s="2828"/>
      <c r="G700" s="2827"/>
      <c r="H700" s="2826"/>
      <c r="I700" s="2825"/>
      <c r="J700" s="2825"/>
      <c r="K700" s="2825"/>
      <c r="L700" s="2825"/>
      <c r="M700" s="2825"/>
      <c r="N700" s="2825"/>
      <c r="O700" s="2825"/>
      <c r="P700" s="2825"/>
      <c r="Q700" s="2825"/>
      <c r="R700" s="2825"/>
      <c r="S700" s="2825"/>
      <c r="T700" s="2825"/>
      <c r="U700" s="2825"/>
      <c r="V700" s="2825"/>
      <c r="W700" s="2825"/>
      <c r="X700" s="2825"/>
      <c r="Y700" s="2825"/>
      <c r="Z700" s="2825"/>
      <c r="AA700" s="2825"/>
      <c r="AB700" s="2825"/>
      <c r="AC700" s="2825"/>
      <c r="AD700" s="2825"/>
      <c r="AE700" s="2825"/>
      <c r="AF700" s="2825"/>
      <c r="AG700" s="2825"/>
      <c r="AH700" s="2825"/>
      <c r="AI700" s="2825"/>
      <c r="AJ700" s="2825"/>
      <c r="AK700" s="2825"/>
      <c r="AL700" s="2825"/>
      <c r="AM700" s="2825"/>
    </row>
    <row r="701" spans="1:39" ht="12.75" hidden="1" customHeight="1">
      <c r="A701" s="2829"/>
      <c r="B701" s="2825"/>
      <c r="C701" s="2825"/>
      <c r="D701" s="2825"/>
      <c r="E701" s="2825"/>
      <c r="F701" s="2828"/>
      <c r="G701" s="2827"/>
      <c r="H701" s="2826"/>
      <c r="I701" s="2825"/>
      <c r="J701" s="2825"/>
      <c r="K701" s="2825"/>
      <c r="L701" s="2825"/>
      <c r="M701" s="2825"/>
      <c r="N701" s="2825"/>
      <c r="O701" s="2825"/>
      <c r="P701" s="2825"/>
      <c r="Q701" s="2825"/>
      <c r="R701" s="2825"/>
      <c r="S701" s="2825"/>
      <c r="T701" s="2825"/>
      <c r="U701" s="2825"/>
      <c r="V701" s="2825"/>
      <c r="W701" s="2825"/>
      <c r="X701" s="2825"/>
      <c r="Y701" s="2825"/>
      <c r="Z701" s="2825"/>
      <c r="AA701" s="2825"/>
      <c r="AB701" s="2825"/>
      <c r="AC701" s="2825"/>
      <c r="AD701" s="2825"/>
      <c r="AE701" s="2825"/>
      <c r="AF701" s="2825"/>
      <c r="AG701" s="2825"/>
      <c r="AH701" s="2825"/>
      <c r="AI701" s="2825"/>
      <c r="AJ701" s="2825"/>
      <c r="AK701" s="2825"/>
      <c r="AL701" s="2825"/>
      <c r="AM701" s="2825"/>
    </row>
    <row r="702" spans="1:39" ht="12.75" hidden="1" customHeight="1">
      <c r="A702" s="2829"/>
      <c r="B702" s="2825"/>
      <c r="C702" s="2825"/>
      <c r="D702" s="2825"/>
      <c r="E702" s="2825"/>
      <c r="F702" s="2828"/>
      <c r="G702" s="2827"/>
      <c r="H702" s="2826"/>
      <c r="I702" s="2825"/>
      <c r="J702" s="2825"/>
      <c r="K702" s="2825"/>
      <c r="L702" s="2825"/>
      <c r="M702" s="2825"/>
      <c r="N702" s="2825"/>
      <c r="O702" s="2825"/>
      <c r="P702" s="2825"/>
      <c r="Q702" s="2825"/>
      <c r="R702" s="2825"/>
      <c r="S702" s="2825"/>
      <c r="T702" s="2825"/>
      <c r="U702" s="2825"/>
      <c r="V702" s="2825"/>
      <c r="W702" s="2825"/>
      <c r="X702" s="2825"/>
      <c r="Y702" s="2825"/>
      <c r="Z702" s="2825"/>
      <c r="AA702" s="2825"/>
      <c r="AB702" s="2825"/>
      <c r="AC702" s="2825"/>
      <c r="AD702" s="2825"/>
      <c r="AE702" s="2825"/>
      <c r="AF702" s="2825"/>
      <c r="AG702" s="2825"/>
      <c r="AH702" s="2825"/>
      <c r="AI702" s="2825"/>
      <c r="AJ702" s="2825"/>
      <c r="AK702" s="2825"/>
      <c r="AL702" s="2825"/>
      <c r="AM702" s="2825"/>
    </row>
    <row r="703" spans="1:39" ht="12.75" hidden="1" customHeight="1">
      <c r="A703" s="2829"/>
      <c r="B703" s="2825"/>
      <c r="C703" s="2825"/>
      <c r="D703" s="2825"/>
      <c r="E703" s="2825"/>
      <c r="F703" s="2828"/>
      <c r="G703" s="2827"/>
      <c r="H703" s="2826"/>
      <c r="I703" s="2825"/>
      <c r="J703" s="2825"/>
      <c r="K703" s="2825"/>
      <c r="L703" s="2825"/>
      <c r="M703" s="2825"/>
      <c r="N703" s="2825"/>
      <c r="O703" s="2825"/>
      <c r="P703" s="2825"/>
      <c r="Q703" s="2825"/>
      <c r="R703" s="2825"/>
      <c r="S703" s="2825"/>
      <c r="T703" s="2825"/>
      <c r="U703" s="2825"/>
      <c r="V703" s="2825"/>
      <c r="W703" s="2825"/>
      <c r="X703" s="2825"/>
      <c r="Y703" s="2825"/>
      <c r="Z703" s="2825"/>
      <c r="AA703" s="2825"/>
      <c r="AB703" s="2825"/>
      <c r="AC703" s="2825"/>
      <c r="AD703" s="2825"/>
      <c r="AE703" s="2825"/>
      <c r="AF703" s="2825"/>
      <c r="AG703" s="2825"/>
      <c r="AH703" s="2825"/>
      <c r="AI703" s="2825"/>
      <c r="AJ703" s="2825"/>
      <c r="AK703" s="2825"/>
      <c r="AL703" s="2825"/>
      <c r="AM703" s="2825"/>
    </row>
    <row r="704" spans="1:39" ht="12.75" hidden="1" customHeight="1">
      <c r="A704" s="2829"/>
      <c r="B704" s="2825"/>
      <c r="C704" s="2825"/>
      <c r="D704" s="2825"/>
      <c r="E704" s="2825"/>
      <c r="F704" s="2828"/>
      <c r="G704" s="2827"/>
      <c r="H704" s="2826"/>
      <c r="I704" s="2825"/>
      <c r="J704" s="2825"/>
      <c r="K704" s="2825"/>
      <c r="L704" s="2825"/>
      <c r="M704" s="2825"/>
      <c r="N704" s="2825"/>
      <c r="O704" s="2825"/>
      <c r="P704" s="2825"/>
      <c r="Q704" s="2825"/>
      <c r="R704" s="2825"/>
      <c r="S704" s="2825"/>
      <c r="T704" s="2825"/>
      <c r="U704" s="2825"/>
      <c r="V704" s="2825"/>
      <c r="W704" s="2825"/>
      <c r="X704" s="2825"/>
      <c r="Y704" s="2825"/>
      <c r="Z704" s="2825"/>
      <c r="AA704" s="2825"/>
      <c r="AB704" s="2825"/>
      <c r="AC704" s="2825"/>
      <c r="AD704" s="2825"/>
      <c r="AE704" s="2825"/>
      <c r="AF704" s="2825"/>
      <c r="AG704" s="2825"/>
      <c r="AH704" s="2825"/>
      <c r="AI704" s="2825"/>
      <c r="AJ704" s="2825"/>
      <c r="AK704" s="2825"/>
      <c r="AL704" s="2825"/>
      <c r="AM704" s="2825"/>
    </row>
    <row r="705" spans="1:39" ht="12.75" hidden="1" customHeight="1">
      <c r="A705" s="2829"/>
      <c r="B705" s="2825"/>
      <c r="C705" s="2825"/>
      <c r="D705" s="2825"/>
      <c r="E705" s="2825"/>
      <c r="F705" s="2828"/>
      <c r="G705" s="2827"/>
      <c r="H705" s="2826"/>
      <c r="I705" s="2825"/>
      <c r="J705" s="2825"/>
      <c r="K705" s="2825"/>
      <c r="L705" s="2825"/>
      <c r="M705" s="2825"/>
      <c r="N705" s="2825"/>
      <c r="O705" s="2825"/>
      <c r="P705" s="2825"/>
      <c r="Q705" s="2825"/>
      <c r="R705" s="2825"/>
      <c r="S705" s="2825"/>
      <c r="T705" s="2825"/>
      <c r="U705" s="2825"/>
      <c r="V705" s="2825"/>
      <c r="W705" s="2825"/>
      <c r="X705" s="2825"/>
      <c r="Y705" s="2825"/>
      <c r="Z705" s="2825"/>
      <c r="AA705" s="2825"/>
      <c r="AB705" s="2825"/>
      <c r="AC705" s="2825"/>
      <c r="AD705" s="2825"/>
      <c r="AE705" s="2825"/>
      <c r="AF705" s="2825"/>
      <c r="AG705" s="2825"/>
      <c r="AH705" s="2825"/>
      <c r="AI705" s="2825"/>
      <c r="AJ705" s="2825"/>
      <c r="AK705" s="2825"/>
      <c r="AL705" s="2825"/>
      <c r="AM705" s="2825"/>
    </row>
    <row r="706" spans="1:39" ht="12.75" hidden="1" customHeight="1">
      <c r="A706" s="2829"/>
      <c r="B706" s="2825"/>
      <c r="C706" s="2825"/>
      <c r="D706" s="2825"/>
      <c r="E706" s="2825"/>
      <c r="F706" s="2828"/>
      <c r="G706" s="2827"/>
      <c r="H706" s="2826"/>
      <c r="I706" s="2825"/>
      <c r="J706" s="2825"/>
      <c r="K706" s="2825"/>
      <c r="L706" s="2825"/>
      <c r="M706" s="2825"/>
      <c r="N706" s="2825"/>
      <c r="O706" s="2825"/>
      <c r="P706" s="2825"/>
      <c r="Q706" s="2825"/>
      <c r="R706" s="2825"/>
      <c r="S706" s="2825"/>
      <c r="T706" s="2825"/>
      <c r="U706" s="2825"/>
      <c r="V706" s="2825"/>
      <c r="W706" s="2825"/>
      <c r="X706" s="2825"/>
      <c r="Y706" s="2825"/>
      <c r="Z706" s="2825"/>
      <c r="AA706" s="2825"/>
      <c r="AB706" s="2825"/>
      <c r="AC706" s="2825"/>
      <c r="AD706" s="2825"/>
      <c r="AE706" s="2825"/>
      <c r="AF706" s="2825"/>
      <c r="AG706" s="2825"/>
      <c r="AH706" s="2825"/>
      <c r="AI706" s="2825"/>
      <c r="AJ706" s="2825"/>
      <c r="AK706" s="2825"/>
      <c r="AL706" s="2825"/>
      <c r="AM706" s="2825"/>
    </row>
    <row r="707" spans="1:39" ht="12.75" hidden="1" customHeight="1">
      <c r="A707" s="2829"/>
      <c r="B707" s="2825"/>
      <c r="C707" s="2825"/>
      <c r="D707" s="2825"/>
      <c r="E707" s="2825"/>
      <c r="F707" s="2828"/>
      <c r="G707" s="2827"/>
      <c r="H707" s="2826"/>
      <c r="I707" s="2825"/>
      <c r="J707" s="2825"/>
      <c r="K707" s="2825"/>
      <c r="L707" s="2825"/>
      <c r="M707" s="2825"/>
      <c r="N707" s="2825"/>
      <c r="O707" s="2825"/>
      <c r="P707" s="2825"/>
      <c r="Q707" s="2825"/>
      <c r="R707" s="2825"/>
      <c r="S707" s="2825"/>
      <c r="T707" s="2825"/>
      <c r="U707" s="2825"/>
      <c r="V707" s="2825"/>
      <c r="W707" s="2825"/>
      <c r="X707" s="2825"/>
      <c r="Y707" s="2825"/>
      <c r="Z707" s="2825"/>
      <c r="AA707" s="2825"/>
      <c r="AB707" s="2825"/>
      <c r="AC707" s="2825"/>
      <c r="AD707" s="2825"/>
      <c r="AE707" s="2825"/>
      <c r="AF707" s="2825"/>
      <c r="AG707" s="2825"/>
      <c r="AH707" s="2825"/>
      <c r="AI707" s="2825"/>
      <c r="AJ707" s="2825"/>
      <c r="AK707" s="2825"/>
      <c r="AL707" s="2825"/>
      <c r="AM707" s="2825"/>
    </row>
    <row r="708" spans="1:39" ht="12.75" hidden="1" customHeight="1">
      <c r="A708" s="2829"/>
      <c r="B708" s="2825"/>
      <c r="C708" s="2825"/>
      <c r="D708" s="2825"/>
      <c r="E708" s="2825"/>
      <c r="F708" s="2828"/>
      <c r="G708" s="2827"/>
      <c r="H708" s="2826"/>
      <c r="I708" s="2825"/>
      <c r="J708" s="2825"/>
      <c r="K708" s="2825"/>
      <c r="L708" s="2825"/>
      <c r="M708" s="2825"/>
      <c r="N708" s="2825"/>
      <c r="O708" s="2825"/>
      <c r="P708" s="2825"/>
      <c r="Q708" s="2825"/>
      <c r="R708" s="2825"/>
      <c r="S708" s="2825"/>
      <c r="T708" s="2825"/>
      <c r="U708" s="2825"/>
      <c r="V708" s="2825"/>
      <c r="W708" s="2825"/>
      <c r="X708" s="2825"/>
      <c r="Y708" s="2825"/>
      <c r="Z708" s="2825"/>
      <c r="AA708" s="2825"/>
      <c r="AB708" s="2825"/>
      <c r="AC708" s="2825"/>
      <c r="AD708" s="2825"/>
      <c r="AE708" s="2825"/>
      <c r="AF708" s="2825"/>
      <c r="AG708" s="2825"/>
      <c r="AH708" s="2825"/>
      <c r="AI708" s="2825"/>
      <c r="AJ708" s="2825"/>
      <c r="AK708" s="2825"/>
      <c r="AL708" s="2825"/>
      <c r="AM708" s="2825"/>
    </row>
    <row r="709" spans="1:39" ht="12.75" hidden="1" customHeight="1">
      <c r="A709" s="2829"/>
      <c r="B709" s="2825"/>
      <c r="C709" s="2825"/>
      <c r="D709" s="2825"/>
      <c r="E709" s="2825"/>
      <c r="F709" s="2828"/>
      <c r="G709" s="2827"/>
      <c r="H709" s="2826"/>
      <c r="I709" s="2825"/>
      <c r="J709" s="2825"/>
      <c r="K709" s="2825"/>
      <c r="L709" s="2825"/>
      <c r="M709" s="2825"/>
      <c r="N709" s="2825"/>
      <c r="O709" s="2825"/>
      <c r="P709" s="2825"/>
      <c r="Q709" s="2825"/>
      <c r="R709" s="2825"/>
      <c r="S709" s="2825"/>
      <c r="T709" s="2825"/>
      <c r="U709" s="2825"/>
      <c r="V709" s="2825"/>
      <c r="W709" s="2825"/>
      <c r="X709" s="2825"/>
      <c r="Y709" s="2825"/>
      <c r="Z709" s="2825"/>
      <c r="AA709" s="2825"/>
      <c r="AB709" s="2825"/>
      <c r="AC709" s="2825"/>
      <c r="AD709" s="2825"/>
      <c r="AE709" s="2825"/>
      <c r="AF709" s="2825"/>
      <c r="AG709" s="2825"/>
      <c r="AH709" s="2825"/>
      <c r="AI709" s="2825"/>
      <c r="AJ709" s="2825"/>
      <c r="AK709" s="2825"/>
      <c r="AL709" s="2825"/>
      <c r="AM709" s="2825"/>
    </row>
    <row r="710" spans="1:39" ht="12.75" hidden="1" customHeight="1">
      <c r="A710" s="2829"/>
      <c r="B710" s="2825"/>
      <c r="C710" s="2825"/>
      <c r="D710" s="2825"/>
      <c r="E710" s="2825"/>
      <c r="F710" s="2828"/>
      <c r="G710" s="2827"/>
      <c r="H710" s="2826"/>
      <c r="I710" s="2825"/>
      <c r="J710" s="2825"/>
      <c r="K710" s="2825"/>
      <c r="L710" s="2825"/>
      <c r="M710" s="2825"/>
      <c r="N710" s="2825"/>
      <c r="O710" s="2825"/>
      <c r="P710" s="2825"/>
      <c r="Q710" s="2825"/>
      <c r="R710" s="2825"/>
      <c r="S710" s="2825"/>
      <c r="T710" s="2825"/>
      <c r="U710" s="2825"/>
      <c r="V710" s="2825"/>
      <c r="W710" s="2825"/>
      <c r="X710" s="2825"/>
      <c r="Y710" s="2825"/>
      <c r="Z710" s="2825"/>
      <c r="AA710" s="2825"/>
      <c r="AB710" s="2825"/>
      <c r="AC710" s="2825"/>
      <c r="AD710" s="2825"/>
      <c r="AE710" s="2825"/>
      <c r="AF710" s="2825"/>
      <c r="AG710" s="2825"/>
      <c r="AH710" s="2825"/>
      <c r="AI710" s="2825"/>
      <c r="AJ710" s="2825"/>
      <c r="AK710" s="2825"/>
      <c r="AL710" s="2825"/>
      <c r="AM710" s="2825"/>
    </row>
    <row r="711" spans="1:39" ht="12.75" hidden="1" customHeight="1">
      <c r="A711" s="2829"/>
      <c r="B711" s="2825"/>
      <c r="C711" s="2825"/>
      <c r="D711" s="2825"/>
      <c r="E711" s="2825"/>
      <c r="F711" s="2828"/>
      <c r="G711" s="2827"/>
      <c r="H711" s="2826"/>
      <c r="I711" s="2825"/>
      <c r="J711" s="2825"/>
      <c r="K711" s="2825"/>
      <c r="L711" s="2825"/>
      <c r="M711" s="2825"/>
      <c r="N711" s="2825"/>
      <c r="O711" s="2825"/>
      <c r="P711" s="2825"/>
      <c r="Q711" s="2825"/>
      <c r="R711" s="2825"/>
      <c r="S711" s="2825"/>
      <c r="T711" s="2825"/>
      <c r="U711" s="2825"/>
      <c r="V711" s="2825"/>
      <c r="W711" s="2825"/>
      <c r="X711" s="2825"/>
      <c r="Y711" s="2825"/>
      <c r="Z711" s="2825"/>
      <c r="AA711" s="2825"/>
      <c r="AB711" s="2825"/>
      <c r="AC711" s="2825"/>
      <c r="AD711" s="2825"/>
      <c r="AE711" s="2825"/>
      <c r="AF711" s="2825"/>
      <c r="AG711" s="2825"/>
      <c r="AH711" s="2825"/>
      <c r="AI711" s="2825"/>
      <c r="AJ711" s="2825"/>
      <c r="AK711" s="2825"/>
      <c r="AL711" s="2825"/>
      <c r="AM711" s="2825"/>
    </row>
    <row r="712" spans="1:39" ht="12.75" hidden="1" customHeight="1">
      <c r="A712" s="2829"/>
      <c r="B712" s="2825"/>
      <c r="C712" s="2825"/>
      <c r="D712" s="2825"/>
      <c r="E712" s="2825"/>
      <c r="F712" s="2828"/>
      <c r="G712" s="2827"/>
      <c r="H712" s="2826"/>
      <c r="I712" s="2825"/>
      <c r="J712" s="2825"/>
      <c r="K712" s="2825"/>
      <c r="L712" s="2825"/>
      <c r="M712" s="2825"/>
      <c r="N712" s="2825"/>
      <c r="O712" s="2825"/>
      <c r="P712" s="2825"/>
      <c r="Q712" s="2825"/>
      <c r="R712" s="2825"/>
      <c r="S712" s="2825"/>
      <c r="T712" s="2825"/>
      <c r="U712" s="2825"/>
      <c r="V712" s="2825"/>
      <c r="W712" s="2825"/>
      <c r="X712" s="2825"/>
      <c r="Y712" s="2825"/>
      <c r="Z712" s="2825"/>
      <c r="AA712" s="2825"/>
      <c r="AB712" s="2825"/>
      <c r="AC712" s="2825"/>
      <c r="AD712" s="2825"/>
      <c r="AE712" s="2825"/>
      <c r="AF712" s="2825"/>
      <c r="AG712" s="2825"/>
      <c r="AH712" s="2825"/>
      <c r="AI712" s="2825"/>
      <c r="AJ712" s="2825"/>
      <c r="AK712" s="2825"/>
      <c r="AL712" s="2825"/>
      <c r="AM712" s="2825"/>
    </row>
    <row r="713" spans="1:39" ht="2.25" hidden="1" customHeight="1">
      <c r="A713" s="2829"/>
      <c r="B713" s="2825"/>
      <c r="C713" s="2825"/>
      <c r="D713" s="2825"/>
      <c r="E713" s="2825"/>
      <c r="F713" s="2828"/>
      <c r="G713" s="2827"/>
      <c r="H713" s="2826"/>
      <c r="I713" s="2825"/>
      <c r="J713" s="2825"/>
      <c r="K713" s="2825"/>
      <c r="L713" s="2825"/>
      <c r="M713" s="2825"/>
      <c r="N713" s="2825"/>
      <c r="O713" s="2825"/>
      <c r="P713" s="2825"/>
      <c r="Q713" s="2825"/>
      <c r="R713" s="2825"/>
      <c r="S713" s="2825"/>
      <c r="T713" s="2825"/>
      <c r="U713" s="2825"/>
      <c r="V713" s="2825"/>
      <c r="W713" s="2825"/>
      <c r="X713" s="2825"/>
      <c r="Y713" s="2825"/>
      <c r="Z713" s="2825"/>
      <c r="AA713" s="2825"/>
      <c r="AB713" s="2825"/>
      <c r="AC713" s="2825"/>
      <c r="AD713" s="2825"/>
      <c r="AE713" s="2825"/>
      <c r="AF713" s="2825"/>
      <c r="AG713" s="2825"/>
      <c r="AH713" s="2825"/>
      <c r="AI713" s="2825"/>
      <c r="AJ713" s="2825"/>
      <c r="AK713" s="2825"/>
      <c r="AL713" s="2825"/>
      <c r="AM713" s="2825"/>
    </row>
    <row r="714" spans="1:39" ht="12.75" hidden="1" customHeight="1">
      <c r="A714" s="2829"/>
      <c r="B714" s="2825"/>
      <c r="C714" s="2825"/>
      <c r="D714" s="2825"/>
      <c r="E714" s="2825"/>
      <c r="F714" s="2828"/>
      <c r="G714" s="2827"/>
      <c r="H714" s="2826"/>
      <c r="I714" s="2825"/>
      <c r="J714" s="2825"/>
      <c r="K714" s="2825"/>
      <c r="L714" s="2825"/>
      <c r="M714" s="2825"/>
      <c r="N714" s="2825"/>
      <c r="O714" s="2825"/>
      <c r="P714" s="2825"/>
      <c r="Q714" s="2825"/>
      <c r="R714" s="2825"/>
      <c r="S714" s="2825"/>
      <c r="T714" s="2825"/>
      <c r="U714" s="2825"/>
      <c r="V714" s="2825"/>
      <c r="W714" s="2825"/>
      <c r="X714" s="2825"/>
      <c r="Y714" s="2825"/>
      <c r="Z714" s="2825"/>
      <c r="AA714" s="2825"/>
      <c r="AB714" s="2825"/>
      <c r="AC714" s="2825"/>
      <c r="AD714" s="2825"/>
      <c r="AE714" s="2825"/>
      <c r="AF714" s="2825"/>
      <c r="AG714" s="2825"/>
      <c r="AH714" s="2825"/>
      <c r="AI714" s="2825"/>
      <c r="AJ714" s="2825"/>
      <c r="AK714" s="2825"/>
      <c r="AL714" s="2825"/>
      <c r="AM714" s="2825"/>
    </row>
    <row r="715" spans="1:39" ht="12.75" hidden="1" customHeight="1">
      <c r="A715" s="2829"/>
      <c r="B715" s="2825"/>
      <c r="C715" s="2825"/>
      <c r="D715" s="2825"/>
      <c r="E715" s="2825"/>
      <c r="F715" s="2828"/>
      <c r="G715" s="2827"/>
      <c r="H715" s="2826"/>
      <c r="I715" s="2825"/>
      <c r="J715" s="2825"/>
      <c r="K715" s="2825"/>
      <c r="L715" s="2825"/>
      <c r="M715" s="2825"/>
      <c r="N715" s="2825"/>
      <c r="O715" s="2825"/>
      <c r="P715" s="2825"/>
      <c r="Q715" s="2825"/>
      <c r="R715" s="2825"/>
      <c r="S715" s="2825"/>
      <c r="T715" s="2825"/>
      <c r="U715" s="2825"/>
      <c r="V715" s="2825"/>
      <c r="W715" s="2825"/>
      <c r="X715" s="2825"/>
      <c r="Y715" s="2825"/>
      <c r="Z715" s="2825"/>
      <c r="AA715" s="2825"/>
      <c r="AB715" s="2825"/>
      <c r="AC715" s="2825"/>
      <c r="AD715" s="2825"/>
      <c r="AE715" s="2825"/>
      <c r="AF715" s="2825"/>
      <c r="AG715" s="2825"/>
      <c r="AH715" s="2825"/>
      <c r="AI715" s="2825"/>
      <c r="AJ715" s="2825"/>
      <c r="AK715" s="2825"/>
      <c r="AL715" s="2825"/>
      <c r="AM715" s="2825"/>
    </row>
    <row r="716" spans="1:39" ht="12.75" hidden="1" customHeight="1">
      <c r="A716" s="2829"/>
      <c r="B716" s="2825"/>
      <c r="C716" s="2825"/>
      <c r="D716" s="2825"/>
      <c r="E716" s="2825"/>
      <c r="F716" s="2828"/>
      <c r="G716" s="2827"/>
      <c r="H716" s="2826"/>
      <c r="I716" s="2825"/>
      <c r="J716" s="2825"/>
      <c r="K716" s="2825"/>
      <c r="L716" s="2825"/>
      <c r="M716" s="2825"/>
      <c r="N716" s="2825"/>
      <c r="O716" s="2825"/>
      <c r="P716" s="2825"/>
      <c r="Q716" s="2825"/>
      <c r="R716" s="2825"/>
      <c r="S716" s="2825"/>
      <c r="T716" s="2825"/>
      <c r="U716" s="2825"/>
      <c r="V716" s="2825"/>
      <c r="W716" s="2825"/>
      <c r="X716" s="2825"/>
      <c r="Y716" s="2825"/>
      <c r="Z716" s="2825"/>
      <c r="AA716" s="2825"/>
      <c r="AB716" s="2825"/>
      <c r="AC716" s="2825"/>
      <c r="AD716" s="2825"/>
      <c r="AE716" s="2825"/>
      <c r="AF716" s="2825"/>
      <c r="AG716" s="2825"/>
      <c r="AH716" s="2825"/>
      <c r="AI716" s="2825"/>
      <c r="AJ716" s="2825"/>
      <c r="AK716" s="2825"/>
      <c r="AL716" s="2825"/>
      <c r="AM716" s="2825"/>
    </row>
    <row r="717" spans="1:39" ht="12.75" hidden="1" customHeight="1">
      <c r="A717" s="2829"/>
      <c r="B717" s="2825"/>
      <c r="C717" s="2825"/>
      <c r="D717" s="2825"/>
      <c r="E717" s="2825"/>
      <c r="F717" s="2828"/>
      <c r="G717" s="2827"/>
      <c r="H717" s="2826"/>
      <c r="I717" s="2825"/>
      <c r="J717" s="2825"/>
      <c r="K717" s="2825"/>
      <c r="L717" s="2825"/>
      <c r="M717" s="2825"/>
      <c r="N717" s="2825"/>
      <c r="O717" s="2825"/>
      <c r="P717" s="2825"/>
      <c r="Q717" s="2825"/>
      <c r="R717" s="2825"/>
      <c r="S717" s="2825"/>
      <c r="T717" s="2825"/>
      <c r="U717" s="2825"/>
      <c r="V717" s="2825"/>
      <c r="W717" s="2825"/>
      <c r="X717" s="2825"/>
      <c r="Y717" s="2825"/>
      <c r="Z717" s="2825"/>
      <c r="AA717" s="2825"/>
      <c r="AB717" s="2825"/>
      <c r="AC717" s="2825"/>
      <c r="AD717" s="2825"/>
      <c r="AE717" s="2825"/>
      <c r="AF717" s="2825"/>
      <c r="AG717" s="2825"/>
      <c r="AH717" s="2825"/>
      <c r="AI717" s="2825"/>
      <c r="AJ717" s="2825"/>
      <c r="AK717" s="2825"/>
      <c r="AL717" s="2825"/>
      <c r="AM717" s="2825"/>
    </row>
    <row r="718" spans="1:39" ht="12.75" hidden="1" customHeight="1">
      <c r="A718" s="2829"/>
      <c r="B718" s="2825"/>
      <c r="C718" s="2825"/>
      <c r="D718" s="2825"/>
      <c r="E718" s="2825"/>
      <c r="F718" s="2828"/>
      <c r="G718" s="2827"/>
      <c r="H718" s="2826"/>
      <c r="I718" s="2825"/>
      <c r="J718" s="2825"/>
      <c r="K718" s="2825"/>
      <c r="L718" s="2825"/>
      <c r="M718" s="2825"/>
      <c r="N718" s="2825"/>
      <c r="O718" s="2825"/>
      <c r="P718" s="2825"/>
      <c r="Q718" s="2825"/>
      <c r="R718" s="2825"/>
      <c r="S718" s="2825"/>
      <c r="T718" s="2825"/>
      <c r="U718" s="2825"/>
      <c r="V718" s="2825"/>
      <c r="W718" s="2825"/>
      <c r="X718" s="2825"/>
      <c r="Y718" s="2825"/>
      <c r="Z718" s="2825"/>
      <c r="AA718" s="2825"/>
      <c r="AB718" s="2825"/>
      <c r="AC718" s="2825"/>
      <c r="AD718" s="2825"/>
      <c r="AE718" s="2825"/>
      <c r="AF718" s="2825"/>
      <c r="AG718" s="2825"/>
      <c r="AH718" s="2825"/>
      <c r="AI718" s="2825"/>
      <c r="AJ718" s="2825"/>
      <c r="AK718" s="2825"/>
      <c r="AL718" s="2825"/>
      <c r="AM718" s="2825"/>
    </row>
    <row r="719" spans="1:39" ht="12.75" hidden="1" customHeight="1">
      <c r="A719" s="2829"/>
      <c r="B719" s="2825"/>
      <c r="C719" s="2825"/>
      <c r="D719" s="2825"/>
      <c r="E719" s="2825"/>
      <c r="F719" s="2828"/>
      <c r="G719" s="2827"/>
      <c r="H719" s="2826"/>
      <c r="I719" s="2825"/>
      <c r="J719" s="2825"/>
      <c r="K719" s="2825"/>
      <c r="L719" s="2825"/>
      <c r="M719" s="2825"/>
      <c r="N719" s="2825"/>
      <c r="O719" s="2825"/>
      <c r="P719" s="2825"/>
      <c r="Q719" s="2825"/>
      <c r="R719" s="2825"/>
      <c r="S719" s="2825"/>
      <c r="T719" s="2825"/>
      <c r="U719" s="2825"/>
      <c r="V719" s="2825"/>
      <c r="W719" s="2825"/>
      <c r="X719" s="2825"/>
      <c r="Y719" s="2825"/>
      <c r="Z719" s="2825"/>
      <c r="AA719" s="2825"/>
      <c r="AB719" s="2825"/>
      <c r="AC719" s="2825"/>
      <c r="AD719" s="2825"/>
      <c r="AE719" s="2825"/>
      <c r="AF719" s="2825"/>
      <c r="AG719" s="2825"/>
      <c r="AH719" s="2825"/>
      <c r="AI719" s="2825"/>
      <c r="AJ719" s="2825"/>
      <c r="AK719" s="2825"/>
      <c r="AL719" s="2825"/>
      <c r="AM719" s="2825"/>
    </row>
    <row r="720" spans="1:39" ht="12.75" hidden="1" customHeight="1">
      <c r="A720" s="2829"/>
      <c r="B720" s="2825"/>
      <c r="C720" s="2825"/>
      <c r="D720" s="2825"/>
      <c r="E720" s="2825"/>
      <c r="F720" s="2828"/>
      <c r="G720" s="2827"/>
      <c r="H720" s="2826"/>
      <c r="I720" s="2825"/>
      <c r="J720" s="2825"/>
      <c r="K720" s="2825"/>
      <c r="L720" s="2825"/>
      <c r="M720" s="2825"/>
      <c r="N720" s="2825"/>
      <c r="O720" s="2825"/>
      <c r="P720" s="2825"/>
      <c r="Q720" s="2825"/>
      <c r="R720" s="2825"/>
      <c r="S720" s="2825"/>
      <c r="T720" s="2825"/>
      <c r="U720" s="2825"/>
      <c r="V720" s="2825"/>
      <c r="W720" s="2825"/>
      <c r="X720" s="2825"/>
      <c r="Y720" s="2825"/>
      <c r="Z720" s="2825"/>
      <c r="AA720" s="2825"/>
      <c r="AB720" s="2825"/>
      <c r="AC720" s="2825"/>
      <c r="AD720" s="2825"/>
      <c r="AE720" s="2825"/>
      <c r="AF720" s="2825"/>
      <c r="AG720" s="2825"/>
      <c r="AH720" s="2825"/>
      <c r="AI720" s="2825"/>
      <c r="AJ720" s="2825"/>
      <c r="AK720" s="2825"/>
      <c r="AL720" s="2825"/>
      <c r="AM720" s="2825"/>
    </row>
    <row r="721" spans="1:39" ht="12.75" hidden="1" customHeight="1">
      <c r="A721" s="2829"/>
      <c r="B721" s="2825"/>
      <c r="C721" s="2825"/>
      <c r="D721" s="2825"/>
      <c r="E721" s="2825"/>
      <c r="F721" s="2828"/>
      <c r="G721" s="2827"/>
      <c r="H721" s="2826"/>
      <c r="I721" s="2825"/>
      <c r="J721" s="2825"/>
      <c r="K721" s="2825"/>
      <c r="L721" s="2825"/>
      <c r="M721" s="2825"/>
      <c r="N721" s="2825"/>
      <c r="O721" s="2825"/>
      <c r="P721" s="2825"/>
      <c r="Q721" s="2825"/>
      <c r="R721" s="2825"/>
      <c r="S721" s="2825"/>
      <c r="T721" s="2825"/>
      <c r="U721" s="2825"/>
      <c r="V721" s="2825"/>
      <c r="W721" s="2825"/>
      <c r="X721" s="2825"/>
      <c r="Y721" s="2825"/>
      <c r="Z721" s="2825"/>
      <c r="AA721" s="2825"/>
      <c r="AB721" s="2825"/>
      <c r="AC721" s="2825"/>
      <c r="AD721" s="2825"/>
      <c r="AE721" s="2825"/>
      <c r="AF721" s="2825"/>
      <c r="AG721" s="2825"/>
      <c r="AH721" s="2825"/>
      <c r="AI721" s="2825"/>
      <c r="AJ721" s="2825"/>
      <c r="AK721" s="2825"/>
      <c r="AL721" s="2825"/>
      <c r="AM721" s="2825"/>
    </row>
    <row r="722" spans="1:39" ht="12.75" hidden="1" customHeight="1">
      <c r="A722" s="2829"/>
      <c r="B722" s="2825"/>
      <c r="C722" s="2825"/>
      <c r="D722" s="2825"/>
      <c r="E722" s="2825"/>
      <c r="F722" s="2828"/>
      <c r="G722" s="2827"/>
      <c r="H722" s="2826"/>
      <c r="I722" s="2825"/>
      <c r="J722" s="2825"/>
      <c r="K722" s="2825"/>
      <c r="L722" s="2825"/>
      <c r="M722" s="2825"/>
      <c r="N722" s="2825"/>
      <c r="O722" s="2825"/>
      <c r="P722" s="2825"/>
      <c r="Q722" s="2825"/>
      <c r="R722" s="2825"/>
      <c r="S722" s="2825"/>
      <c r="T722" s="2825"/>
      <c r="U722" s="2825"/>
      <c r="V722" s="2825"/>
      <c r="W722" s="2825"/>
      <c r="X722" s="2825"/>
      <c r="Y722" s="2825"/>
      <c r="Z722" s="2825"/>
      <c r="AA722" s="2825"/>
      <c r="AB722" s="2825"/>
      <c r="AC722" s="2825"/>
      <c r="AD722" s="2825"/>
      <c r="AE722" s="2825"/>
      <c r="AF722" s="2825"/>
      <c r="AG722" s="2825"/>
      <c r="AH722" s="2825"/>
      <c r="AI722" s="2825"/>
      <c r="AJ722" s="2825"/>
      <c r="AK722" s="2825"/>
      <c r="AL722" s="2825"/>
      <c r="AM722" s="2825"/>
    </row>
    <row r="723" spans="1:39" ht="12.75" hidden="1" customHeight="1">
      <c r="A723" s="2829"/>
      <c r="B723" s="2825"/>
      <c r="C723" s="2825"/>
      <c r="D723" s="2825"/>
      <c r="E723" s="2825"/>
      <c r="F723" s="2828"/>
      <c r="G723" s="2827"/>
      <c r="H723" s="2826"/>
      <c r="I723" s="2825"/>
      <c r="J723" s="2825"/>
      <c r="K723" s="2825"/>
      <c r="L723" s="2825"/>
      <c r="M723" s="2825"/>
      <c r="N723" s="2825"/>
      <c r="O723" s="2825"/>
      <c r="P723" s="2825"/>
      <c r="Q723" s="2825"/>
      <c r="R723" s="2825"/>
      <c r="S723" s="2825"/>
      <c r="T723" s="2825"/>
      <c r="U723" s="2825"/>
      <c r="V723" s="2825"/>
      <c r="W723" s="2825"/>
      <c r="X723" s="2825"/>
      <c r="Y723" s="2825"/>
      <c r="Z723" s="2825"/>
      <c r="AA723" s="2825"/>
      <c r="AB723" s="2825"/>
      <c r="AC723" s="2825"/>
      <c r="AD723" s="2825"/>
      <c r="AE723" s="2825"/>
      <c r="AF723" s="2825"/>
      <c r="AG723" s="2825"/>
      <c r="AH723" s="2825"/>
      <c r="AI723" s="2825"/>
      <c r="AJ723" s="2825"/>
      <c r="AK723" s="2825"/>
      <c r="AL723" s="2825"/>
      <c r="AM723" s="2825"/>
    </row>
    <row r="724" spans="1:39" ht="12.75" hidden="1" customHeight="1">
      <c r="A724" s="2829"/>
      <c r="B724" s="2825"/>
      <c r="C724" s="2825"/>
      <c r="D724" s="2825"/>
      <c r="E724" s="2825"/>
      <c r="F724" s="2828"/>
      <c r="G724" s="2827"/>
      <c r="H724" s="2826"/>
      <c r="I724" s="2825"/>
      <c r="J724" s="2825"/>
      <c r="K724" s="2825"/>
      <c r="L724" s="2825"/>
      <c r="M724" s="2825"/>
      <c r="N724" s="2825"/>
      <c r="O724" s="2825"/>
      <c r="P724" s="2825"/>
      <c r="Q724" s="2825"/>
      <c r="R724" s="2825"/>
      <c r="S724" s="2825"/>
      <c r="T724" s="2825"/>
      <c r="U724" s="2825"/>
      <c r="V724" s="2825"/>
      <c r="W724" s="2825"/>
      <c r="X724" s="2825"/>
      <c r="Y724" s="2825"/>
      <c r="Z724" s="2825"/>
      <c r="AA724" s="2825"/>
      <c r="AB724" s="2825"/>
      <c r="AC724" s="2825"/>
      <c r="AD724" s="2825"/>
      <c r="AE724" s="2825"/>
      <c r="AF724" s="2825"/>
      <c r="AG724" s="2825"/>
      <c r="AH724" s="2825"/>
      <c r="AI724" s="2825"/>
      <c r="AJ724" s="2825"/>
      <c r="AK724" s="2825"/>
      <c r="AL724" s="2825"/>
      <c r="AM724" s="2825"/>
    </row>
    <row r="725" spans="1:39" ht="12.75" hidden="1" customHeight="1">
      <c r="A725" s="2829"/>
      <c r="B725" s="2825"/>
      <c r="C725" s="2825"/>
      <c r="D725" s="2825"/>
      <c r="E725" s="2825"/>
      <c r="F725" s="2828"/>
      <c r="G725" s="2827"/>
      <c r="H725" s="2826"/>
      <c r="I725" s="2825"/>
      <c r="J725" s="2825"/>
      <c r="K725" s="2825"/>
      <c r="L725" s="2825"/>
      <c r="M725" s="2825"/>
      <c r="N725" s="2825"/>
      <c r="O725" s="2825"/>
      <c r="P725" s="2825"/>
      <c r="Q725" s="2825"/>
      <c r="R725" s="2825"/>
      <c r="S725" s="2825"/>
      <c r="T725" s="2825"/>
      <c r="U725" s="2825"/>
      <c r="V725" s="2825"/>
      <c r="W725" s="2825"/>
      <c r="X725" s="2825"/>
      <c r="Y725" s="2825"/>
      <c r="Z725" s="2825"/>
      <c r="AA725" s="2825"/>
      <c r="AB725" s="2825"/>
      <c r="AC725" s="2825"/>
      <c r="AD725" s="2825"/>
      <c r="AE725" s="2825"/>
      <c r="AF725" s="2825"/>
      <c r="AG725" s="2825"/>
      <c r="AH725" s="2825"/>
      <c r="AI725" s="2825"/>
      <c r="AJ725" s="2825"/>
      <c r="AK725" s="2825"/>
      <c r="AL725" s="2825"/>
      <c r="AM725" s="2825"/>
    </row>
    <row r="726" spans="1:39" ht="12.75" hidden="1" customHeight="1">
      <c r="A726" s="2829"/>
      <c r="B726" s="2825"/>
      <c r="C726" s="2825"/>
      <c r="D726" s="2825"/>
      <c r="E726" s="2825"/>
      <c r="F726" s="2828"/>
      <c r="G726" s="2827"/>
      <c r="H726" s="2826"/>
      <c r="I726" s="2825"/>
      <c r="J726" s="2825"/>
      <c r="K726" s="2825"/>
      <c r="L726" s="2825"/>
      <c r="M726" s="2825"/>
      <c r="N726" s="2825"/>
      <c r="O726" s="2825"/>
      <c r="P726" s="2825"/>
      <c r="Q726" s="2825"/>
      <c r="R726" s="2825"/>
      <c r="S726" s="2825"/>
      <c r="T726" s="2825"/>
      <c r="U726" s="2825"/>
      <c r="V726" s="2825"/>
      <c r="W726" s="2825"/>
      <c r="X726" s="2825"/>
      <c r="Y726" s="2825"/>
      <c r="Z726" s="2825"/>
      <c r="AA726" s="2825"/>
      <c r="AB726" s="2825"/>
      <c r="AC726" s="2825"/>
      <c r="AD726" s="2825"/>
      <c r="AE726" s="2825"/>
      <c r="AF726" s="2825"/>
      <c r="AG726" s="2825"/>
      <c r="AH726" s="2825"/>
      <c r="AI726" s="2825"/>
      <c r="AJ726" s="2825"/>
      <c r="AK726" s="2825"/>
      <c r="AL726" s="2825"/>
      <c r="AM726" s="2825"/>
    </row>
    <row r="727" spans="1:39" ht="12.75" hidden="1" customHeight="1">
      <c r="A727" s="2829"/>
      <c r="B727" s="2825"/>
      <c r="C727" s="2825"/>
      <c r="D727" s="2825"/>
      <c r="E727" s="2825"/>
      <c r="F727" s="2828"/>
      <c r="G727" s="2827"/>
      <c r="H727" s="2826"/>
      <c r="I727" s="2825"/>
      <c r="J727" s="2825"/>
      <c r="K727" s="2825"/>
      <c r="L727" s="2825"/>
      <c r="M727" s="2825"/>
      <c r="N727" s="2825"/>
      <c r="O727" s="2825"/>
      <c r="P727" s="2825"/>
      <c r="Q727" s="2825"/>
      <c r="R727" s="2825"/>
      <c r="S727" s="2825"/>
      <c r="T727" s="2825"/>
      <c r="U727" s="2825"/>
      <c r="V727" s="2825"/>
      <c r="W727" s="2825"/>
      <c r="X727" s="2825"/>
      <c r="Y727" s="2825"/>
      <c r="Z727" s="2825"/>
      <c r="AA727" s="2825"/>
      <c r="AB727" s="2825"/>
      <c r="AC727" s="2825"/>
      <c r="AD727" s="2825"/>
      <c r="AE727" s="2825"/>
      <c r="AF727" s="2825"/>
      <c r="AG727" s="2825"/>
      <c r="AH727" s="2825"/>
      <c r="AI727" s="2825"/>
      <c r="AJ727" s="2825"/>
      <c r="AK727" s="2825"/>
      <c r="AL727" s="2825"/>
      <c r="AM727" s="2825"/>
    </row>
    <row r="728" spans="1:39" ht="12.75" hidden="1" customHeight="1">
      <c r="A728" s="2829"/>
      <c r="B728" s="2825"/>
      <c r="C728" s="2825"/>
      <c r="D728" s="2825"/>
      <c r="E728" s="2825"/>
      <c r="F728" s="2828"/>
      <c r="G728" s="2827"/>
      <c r="H728" s="2826"/>
      <c r="I728" s="2825"/>
      <c r="J728" s="2825"/>
      <c r="K728" s="2825"/>
      <c r="L728" s="2825"/>
      <c r="M728" s="2825"/>
      <c r="N728" s="2825"/>
      <c r="O728" s="2825"/>
      <c r="P728" s="2825"/>
      <c r="Q728" s="2825"/>
      <c r="R728" s="2825"/>
      <c r="S728" s="2825"/>
      <c r="T728" s="2825"/>
      <c r="U728" s="2825"/>
      <c r="V728" s="2825"/>
      <c r="W728" s="2825"/>
      <c r="X728" s="2825"/>
      <c r="Y728" s="2825"/>
      <c r="Z728" s="2825"/>
      <c r="AA728" s="2825"/>
      <c r="AB728" s="2825"/>
      <c r="AC728" s="2825"/>
      <c r="AD728" s="2825"/>
      <c r="AE728" s="2825"/>
      <c r="AF728" s="2825"/>
      <c r="AG728" s="2825"/>
      <c r="AH728" s="2825"/>
      <c r="AI728" s="2825"/>
      <c r="AJ728" s="2825"/>
      <c r="AK728" s="2825"/>
      <c r="AL728" s="2825"/>
      <c r="AM728" s="2825"/>
    </row>
    <row r="729" spans="1:39" ht="12.75" hidden="1" customHeight="1">
      <c r="A729" s="2829"/>
      <c r="B729" s="2825"/>
      <c r="C729" s="2825"/>
      <c r="D729" s="2825"/>
      <c r="E729" s="2825"/>
      <c r="F729" s="2828"/>
      <c r="G729" s="2827"/>
      <c r="H729" s="2826"/>
      <c r="I729" s="2825"/>
      <c r="J729" s="2825"/>
      <c r="K729" s="2825"/>
      <c r="L729" s="2825"/>
      <c r="M729" s="2825"/>
      <c r="N729" s="2825"/>
      <c r="O729" s="2825"/>
      <c r="P729" s="2825"/>
      <c r="Q729" s="2825"/>
      <c r="R729" s="2825"/>
      <c r="S729" s="2825"/>
      <c r="T729" s="2825"/>
      <c r="U729" s="2825"/>
      <c r="V729" s="2825"/>
      <c r="W729" s="2825"/>
      <c r="X729" s="2825"/>
      <c r="Y729" s="2825"/>
      <c r="Z729" s="2825"/>
      <c r="AA729" s="2825"/>
      <c r="AB729" s="2825"/>
      <c r="AC729" s="2825"/>
      <c r="AD729" s="2825"/>
      <c r="AE729" s="2825"/>
      <c r="AF729" s="2825"/>
      <c r="AG729" s="2825"/>
      <c r="AH729" s="2825"/>
      <c r="AI729" s="2825"/>
      <c r="AJ729" s="2825"/>
      <c r="AK729" s="2825"/>
      <c r="AL729" s="2825"/>
      <c r="AM729" s="2825"/>
    </row>
    <row r="730" spans="1:39" ht="12.75" hidden="1" customHeight="1">
      <c r="A730" s="2829"/>
      <c r="B730" s="2825"/>
      <c r="C730" s="2825"/>
      <c r="D730" s="2825"/>
      <c r="E730" s="2825"/>
      <c r="F730" s="2828"/>
      <c r="G730" s="2827"/>
      <c r="H730" s="2826"/>
      <c r="I730" s="2825"/>
      <c r="J730" s="2825"/>
      <c r="K730" s="2825"/>
      <c r="L730" s="2825"/>
      <c r="M730" s="2825"/>
      <c r="N730" s="2825"/>
      <c r="O730" s="2825"/>
      <c r="P730" s="2825"/>
      <c r="Q730" s="2825"/>
      <c r="R730" s="2825"/>
      <c r="S730" s="2825"/>
      <c r="T730" s="2825"/>
      <c r="U730" s="2825"/>
      <c r="V730" s="2825"/>
      <c r="W730" s="2825"/>
      <c r="X730" s="2825"/>
      <c r="Y730" s="2825"/>
      <c r="Z730" s="2825"/>
      <c r="AA730" s="2825"/>
      <c r="AB730" s="2825"/>
      <c r="AC730" s="2825"/>
      <c r="AD730" s="2825"/>
      <c r="AE730" s="2825"/>
      <c r="AF730" s="2825"/>
      <c r="AG730" s="2825"/>
      <c r="AH730" s="2825"/>
      <c r="AI730" s="2825"/>
      <c r="AJ730" s="2825"/>
      <c r="AK730" s="2825"/>
      <c r="AL730" s="2825"/>
      <c r="AM730" s="2825"/>
    </row>
    <row r="731" spans="1:39" ht="12.75" hidden="1" customHeight="1">
      <c r="A731" s="2829"/>
      <c r="B731" s="2825"/>
      <c r="C731" s="2825"/>
      <c r="D731" s="2825"/>
      <c r="E731" s="2825"/>
      <c r="F731" s="2828"/>
      <c r="G731" s="2827"/>
      <c r="H731" s="2826"/>
      <c r="I731" s="2825"/>
      <c r="J731" s="2825"/>
      <c r="K731" s="2825"/>
      <c r="L731" s="2825"/>
      <c r="M731" s="2825"/>
      <c r="N731" s="2825"/>
      <c r="O731" s="2825"/>
      <c r="P731" s="2825"/>
      <c r="Q731" s="2825"/>
      <c r="R731" s="2825"/>
      <c r="S731" s="2825"/>
      <c r="T731" s="2825"/>
      <c r="U731" s="2825"/>
      <c r="V731" s="2825"/>
      <c r="W731" s="2825"/>
      <c r="X731" s="2825"/>
      <c r="Y731" s="2825"/>
      <c r="Z731" s="2825"/>
      <c r="AA731" s="2825"/>
      <c r="AB731" s="2825"/>
      <c r="AC731" s="2825"/>
      <c r="AD731" s="2825"/>
      <c r="AE731" s="2825"/>
      <c r="AF731" s="2825"/>
      <c r="AG731" s="2825"/>
      <c r="AH731" s="2825"/>
      <c r="AI731" s="2825"/>
      <c r="AJ731" s="2825"/>
      <c r="AK731" s="2825"/>
      <c r="AL731" s="2825"/>
      <c r="AM731" s="2825"/>
    </row>
    <row r="732" spans="1:39" ht="12.75" hidden="1" customHeight="1">
      <c r="A732" s="2829"/>
      <c r="B732" s="2825"/>
      <c r="C732" s="2825"/>
      <c r="D732" s="2825"/>
      <c r="E732" s="2825"/>
      <c r="F732" s="2828"/>
      <c r="G732" s="2827"/>
      <c r="H732" s="2826"/>
      <c r="I732" s="2825"/>
      <c r="J732" s="2825"/>
      <c r="K732" s="2825"/>
      <c r="L732" s="2825"/>
      <c r="M732" s="2825"/>
      <c r="N732" s="2825"/>
      <c r="O732" s="2825"/>
      <c r="P732" s="2825"/>
      <c r="Q732" s="2825"/>
      <c r="R732" s="2825"/>
      <c r="S732" s="2825"/>
      <c r="T732" s="2825"/>
      <c r="U732" s="2825"/>
      <c r="V732" s="2825"/>
      <c r="W732" s="2825"/>
      <c r="X732" s="2825"/>
      <c r="Y732" s="2825"/>
      <c r="Z732" s="2825"/>
      <c r="AA732" s="2825"/>
      <c r="AB732" s="2825"/>
      <c r="AC732" s="2825"/>
      <c r="AD732" s="2825"/>
      <c r="AE732" s="2825"/>
      <c r="AF732" s="2825"/>
      <c r="AG732" s="2825"/>
      <c r="AH732" s="2825"/>
      <c r="AI732" s="2825"/>
      <c r="AJ732" s="2825"/>
      <c r="AK732" s="2825"/>
      <c r="AL732" s="2825"/>
      <c r="AM732" s="2825"/>
    </row>
    <row r="733" spans="1:39" ht="12.75" hidden="1" customHeight="1">
      <c r="A733" s="2829"/>
      <c r="B733" s="2825"/>
      <c r="C733" s="2825"/>
      <c r="D733" s="2825"/>
      <c r="E733" s="2825"/>
      <c r="F733" s="2828"/>
      <c r="G733" s="2827"/>
      <c r="H733" s="2826"/>
      <c r="I733" s="2825"/>
      <c r="J733" s="2825"/>
      <c r="K733" s="2825"/>
      <c r="L733" s="2825"/>
      <c r="M733" s="2825"/>
      <c r="N733" s="2825"/>
      <c r="O733" s="2825"/>
      <c r="P733" s="2825"/>
      <c r="Q733" s="2825"/>
      <c r="R733" s="2825"/>
      <c r="S733" s="2825"/>
      <c r="T733" s="2825"/>
      <c r="U733" s="2825"/>
      <c r="V733" s="2825"/>
      <c r="W733" s="2825"/>
      <c r="X733" s="2825"/>
      <c r="Y733" s="2825"/>
      <c r="Z733" s="2825"/>
      <c r="AA733" s="2825"/>
      <c r="AB733" s="2825"/>
      <c r="AC733" s="2825"/>
      <c r="AD733" s="2825"/>
      <c r="AE733" s="2825"/>
      <c r="AF733" s="2825"/>
      <c r="AG733" s="2825"/>
      <c r="AH733" s="2825"/>
      <c r="AI733" s="2825"/>
      <c r="AJ733" s="2825"/>
      <c r="AK733" s="2825"/>
      <c r="AL733" s="2825"/>
      <c r="AM733" s="2825"/>
    </row>
    <row r="734" spans="1:39" ht="12.75" hidden="1" customHeight="1">
      <c r="A734" s="2829"/>
      <c r="B734" s="2825"/>
      <c r="C734" s="2825"/>
      <c r="D734" s="2825"/>
      <c r="E734" s="2825"/>
      <c r="F734" s="2828"/>
      <c r="G734" s="2827"/>
      <c r="H734" s="2826"/>
      <c r="I734" s="2825"/>
      <c r="J734" s="2825"/>
      <c r="K734" s="2825"/>
      <c r="L734" s="2825"/>
      <c r="M734" s="2825"/>
      <c r="N734" s="2825"/>
      <c r="O734" s="2825"/>
      <c r="P734" s="2825"/>
      <c r="Q734" s="2825"/>
      <c r="R734" s="2825"/>
      <c r="S734" s="2825"/>
      <c r="T734" s="2825"/>
      <c r="U734" s="2825"/>
      <c r="V734" s="2825"/>
      <c r="W734" s="2825"/>
      <c r="X734" s="2825"/>
      <c r="Y734" s="2825"/>
      <c r="Z734" s="2825"/>
      <c r="AA734" s="2825"/>
      <c r="AB734" s="2825"/>
      <c r="AC734" s="2825"/>
      <c r="AD734" s="2825"/>
      <c r="AE734" s="2825"/>
      <c r="AF734" s="2825"/>
      <c r="AG734" s="2825"/>
      <c r="AH734" s="2825"/>
      <c r="AI734" s="2825"/>
      <c r="AJ734" s="2825"/>
      <c r="AK734" s="2825"/>
      <c r="AL734" s="2825"/>
      <c r="AM734" s="2825"/>
    </row>
    <row r="735" spans="1:39" ht="12.75" hidden="1" customHeight="1">
      <c r="A735" s="2829"/>
      <c r="B735" s="2825"/>
      <c r="C735" s="2825"/>
      <c r="D735" s="2825"/>
      <c r="E735" s="2825"/>
      <c r="F735" s="2828"/>
      <c r="G735" s="2827"/>
      <c r="H735" s="2826"/>
      <c r="I735" s="2825"/>
      <c r="J735" s="2825"/>
      <c r="K735" s="2825"/>
      <c r="L735" s="2825"/>
      <c r="M735" s="2825"/>
      <c r="N735" s="2825"/>
      <c r="O735" s="2825"/>
      <c r="P735" s="2825"/>
      <c r="Q735" s="2825"/>
      <c r="R735" s="2825"/>
      <c r="S735" s="2825"/>
      <c r="T735" s="2825"/>
      <c r="U735" s="2825"/>
      <c r="V735" s="2825"/>
      <c r="W735" s="2825"/>
      <c r="X735" s="2825"/>
      <c r="Y735" s="2825"/>
      <c r="Z735" s="2825"/>
      <c r="AA735" s="2825"/>
      <c r="AB735" s="2825"/>
      <c r="AC735" s="2825"/>
      <c r="AD735" s="2825"/>
      <c r="AE735" s="2825"/>
      <c r="AF735" s="2825"/>
      <c r="AG735" s="2825"/>
      <c r="AH735" s="2825"/>
      <c r="AI735" s="2825"/>
      <c r="AJ735" s="2825"/>
      <c r="AK735" s="2825"/>
      <c r="AL735" s="2825"/>
      <c r="AM735" s="2825"/>
    </row>
    <row r="736" spans="1:39" ht="12.75" hidden="1" customHeight="1">
      <c r="A736" s="2829"/>
      <c r="B736" s="2825"/>
      <c r="C736" s="2825"/>
      <c r="D736" s="2825"/>
      <c r="E736" s="2825"/>
      <c r="F736" s="2828"/>
      <c r="G736" s="2827"/>
      <c r="H736" s="2826"/>
      <c r="I736" s="2825"/>
      <c r="J736" s="2825"/>
      <c r="K736" s="2825"/>
      <c r="L736" s="2825"/>
      <c r="M736" s="2825"/>
      <c r="N736" s="2825"/>
      <c r="O736" s="2825"/>
      <c r="P736" s="2825"/>
      <c r="Q736" s="2825"/>
      <c r="R736" s="2825"/>
      <c r="S736" s="2825"/>
      <c r="T736" s="2825"/>
      <c r="U736" s="2825"/>
      <c r="V736" s="2825"/>
      <c r="W736" s="2825"/>
      <c r="X736" s="2825"/>
      <c r="Y736" s="2825"/>
      <c r="Z736" s="2825"/>
      <c r="AA736" s="2825"/>
      <c r="AB736" s="2825"/>
      <c r="AC736" s="2825"/>
      <c r="AD736" s="2825"/>
      <c r="AE736" s="2825"/>
      <c r="AF736" s="2825"/>
      <c r="AG736" s="2825"/>
      <c r="AH736" s="2825"/>
      <c r="AI736" s="2825"/>
      <c r="AJ736" s="2825"/>
      <c r="AK736" s="2825"/>
      <c r="AL736" s="2825"/>
      <c r="AM736" s="2825"/>
    </row>
    <row r="737" spans="1:39" ht="12.75" hidden="1" customHeight="1">
      <c r="A737" s="2829"/>
      <c r="B737" s="2825"/>
      <c r="C737" s="2825"/>
      <c r="D737" s="2825"/>
      <c r="E737" s="2825"/>
      <c r="F737" s="2828"/>
      <c r="G737" s="2827"/>
      <c r="H737" s="2826"/>
      <c r="I737" s="2825"/>
      <c r="J737" s="2825"/>
      <c r="K737" s="2825"/>
      <c r="L737" s="2825"/>
      <c r="M737" s="2825"/>
      <c r="N737" s="2825"/>
      <c r="O737" s="2825"/>
      <c r="P737" s="2825"/>
      <c r="Q737" s="2825"/>
      <c r="R737" s="2825"/>
      <c r="S737" s="2825"/>
      <c r="T737" s="2825"/>
      <c r="U737" s="2825"/>
      <c r="V737" s="2825"/>
      <c r="W737" s="2825"/>
      <c r="X737" s="2825"/>
      <c r="Y737" s="2825"/>
      <c r="Z737" s="2825"/>
      <c r="AA737" s="2825"/>
      <c r="AB737" s="2825"/>
      <c r="AC737" s="2825"/>
      <c r="AD737" s="2825"/>
      <c r="AE737" s="2825"/>
      <c r="AF737" s="2825"/>
      <c r="AG737" s="2825"/>
      <c r="AH737" s="2825"/>
      <c r="AI737" s="2825"/>
      <c r="AJ737" s="2825"/>
      <c r="AK737" s="2825"/>
      <c r="AL737" s="2825"/>
      <c r="AM737" s="2825"/>
    </row>
    <row r="738" spans="1:39" ht="12.75" hidden="1" customHeight="1">
      <c r="A738" s="2829"/>
      <c r="B738" s="2825"/>
      <c r="C738" s="2825"/>
      <c r="D738" s="2825"/>
      <c r="E738" s="2825"/>
      <c r="F738" s="2828"/>
      <c r="G738" s="2827"/>
      <c r="H738" s="2826"/>
      <c r="I738" s="2825"/>
      <c r="J738" s="2825"/>
      <c r="K738" s="2825"/>
      <c r="L738" s="2825"/>
      <c r="M738" s="2825"/>
      <c r="N738" s="2825"/>
      <c r="O738" s="2825"/>
      <c r="P738" s="2825"/>
      <c r="Q738" s="2825"/>
      <c r="R738" s="2825"/>
      <c r="S738" s="2825"/>
      <c r="T738" s="2825"/>
      <c r="U738" s="2825"/>
      <c r="V738" s="2825"/>
      <c r="W738" s="2825"/>
      <c r="X738" s="2825"/>
      <c r="Y738" s="2825"/>
      <c r="Z738" s="2825"/>
      <c r="AA738" s="2825"/>
      <c r="AB738" s="2825"/>
      <c r="AC738" s="2825"/>
      <c r="AD738" s="2825"/>
      <c r="AE738" s="2825"/>
      <c r="AF738" s="2825"/>
      <c r="AG738" s="2825"/>
      <c r="AH738" s="2825"/>
      <c r="AI738" s="2825"/>
      <c r="AJ738" s="2825"/>
      <c r="AK738" s="2825"/>
      <c r="AL738" s="2825"/>
      <c r="AM738" s="2825"/>
    </row>
    <row r="739" spans="1:39" ht="12.75" hidden="1" customHeight="1">
      <c r="A739" s="2829"/>
      <c r="B739" s="2825"/>
      <c r="C739" s="2825"/>
      <c r="D739" s="2825"/>
      <c r="E739" s="2825"/>
      <c r="F739" s="2828"/>
      <c r="G739" s="2827"/>
      <c r="H739" s="2826"/>
      <c r="I739" s="2825"/>
      <c r="J739" s="2825"/>
      <c r="K739" s="2825"/>
      <c r="L739" s="2825"/>
      <c r="M739" s="2825"/>
      <c r="N739" s="2825"/>
      <c r="O739" s="2825"/>
      <c r="P739" s="2825"/>
      <c r="Q739" s="2825"/>
      <c r="R739" s="2825"/>
      <c r="S739" s="2825"/>
      <c r="T739" s="2825"/>
      <c r="U739" s="2825"/>
      <c r="V739" s="2825"/>
      <c r="W739" s="2825"/>
      <c r="X739" s="2825"/>
      <c r="Y739" s="2825"/>
      <c r="Z739" s="2825"/>
      <c r="AA739" s="2825"/>
      <c r="AB739" s="2825"/>
      <c r="AC739" s="2825"/>
      <c r="AD739" s="2825"/>
      <c r="AE739" s="2825"/>
      <c r="AF739" s="2825"/>
      <c r="AG739" s="2825"/>
      <c r="AH739" s="2825"/>
      <c r="AI739" s="2825"/>
      <c r="AJ739" s="2825"/>
      <c r="AK739" s="2825"/>
      <c r="AL739" s="2825"/>
      <c r="AM739" s="2825"/>
    </row>
    <row r="740" spans="1:39" ht="12.75" hidden="1" customHeight="1">
      <c r="A740" s="2829"/>
      <c r="B740" s="2825"/>
      <c r="C740" s="2825"/>
      <c r="D740" s="2825"/>
      <c r="E740" s="2825"/>
      <c r="F740" s="2828"/>
      <c r="G740" s="2827"/>
      <c r="H740" s="2826"/>
      <c r="I740" s="2825"/>
      <c r="J740" s="2825"/>
      <c r="K740" s="2825"/>
      <c r="L740" s="2825"/>
      <c r="M740" s="2825"/>
      <c r="N740" s="2825"/>
      <c r="O740" s="2825"/>
      <c r="P740" s="2825"/>
      <c r="Q740" s="2825"/>
      <c r="R740" s="2825"/>
      <c r="S740" s="2825"/>
      <c r="T740" s="2825"/>
      <c r="U740" s="2825"/>
      <c r="V740" s="2825"/>
      <c r="W740" s="2825"/>
      <c r="X740" s="2825"/>
      <c r="Y740" s="2825"/>
      <c r="Z740" s="2825"/>
      <c r="AA740" s="2825"/>
      <c r="AB740" s="2825"/>
      <c r="AC740" s="2825"/>
      <c r="AD740" s="2825"/>
      <c r="AE740" s="2825"/>
      <c r="AF740" s="2825"/>
      <c r="AG740" s="2825"/>
      <c r="AH740" s="2825"/>
      <c r="AI740" s="2825"/>
      <c r="AJ740" s="2825"/>
      <c r="AK740" s="2825"/>
      <c r="AL740" s="2825"/>
      <c r="AM740" s="2825"/>
    </row>
    <row r="741" spans="1:39" ht="12.75" hidden="1" customHeight="1">
      <c r="A741" s="2829"/>
      <c r="B741" s="2825"/>
      <c r="C741" s="2825"/>
      <c r="D741" s="2825"/>
      <c r="E741" s="2825"/>
      <c r="F741" s="2828"/>
      <c r="G741" s="2827"/>
      <c r="H741" s="2826"/>
      <c r="I741" s="2825"/>
      <c r="J741" s="2825"/>
      <c r="K741" s="2825"/>
      <c r="L741" s="2825"/>
      <c r="M741" s="2825"/>
      <c r="N741" s="2825"/>
      <c r="O741" s="2825"/>
      <c r="P741" s="2825"/>
      <c r="Q741" s="2825"/>
      <c r="R741" s="2825"/>
      <c r="S741" s="2825"/>
      <c r="T741" s="2825"/>
      <c r="U741" s="2825"/>
      <c r="V741" s="2825"/>
      <c r="W741" s="2825"/>
      <c r="X741" s="2825"/>
      <c r="Y741" s="2825"/>
      <c r="Z741" s="2825"/>
      <c r="AA741" s="2825"/>
      <c r="AB741" s="2825"/>
      <c r="AC741" s="2825"/>
      <c r="AD741" s="2825"/>
      <c r="AE741" s="2825"/>
      <c r="AF741" s="2825"/>
      <c r="AG741" s="2825"/>
      <c r="AH741" s="2825"/>
      <c r="AI741" s="2825"/>
      <c r="AJ741" s="2825"/>
      <c r="AK741" s="2825"/>
      <c r="AL741" s="2825"/>
      <c r="AM741" s="2825"/>
    </row>
    <row r="742" spans="1:39" ht="9.75" hidden="1" customHeight="1">
      <c r="A742" s="2829"/>
      <c r="B742" s="2825"/>
      <c r="C742" s="2825"/>
      <c r="D742" s="2825"/>
      <c r="E742" s="2825"/>
      <c r="F742" s="2828"/>
      <c r="G742" s="2827"/>
      <c r="H742" s="2826"/>
      <c r="I742" s="2825"/>
      <c r="J742" s="2825"/>
      <c r="K742" s="2825"/>
      <c r="L742" s="2825"/>
      <c r="M742" s="2825"/>
      <c r="N742" s="2825"/>
      <c r="O742" s="2825"/>
      <c r="P742" s="2825"/>
      <c r="Q742" s="2825"/>
      <c r="R742" s="2825"/>
      <c r="S742" s="2825"/>
      <c r="T742" s="2825"/>
      <c r="U742" s="2825"/>
      <c r="V742" s="2825"/>
      <c r="W742" s="2825"/>
      <c r="X742" s="2825"/>
      <c r="Y742" s="2825"/>
      <c r="Z742" s="2825"/>
      <c r="AA742" s="2825"/>
      <c r="AB742" s="2825"/>
      <c r="AC742" s="2825"/>
      <c r="AD742" s="2825"/>
      <c r="AE742" s="2825"/>
      <c r="AF742" s="2825"/>
      <c r="AG742" s="2825"/>
      <c r="AH742" s="2825"/>
      <c r="AI742" s="2825"/>
      <c r="AJ742" s="2825"/>
      <c r="AK742" s="2825"/>
      <c r="AL742" s="2825"/>
      <c r="AM742" s="2825"/>
    </row>
    <row r="743" spans="1:39" ht="12.75" hidden="1" customHeight="1">
      <c r="A743" s="2829"/>
      <c r="B743" s="2825"/>
      <c r="C743" s="2825"/>
      <c r="D743" s="2825"/>
      <c r="E743" s="2825"/>
      <c r="F743" s="2828"/>
      <c r="G743" s="2827"/>
      <c r="H743" s="2826"/>
      <c r="I743" s="2825"/>
      <c r="J743" s="2825"/>
      <c r="K743" s="2825"/>
      <c r="L743" s="2825"/>
      <c r="M743" s="2825"/>
      <c r="N743" s="2825"/>
      <c r="O743" s="2825"/>
      <c r="P743" s="2825"/>
      <c r="Q743" s="2825"/>
      <c r="R743" s="2825"/>
      <c r="S743" s="2825"/>
      <c r="T743" s="2825"/>
      <c r="U743" s="2825"/>
      <c r="V743" s="2825"/>
      <c r="W743" s="2825"/>
      <c r="X743" s="2825"/>
      <c r="Y743" s="2825"/>
      <c r="Z743" s="2825"/>
      <c r="AA743" s="2825"/>
      <c r="AB743" s="2825"/>
      <c r="AC743" s="2825"/>
      <c r="AD743" s="2825"/>
      <c r="AE743" s="2825"/>
      <c r="AF743" s="2825"/>
      <c r="AG743" s="2825"/>
      <c r="AH743" s="2825"/>
      <c r="AI743" s="2825"/>
      <c r="AJ743" s="2825"/>
      <c r="AK743" s="2825"/>
      <c r="AL743" s="2825"/>
      <c r="AM743" s="2825"/>
    </row>
    <row r="744" spans="1:39" ht="12.75" hidden="1" customHeight="1">
      <c r="A744" s="2829"/>
      <c r="B744" s="2825"/>
      <c r="C744" s="2825"/>
      <c r="D744" s="2825"/>
      <c r="E744" s="2825"/>
      <c r="F744" s="2828"/>
      <c r="G744" s="2827"/>
      <c r="H744" s="2826"/>
      <c r="I744" s="2825"/>
      <c r="J744" s="2825"/>
      <c r="K744" s="2825"/>
      <c r="L744" s="2825"/>
      <c r="M744" s="2825"/>
      <c r="N744" s="2825"/>
      <c r="O744" s="2825"/>
      <c r="P744" s="2825"/>
      <c r="Q744" s="2825"/>
      <c r="R744" s="2825"/>
      <c r="S744" s="2825"/>
      <c r="T744" s="2825"/>
      <c r="U744" s="2825"/>
      <c r="V744" s="2825"/>
      <c r="W744" s="2825"/>
      <c r="X744" s="2825"/>
      <c r="Y744" s="2825"/>
      <c r="Z744" s="2825"/>
      <c r="AA744" s="2825"/>
      <c r="AB744" s="2825"/>
      <c r="AC744" s="2825"/>
      <c r="AD744" s="2825"/>
      <c r="AE744" s="2825"/>
      <c r="AF744" s="2825"/>
      <c r="AG744" s="2825"/>
      <c r="AH744" s="2825"/>
      <c r="AI744" s="2825"/>
      <c r="AJ744" s="2825"/>
      <c r="AK744" s="2825"/>
      <c r="AL744" s="2825"/>
      <c r="AM744" s="2825"/>
    </row>
    <row r="745" spans="1:39" ht="12.75" hidden="1" customHeight="1">
      <c r="A745" s="2829"/>
      <c r="B745" s="2825"/>
      <c r="C745" s="2825"/>
      <c r="D745" s="2825"/>
      <c r="E745" s="2825"/>
      <c r="F745" s="2828"/>
      <c r="G745" s="2827"/>
      <c r="H745" s="2826"/>
      <c r="I745" s="2825"/>
      <c r="J745" s="2825"/>
      <c r="K745" s="2825"/>
      <c r="L745" s="2825"/>
      <c r="M745" s="2825"/>
      <c r="N745" s="2825"/>
      <c r="O745" s="2825"/>
      <c r="P745" s="2825"/>
      <c r="Q745" s="2825"/>
      <c r="R745" s="2825"/>
      <c r="S745" s="2825"/>
      <c r="T745" s="2825"/>
      <c r="U745" s="2825"/>
      <c r="V745" s="2825"/>
      <c r="W745" s="2825"/>
      <c r="X745" s="2825"/>
      <c r="Y745" s="2825"/>
      <c r="Z745" s="2825"/>
      <c r="AA745" s="2825"/>
      <c r="AB745" s="2825"/>
      <c r="AC745" s="2825"/>
      <c r="AD745" s="2825"/>
      <c r="AE745" s="2825"/>
      <c r="AF745" s="2825"/>
      <c r="AG745" s="2825"/>
      <c r="AH745" s="2825"/>
      <c r="AI745" s="2825"/>
      <c r="AJ745" s="2825"/>
      <c r="AK745" s="2825"/>
      <c r="AL745" s="2825"/>
      <c r="AM745" s="2825"/>
    </row>
    <row r="746" spans="1:39" ht="12.75" hidden="1" customHeight="1">
      <c r="A746" s="2829"/>
      <c r="B746" s="2825"/>
      <c r="C746" s="2825"/>
      <c r="D746" s="2825"/>
      <c r="E746" s="2825"/>
      <c r="F746" s="2828"/>
      <c r="G746" s="2827"/>
      <c r="H746" s="2826"/>
      <c r="I746" s="2825"/>
      <c r="J746" s="2825"/>
      <c r="K746" s="2825"/>
      <c r="L746" s="2825"/>
      <c r="M746" s="2825"/>
      <c r="N746" s="2825"/>
      <c r="O746" s="2825"/>
      <c r="P746" s="2825"/>
      <c r="Q746" s="2825"/>
      <c r="R746" s="2825"/>
      <c r="S746" s="2825"/>
      <c r="T746" s="2825"/>
      <c r="U746" s="2825"/>
      <c r="V746" s="2825"/>
      <c r="W746" s="2825"/>
      <c r="X746" s="2825"/>
      <c r="Y746" s="2825"/>
      <c r="Z746" s="2825"/>
      <c r="AA746" s="2825"/>
      <c r="AB746" s="2825"/>
      <c r="AC746" s="2825"/>
      <c r="AD746" s="2825"/>
      <c r="AE746" s="2825"/>
      <c r="AF746" s="2825"/>
      <c r="AG746" s="2825"/>
      <c r="AH746" s="2825"/>
      <c r="AI746" s="2825"/>
      <c r="AJ746" s="2825"/>
      <c r="AK746" s="2825"/>
      <c r="AL746" s="2825"/>
      <c r="AM746" s="2825"/>
    </row>
    <row r="747" spans="1:39" ht="12.75" hidden="1" customHeight="1">
      <c r="A747" s="2829"/>
      <c r="B747" s="2825"/>
      <c r="C747" s="2825"/>
      <c r="D747" s="2825"/>
      <c r="E747" s="2825"/>
      <c r="F747" s="2828"/>
      <c r="G747" s="2827"/>
      <c r="H747" s="2826"/>
      <c r="I747" s="2825"/>
      <c r="J747" s="2825"/>
      <c r="K747" s="2825"/>
      <c r="L747" s="2825"/>
      <c r="M747" s="2825"/>
      <c r="N747" s="2825"/>
      <c r="O747" s="2825"/>
      <c r="P747" s="2825"/>
      <c r="Q747" s="2825"/>
      <c r="R747" s="2825"/>
      <c r="S747" s="2825"/>
      <c r="T747" s="2825"/>
      <c r="U747" s="2825"/>
      <c r="V747" s="2825"/>
      <c r="W747" s="2825"/>
      <c r="X747" s="2825"/>
      <c r="Y747" s="2825"/>
      <c r="Z747" s="2825"/>
      <c r="AA747" s="2825"/>
      <c r="AB747" s="2825"/>
      <c r="AC747" s="2825"/>
      <c r="AD747" s="2825"/>
      <c r="AE747" s="2825"/>
      <c r="AF747" s="2825"/>
      <c r="AG747" s="2825"/>
      <c r="AH747" s="2825"/>
      <c r="AI747" s="2825"/>
      <c r="AJ747" s="2825"/>
      <c r="AK747" s="2825"/>
      <c r="AL747" s="2825"/>
      <c r="AM747" s="2825"/>
    </row>
    <row r="748" spans="1:39" ht="12.75" hidden="1" customHeight="1">
      <c r="A748" s="2829"/>
      <c r="B748" s="2825"/>
      <c r="C748" s="2825"/>
      <c r="D748" s="2825"/>
      <c r="E748" s="2825"/>
      <c r="F748" s="2828"/>
      <c r="G748" s="2827"/>
      <c r="H748" s="2826"/>
      <c r="I748" s="2825"/>
      <c r="J748" s="2825"/>
      <c r="K748" s="2825"/>
      <c r="L748" s="2825"/>
      <c r="M748" s="2825"/>
      <c r="N748" s="2825"/>
      <c r="O748" s="2825"/>
      <c r="P748" s="2825"/>
      <c r="Q748" s="2825"/>
      <c r="R748" s="2825"/>
      <c r="S748" s="2825"/>
      <c r="T748" s="2825"/>
      <c r="U748" s="2825"/>
      <c r="V748" s="2825"/>
      <c r="W748" s="2825"/>
      <c r="X748" s="2825"/>
      <c r="Y748" s="2825"/>
      <c r="Z748" s="2825"/>
      <c r="AA748" s="2825"/>
      <c r="AB748" s="2825"/>
      <c r="AC748" s="2825"/>
      <c r="AD748" s="2825"/>
      <c r="AE748" s="2825"/>
      <c r="AF748" s="2825"/>
      <c r="AG748" s="2825"/>
      <c r="AH748" s="2825"/>
      <c r="AI748" s="2825"/>
      <c r="AJ748" s="2825"/>
      <c r="AK748" s="2825"/>
      <c r="AL748" s="2825"/>
      <c r="AM748" s="2825"/>
    </row>
    <row r="749" spans="1:39" ht="12.75" hidden="1" customHeight="1">
      <c r="A749" s="2829"/>
      <c r="B749" s="2825"/>
      <c r="C749" s="2825"/>
      <c r="D749" s="2825"/>
      <c r="E749" s="2825"/>
      <c r="F749" s="2828"/>
      <c r="G749" s="2827"/>
      <c r="H749" s="2826"/>
      <c r="I749" s="2825"/>
      <c r="J749" s="2825"/>
      <c r="K749" s="2825"/>
      <c r="L749" s="2825"/>
      <c r="M749" s="2825"/>
      <c r="N749" s="2825"/>
      <c r="O749" s="2825"/>
      <c r="P749" s="2825"/>
      <c r="Q749" s="2825"/>
      <c r="R749" s="2825"/>
      <c r="S749" s="2825"/>
      <c r="T749" s="2825"/>
      <c r="U749" s="2825"/>
      <c r="V749" s="2825"/>
      <c r="W749" s="2825"/>
      <c r="X749" s="2825"/>
      <c r="Y749" s="2825"/>
      <c r="Z749" s="2825"/>
      <c r="AA749" s="2825"/>
      <c r="AB749" s="2825"/>
      <c r="AC749" s="2825"/>
      <c r="AD749" s="2825"/>
      <c r="AE749" s="2825"/>
      <c r="AF749" s="2825"/>
      <c r="AG749" s="2825"/>
      <c r="AH749" s="2825"/>
      <c r="AI749" s="2825"/>
      <c r="AJ749" s="2825"/>
      <c r="AK749" s="2825"/>
      <c r="AL749" s="2825"/>
      <c r="AM749" s="2825"/>
    </row>
    <row r="750" spans="1:39" ht="12.75" hidden="1" customHeight="1">
      <c r="A750" s="2829"/>
      <c r="B750" s="2825"/>
      <c r="C750" s="2825"/>
      <c r="D750" s="2825"/>
      <c r="E750" s="2825"/>
      <c r="F750" s="2828"/>
      <c r="G750" s="2827"/>
      <c r="H750" s="2826"/>
      <c r="I750" s="2825"/>
      <c r="J750" s="2825"/>
      <c r="K750" s="2825"/>
      <c r="L750" s="2825"/>
      <c r="M750" s="2825"/>
      <c r="N750" s="2825"/>
      <c r="O750" s="2825"/>
      <c r="P750" s="2825"/>
      <c r="Q750" s="2825"/>
      <c r="R750" s="2825"/>
      <c r="S750" s="2825"/>
      <c r="T750" s="2825"/>
      <c r="U750" s="2825"/>
      <c r="V750" s="2825"/>
      <c r="W750" s="2825"/>
      <c r="X750" s="2825"/>
      <c r="Y750" s="2825"/>
      <c r="Z750" s="2825"/>
      <c r="AA750" s="2825"/>
      <c r="AB750" s="2825"/>
      <c r="AC750" s="2825"/>
      <c r="AD750" s="2825"/>
      <c r="AE750" s="2825"/>
      <c r="AF750" s="2825"/>
      <c r="AG750" s="2825"/>
      <c r="AH750" s="2825"/>
      <c r="AI750" s="2825"/>
      <c r="AJ750" s="2825"/>
      <c r="AK750" s="2825"/>
      <c r="AL750" s="2825"/>
      <c r="AM750" s="2825"/>
    </row>
    <row r="751" spans="1:39" ht="12.75" hidden="1" customHeight="1">
      <c r="A751" s="2829"/>
      <c r="B751" s="2825"/>
      <c r="C751" s="2825"/>
      <c r="D751" s="2825"/>
      <c r="E751" s="2825"/>
      <c r="F751" s="2828"/>
      <c r="G751" s="2827"/>
      <c r="H751" s="2826"/>
      <c r="I751" s="2825"/>
      <c r="J751" s="2825"/>
      <c r="K751" s="2825"/>
      <c r="L751" s="2825"/>
      <c r="M751" s="2825"/>
      <c r="N751" s="2825"/>
      <c r="O751" s="2825"/>
      <c r="P751" s="2825"/>
      <c r="Q751" s="2825"/>
      <c r="R751" s="2825"/>
      <c r="S751" s="2825"/>
      <c r="T751" s="2825"/>
      <c r="U751" s="2825"/>
      <c r="V751" s="2825"/>
      <c r="W751" s="2825"/>
      <c r="X751" s="2825"/>
      <c r="Y751" s="2825"/>
      <c r="Z751" s="2825"/>
      <c r="AA751" s="2825"/>
      <c r="AB751" s="2825"/>
      <c r="AC751" s="2825"/>
      <c r="AD751" s="2825"/>
      <c r="AE751" s="2825"/>
      <c r="AF751" s="2825"/>
      <c r="AG751" s="2825"/>
      <c r="AH751" s="2825"/>
      <c r="AI751" s="2825"/>
      <c r="AJ751" s="2825"/>
      <c r="AK751" s="2825"/>
      <c r="AL751" s="2825"/>
      <c r="AM751" s="2825"/>
    </row>
    <row r="752" spans="1:39" ht="12.75" hidden="1" customHeight="1">
      <c r="A752" s="2829"/>
      <c r="B752" s="2825"/>
      <c r="C752" s="2825"/>
      <c r="D752" s="2825"/>
      <c r="E752" s="2825"/>
      <c r="F752" s="2828"/>
      <c r="G752" s="2827"/>
      <c r="H752" s="2826"/>
      <c r="I752" s="2825"/>
      <c r="J752" s="2825"/>
      <c r="K752" s="2825"/>
      <c r="L752" s="2825"/>
      <c r="M752" s="2825"/>
      <c r="N752" s="2825"/>
      <c r="O752" s="2825"/>
      <c r="P752" s="2825"/>
      <c r="Q752" s="2825"/>
      <c r="R752" s="2825"/>
      <c r="S752" s="2825"/>
      <c r="T752" s="2825"/>
      <c r="U752" s="2825"/>
      <c r="V752" s="2825"/>
      <c r="W752" s="2825"/>
      <c r="X752" s="2825"/>
      <c r="Y752" s="2825"/>
      <c r="Z752" s="2825"/>
      <c r="AA752" s="2825"/>
      <c r="AB752" s="2825"/>
      <c r="AC752" s="2825"/>
      <c r="AD752" s="2825"/>
      <c r="AE752" s="2825"/>
      <c r="AF752" s="2825"/>
      <c r="AG752" s="2825"/>
      <c r="AH752" s="2825"/>
      <c r="AI752" s="2825"/>
      <c r="AJ752" s="2825"/>
      <c r="AK752" s="2825"/>
      <c r="AL752" s="2825"/>
      <c r="AM752" s="2825"/>
    </row>
    <row r="753" spans="1:39" ht="12.75" hidden="1" customHeight="1">
      <c r="A753" s="2829"/>
      <c r="B753" s="2825"/>
      <c r="C753" s="2825"/>
      <c r="D753" s="2825"/>
      <c r="E753" s="2825"/>
      <c r="F753" s="2828"/>
      <c r="G753" s="2827"/>
      <c r="H753" s="2826"/>
      <c r="I753" s="2825"/>
      <c r="J753" s="2825"/>
      <c r="K753" s="2825"/>
      <c r="L753" s="2825"/>
      <c r="M753" s="2825"/>
      <c r="N753" s="2825"/>
      <c r="O753" s="2825"/>
      <c r="P753" s="2825"/>
      <c r="Q753" s="2825"/>
      <c r="R753" s="2825"/>
      <c r="S753" s="2825"/>
      <c r="T753" s="2825"/>
      <c r="U753" s="2825"/>
      <c r="V753" s="2825"/>
      <c r="W753" s="2825"/>
      <c r="X753" s="2825"/>
      <c r="Y753" s="2825"/>
      <c r="Z753" s="2825"/>
      <c r="AA753" s="2825"/>
      <c r="AB753" s="2825"/>
      <c r="AC753" s="2825"/>
      <c r="AD753" s="2825"/>
      <c r="AE753" s="2825"/>
      <c r="AF753" s="2825"/>
      <c r="AG753" s="2825"/>
      <c r="AH753" s="2825"/>
      <c r="AI753" s="2825"/>
      <c r="AJ753" s="2825"/>
      <c r="AK753" s="2825"/>
      <c r="AL753" s="2825"/>
      <c r="AM753" s="2825"/>
    </row>
    <row r="754" spans="1:39" ht="12.75" hidden="1" customHeight="1">
      <c r="A754" s="2829"/>
      <c r="B754" s="2825"/>
      <c r="C754" s="2825"/>
      <c r="D754" s="2825"/>
      <c r="E754" s="2825"/>
      <c r="F754" s="2828"/>
      <c r="G754" s="2827"/>
      <c r="H754" s="2826"/>
      <c r="I754" s="2825"/>
      <c r="J754" s="2825"/>
      <c r="K754" s="2825"/>
      <c r="L754" s="2825"/>
      <c r="M754" s="2825"/>
      <c r="N754" s="2825"/>
      <c r="O754" s="2825"/>
      <c r="P754" s="2825"/>
      <c r="Q754" s="2825"/>
      <c r="R754" s="2825"/>
      <c r="S754" s="2825"/>
      <c r="T754" s="2825"/>
      <c r="U754" s="2825"/>
      <c r="V754" s="2825"/>
      <c r="W754" s="2825"/>
      <c r="X754" s="2825"/>
      <c r="Y754" s="2825"/>
      <c r="Z754" s="2825"/>
      <c r="AA754" s="2825"/>
      <c r="AB754" s="2825"/>
      <c r="AC754" s="2825"/>
      <c r="AD754" s="2825"/>
      <c r="AE754" s="2825"/>
      <c r="AF754" s="2825"/>
      <c r="AG754" s="2825"/>
      <c r="AH754" s="2825"/>
      <c r="AI754" s="2825"/>
      <c r="AJ754" s="2825"/>
      <c r="AK754" s="2825"/>
      <c r="AL754" s="2825"/>
      <c r="AM754" s="2825"/>
    </row>
    <row r="755" spans="1:39" ht="12.75" hidden="1" customHeight="1">
      <c r="A755" s="2829"/>
      <c r="B755" s="2825"/>
      <c r="C755" s="2825"/>
      <c r="D755" s="2825"/>
      <c r="E755" s="2825"/>
      <c r="F755" s="2828"/>
      <c r="G755" s="2827"/>
      <c r="H755" s="2826"/>
      <c r="I755" s="2825"/>
      <c r="J755" s="2825"/>
      <c r="K755" s="2825"/>
      <c r="L755" s="2825"/>
      <c r="M755" s="2825"/>
      <c r="N755" s="2825"/>
      <c r="O755" s="2825"/>
      <c r="P755" s="2825"/>
      <c r="Q755" s="2825"/>
      <c r="R755" s="2825"/>
      <c r="S755" s="2825"/>
      <c r="T755" s="2825"/>
      <c r="U755" s="2825"/>
      <c r="V755" s="2825"/>
      <c r="W755" s="2825"/>
      <c r="X755" s="2825"/>
      <c r="Y755" s="2825"/>
      <c r="Z755" s="2825"/>
      <c r="AA755" s="2825"/>
      <c r="AB755" s="2825"/>
      <c r="AC755" s="2825"/>
      <c r="AD755" s="2825"/>
      <c r="AE755" s="2825"/>
      <c r="AF755" s="2825"/>
      <c r="AG755" s="2825"/>
      <c r="AH755" s="2825"/>
      <c r="AI755" s="2825"/>
      <c r="AJ755" s="2825"/>
      <c r="AK755" s="2825"/>
      <c r="AL755" s="2825"/>
      <c r="AM755" s="2825"/>
    </row>
    <row r="756" spans="1:39" ht="12.75" hidden="1" customHeight="1">
      <c r="A756" s="2829"/>
      <c r="B756" s="2825"/>
      <c r="C756" s="2825"/>
      <c r="D756" s="2825"/>
      <c r="E756" s="2825"/>
      <c r="F756" s="2828"/>
      <c r="G756" s="2827"/>
      <c r="H756" s="2826"/>
      <c r="I756" s="2825"/>
      <c r="J756" s="2825"/>
      <c r="K756" s="2825"/>
      <c r="L756" s="2825"/>
      <c r="M756" s="2825"/>
      <c r="N756" s="2825"/>
      <c r="O756" s="2825"/>
      <c r="P756" s="2825"/>
      <c r="Q756" s="2825"/>
      <c r="R756" s="2825"/>
      <c r="S756" s="2825"/>
      <c r="T756" s="2825"/>
      <c r="U756" s="2825"/>
      <c r="V756" s="2825"/>
      <c r="W756" s="2825"/>
      <c r="X756" s="2825"/>
      <c r="Y756" s="2825"/>
      <c r="Z756" s="2825"/>
      <c r="AA756" s="2825"/>
      <c r="AB756" s="2825"/>
      <c r="AC756" s="2825"/>
      <c r="AD756" s="2825"/>
      <c r="AE756" s="2825"/>
      <c r="AF756" s="2825"/>
      <c r="AG756" s="2825"/>
      <c r="AH756" s="2825"/>
      <c r="AI756" s="2825"/>
      <c r="AJ756" s="2825"/>
      <c r="AK756" s="2825"/>
      <c r="AL756" s="2825"/>
      <c r="AM756" s="2825"/>
    </row>
    <row r="757" spans="1:39" ht="12.75" hidden="1" customHeight="1">
      <c r="A757" s="2829"/>
      <c r="B757" s="2825"/>
      <c r="C757" s="2825"/>
      <c r="D757" s="2825"/>
      <c r="E757" s="2825"/>
      <c r="F757" s="2828"/>
      <c r="G757" s="2827"/>
      <c r="H757" s="2826"/>
      <c r="I757" s="2825"/>
      <c r="J757" s="2825"/>
      <c r="K757" s="2825"/>
      <c r="L757" s="2825"/>
      <c r="M757" s="2825"/>
      <c r="N757" s="2825"/>
      <c r="O757" s="2825"/>
      <c r="P757" s="2825"/>
      <c r="Q757" s="2825"/>
      <c r="R757" s="2825"/>
      <c r="S757" s="2825"/>
      <c r="T757" s="2825"/>
      <c r="U757" s="2825"/>
      <c r="V757" s="2825"/>
      <c r="W757" s="2825"/>
      <c r="X757" s="2825"/>
      <c r="Y757" s="2825"/>
      <c r="Z757" s="2825"/>
      <c r="AA757" s="2825"/>
      <c r="AB757" s="2825"/>
      <c r="AC757" s="2825"/>
      <c r="AD757" s="2825"/>
      <c r="AE757" s="2825"/>
      <c r="AF757" s="2825"/>
      <c r="AG757" s="2825"/>
      <c r="AH757" s="2825"/>
      <c r="AI757" s="2825"/>
      <c r="AJ757" s="2825"/>
      <c r="AK757" s="2825"/>
      <c r="AL757" s="2825"/>
      <c r="AM757" s="2825"/>
    </row>
    <row r="758" spans="1:39" ht="12.75" hidden="1" customHeight="1">
      <c r="A758" s="2829"/>
      <c r="B758" s="2825"/>
      <c r="C758" s="2825"/>
      <c r="D758" s="2825"/>
      <c r="E758" s="2825"/>
      <c r="F758" s="2828"/>
      <c r="G758" s="2827"/>
      <c r="H758" s="2826"/>
      <c r="I758" s="2825"/>
      <c r="J758" s="2825"/>
      <c r="K758" s="2825"/>
      <c r="L758" s="2825"/>
      <c r="M758" s="2825"/>
      <c r="N758" s="2825"/>
      <c r="O758" s="2825"/>
      <c r="P758" s="2825"/>
      <c r="Q758" s="2825"/>
      <c r="R758" s="2825"/>
      <c r="S758" s="2825"/>
      <c r="T758" s="2825"/>
      <c r="U758" s="2825"/>
      <c r="V758" s="2825"/>
      <c r="W758" s="2825"/>
      <c r="X758" s="2825"/>
      <c r="Y758" s="2825"/>
      <c r="Z758" s="2825"/>
      <c r="AA758" s="2825"/>
      <c r="AB758" s="2825"/>
      <c r="AC758" s="2825"/>
      <c r="AD758" s="2825"/>
      <c r="AE758" s="2825"/>
      <c r="AF758" s="2825"/>
      <c r="AG758" s="2825"/>
      <c r="AH758" s="2825"/>
      <c r="AI758" s="2825"/>
      <c r="AJ758" s="2825"/>
      <c r="AK758" s="2825"/>
      <c r="AL758" s="2825"/>
      <c r="AM758" s="2825"/>
    </row>
    <row r="759" spans="1:39" ht="12.75" hidden="1" customHeight="1">
      <c r="A759" s="2829"/>
      <c r="B759" s="2825"/>
      <c r="C759" s="2825"/>
      <c r="D759" s="2825"/>
      <c r="E759" s="2825"/>
      <c r="F759" s="2828"/>
      <c r="G759" s="2827"/>
      <c r="H759" s="2826"/>
      <c r="I759" s="2825"/>
      <c r="J759" s="2825"/>
      <c r="K759" s="2825"/>
      <c r="L759" s="2825"/>
      <c r="M759" s="2825"/>
      <c r="N759" s="2825"/>
      <c r="O759" s="2825"/>
      <c r="P759" s="2825"/>
      <c r="Q759" s="2825"/>
      <c r="R759" s="2825"/>
      <c r="S759" s="2825"/>
      <c r="T759" s="2825"/>
      <c r="U759" s="2825"/>
      <c r="V759" s="2825"/>
      <c r="W759" s="2825"/>
      <c r="X759" s="2825"/>
      <c r="Y759" s="2825"/>
      <c r="Z759" s="2825"/>
      <c r="AA759" s="2825"/>
      <c r="AB759" s="2825"/>
      <c r="AC759" s="2825"/>
      <c r="AD759" s="2825"/>
      <c r="AE759" s="2825"/>
      <c r="AF759" s="2825"/>
      <c r="AG759" s="2825"/>
      <c r="AH759" s="2825"/>
      <c r="AI759" s="2825"/>
      <c r="AJ759" s="2825"/>
      <c r="AK759" s="2825"/>
      <c r="AL759" s="2825"/>
      <c r="AM759" s="2825"/>
    </row>
    <row r="760" spans="1:39" ht="12.75" hidden="1" customHeight="1">
      <c r="A760" s="2829"/>
      <c r="B760" s="2825"/>
      <c r="C760" s="2825"/>
      <c r="D760" s="2825"/>
      <c r="E760" s="2825"/>
      <c r="F760" s="2828"/>
      <c r="G760" s="2827"/>
      <c r="H760" s="2826"/>
      <c r="I760" s="2825"/>
      <c r="J760" s="2825"/>
      <c r="K760" s="2825"/>
      <c r="L760" s="2825"/>
      <c r="M760" s="2825"/>
      <c r="N760" s="2825"/>
      <c r="O760" s="2825"/>
      <c r="P760" s="2825"/>
      <c r="Q760" s="2825"/>
      <c r="R760" s="2825"/>
      <c r="S760" s="2825"/>
      <c r="T760" s="2825"/>
      <c r="U760" s="2825"/>
      <c r="V760" s="2825"/>
      <c r="W760" s="2825"/>
      <c r="X760" s="2825"/>
      <c r="Y760" s="2825"/>
      <c r="Z760" s="2825"/>
      <c r="AA760" s="2825"/>
      <c r="AB760" s="2825"/>
      <c r="AC760" s="2825"/>
      <c r="AD760" s="2825"/>
      <c r="AE760" s="2825"/>
      <c r="AF760" s="2825"/>
      <c r="AG760" s="2825"/>
      <c r="AH760" s="2825"/>
      <c r="AI760" s="2825"/>
      <c r="AJ760" s="2825"/>
      <c r="AK760" s="2825"/>
      <c r="AL760" s="2825"/>
      <c r="AM760" s="2825"/>
    </row>
    <row r="761" spans="1:39" ht="12.75" hidden="1" customHeight="1">
      <c r="A761" s="2829"/>
      <c r="B761" s="2825"/>
      <c r="C761" s="2825"/>
      <c r="D761" s="2825"/>
      <c r="E761" s="2825"/>
      <c r="F761" s="2828"/>
      <c r="G761" s="2827"/>
      <c r="H761" s="2826"/>
      <c r="I761" s="2825"/>
      <c r="J761" s="2825"/>
      <c r="K761" s="2825"/>
      <c r="L761" s="2825"/>
      <c r="M761" s="2825"/>
      <c r="N761" s="2825"/>
      <c r="O761" s="2825"/>
      <c r="P761" s="2825"/>
      <c r="Q761" s="2825"/>
      <c r="R761" s="2825"/>
      <c r="S761" s="2825"/>
      <c r="T761" s="2825"/>
      <c r="U761" s="2825"/>
      <c r="V761" s="2825"/>
      <c r="W761" s="2825"/>
      <c r="X761" s="2825"/>
      <c r="Y761" s="2825"/>
      <c r="Z761" s="2825"/>
      <c r="AA761" s="2825"/>
      <c r="AB761" s="2825"/>
      <c r="AC761" s="2825"/>
      <c r="AD761" s="2825"/>
      <c r="AE761" s="2825"/>
      <c r="AF761" s="2825"/>
      <c r="AG761" s="2825"/>
      <c r="AH761" s="2825"/>
      <c r="AI761" s="2825"/>
      <c r="AJ761" s="2825"/>
      <c r="AK761" s="2825"/>
      <c r="AL761" s="2825"/>
      <c r="AM761" s="2825"/>
    </row>
    <row r="762" spans="1:39" ht="12.75" hidden="1" customHeight="1">
      <c r="A762" s="2829"/>
      <c r="B762" s="2825"/>
      <c r="C762" s="2825"/>
      <c r="D762" s="2825"/>
      <c r="E762" s="2825"/>
      <c r="F762" s="2828"/>
      <c r="G762" s="2827"/>
      <c r="H762" s="2826"/>
      <c r="I762" s="2825"/>
      <c r="J762" s="2825"/>
      <c r="K762" s="2825"/>
      <c r="L762" s="2825"/>
      <c r="M762" s="2825"/>
      <c r="N762" s="2825"/>
      <c r="O762" s="2825"/>
      <c r="P762" s="2825"/>
      <c r="Q762" s="2825"/>
      <c r="R762" s="2825"/>
      <c r="S762" s="2825"/>
      <c r="T762" s="2825"/>
      <c r="U762" s="2825"/>
      <c r="V762" s="2825"/>
      <c r="W762" s="2825"/>
      <c r="X762" s="2825"/>
      <c r="Y762" s="2825"/>
      <c r="Z762" s="2825"/>
      <c r="AA762" s="2825"/>
      <c r="AB762" s="2825"/>
      <c r="AC762" s="2825"/>
      <c r="AD762" s="2825"/>
      <c r="AE762" s="2825"/>
      <c r="AF762" s="2825"/>
      <c r="AG762" s="2825"/>
      <c r="AH762" s="2825"/>
      <c r="AI762" s="2825"/>
      <c r="AJ762" s="2825"/>
      <c r="AK762" s="2825"/>
      <c r="AL762" s="2825"/>
      <c r="AM762" s="2825"/>
    </row>
    <row r="763" spans="1:39" ht="12.75" hidden="1" customHeight="1">
      <c r="A763" s="2829"/>
      <c r="B763" s="2825"/>
      <c r="C763" s="2825"/>
      <c r="D763" s="2825"/>
      <c r="E763" s="2825"/>
      <c r="F763" s="2828"/>
      <c r="G763" s="2827"/>
      <c r="H763" s="2826"/>
      <c r="I763" s="2825"/>
      <c r="J763" s="2825"/>
      <c r="K763" s="2825"/>
      <c r="L763" s="2825"/>
      <c r="M763" s="2825"/>
      <c r="N763" s="2825"/>
      <c r="O763" s="2825"/>
      <c r="P763" s="2825"/>
      <c r="Q763" s="2825"/>
      <c r="R763" s="2825"/>
      <c r="S763" s="2825"/>
      <c r="T763" s="2825"/>
      <c r="U763" s="2825"/>
      <c r="V763" s="2825"/>
      <c r="W763" s="2825"/>
      <c r="X763" s="2825"/>
      <c r="Y763" s="2825"/>
      <c r="Z763" s="2825"/>
      <c r="AA763" s="2825"/>
      <c r="AB763" s="2825"/>
      <c r="AC763" s="2825"/>
      <c r="AD763" s="2825"/>
      <c r="AE763" s="2825"/>
      <c r="AF763" s="2825"/>
      <c r="AG763" s="2825"/>
      <c r="AH763" s="2825"/>
      <c r="AI763" s="2825"/>
      <c r="AJ763" s="2825"/>
      <c r="AK763" s="2825"/>
      <c r="AL763" s="2825"/>
      <c r="AM763" s="2825"/>
    </row>
    <row r="764" spans="1:39" ht="12.75" hidden="1" customHeight="1">
      <c r="A764" s="2829"/>
      <c r="B764" s="2825"/>
      <c r="C764" s="2825"/>
      <c r="D764" s="2825"/>
      <c r="E764" s="2825"/>
      <c r="F764" s="2828"/>
      <c r="G764" s="2827"/>
      <c r="H764" s="2826"/>
      <c r="I764" s="2825"/>
      <c r="J764" s="2825"/>
      <c r="K764" s="2825"/>
      <c r="L764" s="2825"/>
      <c r="M764" s="2825"/>
      <c r="N764" s="2825"/>
      <c r="O764" s="2825"/>
      <c r="P764" s="2825"/>
      <c r="Q764" s="2825"/>
      <c r="R764" s="2825"/>
      <c r="S764" s="2825"/>
      <c r="T764" s="2825"/>
      <c r="U764" s="2825"/>
      <c r="V764" s="2825"/>
      <c r="W764" s="2825"/>
      <c r="X764" s="2825"/>
      <c r="Y764" s="2825"/>
      <c r="Z764" s="2825"/>
      <c r="AA764" s="2825"/>
      <c r="AB764" s="2825"/>
      <c r="AC764" s="2825"/>
      <c r="AD764" s="2825"/>
      <c r="AE764" s="2825"/>
      <c r="AF764" s="2825"/>
      <c r="AG764" s="2825"/>
      <c r="AH764" s="2825"/>
      <c r="AI764" s="2825"/>
      <c r="AJ764" s="2825"/>
      <c r="AK764" s="2825"/>
      <c r="AL764" s="2825"/>
      <c r="AM764" s="2825"/>
    </row>
    <row r="765" spans="1:39" ht="12.75" hidden="1" customHeight="1">
      <c r="A765" s="2829"/>
      <c r="B765" s="2825"/>
      <c r="C765" s="2825"/>
      <c r="D765" s="2825"/>
      <c r="E765" s="2825"/>
      <c r="F765" s="2828"/>
      <c r="G765" s="2827"/>
      <c r="H765" s="2826"/>
      <c r="I765" s="2825"/>
      <c r="J765" s="2825"/>
      <c r="K765" s="2825"/>
      <c r="L765" s="2825"/>
      <c r="M765" s="2825"/>
      <c r="N765" s="2825"/>
      <c r="O765" s="2825"/>
      <c r="P765" s="2825"/>
      <c r="Q765" s="2825"/>
      <c r="R765" s="2825"/>
      <c r="S765" s="2825"/>
      <c r="T765" s="2825"/>
      <c r="U765" s="2825"/>
      <c r="V765" s="2825"/>
      <c r="W765" s="2825"/>
      <c r="X765" s="2825"/>
      <c r="Y765" s="2825"/>
      <c r="Z765" s="2825"/>
      <c r="AA765" s="2825"/>
      <c r="AB765" s="2825"/>
      <c r="AC765" s="2825"/>
      <c r="AD765" s="2825"/>
      <c r="AE765" s="2825"/>
      <c r="AF765" s="2825"/>
      <c r="AG765" s="2825"/>
      <c r="AH765" s="2825"/>
      <c r="AI765" s="2825"/>
      <c r="AJ765" s="2825"/>
      <c r="AK765" s="2825"/>
      <c r="AL765" s="2825"/>
      <c r="AM765" s="2825"/>
    </row>
    <row r="766" spans="1:39" ht="12.75" hidden="1" customHeight="1">
      <c r="A766" s="2829"/>
      <c r="B766" s="2825"/>
      <c r="C766" s="2825"/>
      <c r="D766" s="2825"/>
      <c r="E766" s="2825"/>
      <c r="F766" s="2828"/>
      <c r="G766" s="2827"/>
      <c r="H766" s="2826"/>
      <c r="I766" s="2825"/>
      <c r="J766" s="2825"/>
      <c r="K766" s="2825"/>
      <c r="L766" s="2825"/>
      <c r="M766" s="2825"/>
      <c r="N766" s="2825"/>
      <c r="O766" s="2825"/>
      <c r="P766" s="2825"/>
      <c r="Q766" s="2825"/>
      <c r="R766" s="2825"/>
      <c r="S766" s="2825"/>
      <c r="T766" s="2825"/>
      <c r="U766" s="2825"/>
      <c r="V766" s="2825"/>
      <c r="W766" s="2825"/>
      <c r="X766" s="2825"/>
      <c r="Y766" s="2825"/>
      <c r="Z766" s="2825"/>
      <c r="AA766" s="2825"/>
      <c r="AB766" s="2825"/>
      <c r="AC766" s="2825"/>
      <c r="AD766" s="2825"/>
      <c r="AE766" s="2825"/>
      <c r="AF766" s="2825"/>
      <c r="AG766" s="2825"/>
      <c r="AH766" s="2825"/>
      <c r="AI766" s="2825"/>
      <c r="AJ766" s="2825"/>
      <c r="AK766" s="2825"/>
      <c r="AL766" s="2825"/>
      <c r="AM766" s="2825"/>
    </row>
    <row r="767" spans="1:39" ht="12.75" hidden="1" customHeight="1">
      <c r="A767" s="2829"/>
      <c r="B767" s="2825"/>
      <c r="C767" s="2825"/>
      <c r="D767" s="2825"/>
      <c r="E767" s="2825"/>
      <c r="F767" s="2828"/>
      <c r="G767" s="2827"/>
      <c r="H767" s="2826"/>
      <c r="I767" s="2825"/>
      <c r="J767" s="2825"/>
      <c r="K767" s="2825"/>
      <c r="L767" s="2825"/>
      <c r="M767" s="2825"/>
      <c r="N767" s="2825"/>
      <c r="O767" s="2825"/>
      <c r="P767" s="2825"/>
      <c r="Q767" s="2825"/>
      <c r="R767" s="2825"/>
      <c r="S767" s="2825"/>
      <c r="T767" s="2825"/>
      <c r="U767" s="2825"/>
      <c r="V767" s="2825"/>
      <c r="W767" s="2825"/>
      <c r="X767" s="2825"/>
      <c r="Y767" s="2825"/>
      <c r="Z767" s="2825"/>
      <c r="AA767" s="2825"/>
      <c r="AB767" s="2825"/>
      <c r="AC767" s="2825"/>
      <c r="AD767" s="2825"/>
      <c r="AE767" s="2825"/>
      <c r="AF767" s="2825"/>
      <c r="AG767" s="2825"/>
      <c r="AH767" s="2825"/>
      <c r="AI767" s="2825"/>
      <c r="AJ767" s="2825"/>
      <c r="AK767" s="2825"/>
      <c r="AL767" s="2825"/>
      <c r="AM767" s="2825"/>
    </row>
    <row r="768" spans="1:39" ht="12.75" hidden="1" customHeight="1">
      <c r="A768" s="2829"/>
      <c r="B768" s="2825"/>
      <c r="C768" s="2825"/>
      <c r="D768" s="2825"/>
      <c r="E768" s="2825"/>
      <c r="F768" s="2828"/>
      <c r="G768" s="2827"/>
      <c r="H768" s="2826"/>
      <c r="I768" s="2825"/>
      <c r="J768" s="2825"/>
      <c r="K768" s="2825"/>
      <c r="L768" s="2825"/>
      <c r="M768" s="2825"/>
      <c r="N768" s="2825"/>
      <c r="O768" s="2825"/>
      <c r="P768" s="2825"/>
      <c r="Q768" s="2825"/>
      <c r="R768" s="2825"/>
      <c r="S768" s="2825"/>
      <c r="T768" s="2825"/>
      <c r="U768" s="2825"/>
      <c r="V768" s="2825"/>
      <c r="W768" s="2825"/>
      <c r="X768" s="2825"/>
      <c r="Y768" s="2825"/>
      <c r="Z768" s="2825"/>
      <c r="AA768" s="2825"/>
      <c r="AB768" s="2825"/>
      <c r="AC768" s="2825"/>
      <c r="AD768" s="2825"/>
      <c r="AE768" s="2825"/>
      <c r="AF768" s="2825"/>
      <c r="AG768" s="2825"/>
      <c r="AH768" s="2825"/>
      <c r="AI768" s="2825"/>
      <c r="AJ768" s="2825"/>
      <c r="AK768" s="2825"/>
      <c r="AL768" s="2825"/>
      <c r="AM768" s="2825"/>
    </row>
    <row r="769" spans="1:39" ht="12.75" hidden="1" customHeight="1">
      <c r="A769" s="2829"/>
      <c r="B769" s="2825"/>
      <c r="C769" s="2825"/>
      <c r="D769" s="2825"/>
      <c r="E769" s="2825"/>
      <c r="F769" s="2828"/>
      <c r="G769" s="2827"/>
      <c r="H769" s="2826"/>
      <c r="I769" s="2825"/>
      <c r="J769" s="2825"/>
      <c r="K769" s="2825"/>
      <c r="L769" s="2825"/>
      <c r="M769" s="2825"/>
      <c r="N769" s="2825"/>
      <c r="O769" s="2825"/>
      <c r="P769" s="2825"/>
      <c r="Q769" s="2825"/>
      <c r="R769" s="2825"/>
      <c r="S769" s="2825"/>
      <c r="T769" s="2825"/>
      <c r="U769" s="2825"/>
      <c r="V769" s="2825"/>
      <c r="W769" s="2825"/>
      <c r="X769" s="2825"/>
      <c r="Y769" s="2825"/>
      <c r="Z769" s="2825"/>
      <c r="AA769" s="2825"/>
      <c r="AB769" s="2825"/>
      <c r="AC769" s="2825"/>
      <c r="AD769" s="2825"/>
      <c r="AE769" s="2825"/>
      <c r="AF769" s="2825"/>
      <c r="AG769" s="2825"/>
      <c r="AH769" s="2825"/>
      <c r="AI769" s="2825"/>
      <c r="AJ769" s="2825"/>
      <c r="AK769" s="2825"/>
      <c r="AL769" s="2825"/>
      <c r="AM769" s="2825"/>
    </row>
    <row r="770" spans="1:39" ht="12.75" hidden="1" customHeight="1">
      <c r="A770" s="2829"/>
      <c r="B770" s="2825"/>
      <c r="C770" s="2825"/>
      <c r="D770" s="2825"/>
      <c r="E770" s="2825"/>
      <c r="F770" s="2828"/>
      <c r="G770" s="2827"/>
      <c r="H770" s="2826"/>
      <c r="I770" s="2825"/>
      <c r="J770" s="2825"/>
      <c r="K770" s="2825"/>
      <c r="L770" s="2825"/>
      <c r="M770" s="2825"/>
      <c r="N770" s="2825"/>
      <c r="O770" s="2825"/>
      <c r="P770" s="2825"/>
      <c r="Q770" s="2825"/>
      <c r="R770" s="2825"/>
      <c r="S770" s="2825"/>
      <c r="T770" s="2825"/>
      <c r="U770" s="2825"/>
      <c r="V770" s="2825"/>
      <c r="W770" s="2825"/>
      <c r="X770" s="2825"/>
      <c r="Y770" s="2825"/>
      <c r="Z770" s="2825"/>
      <c r="AA770" s="2825"/>
      <c r="AB770" s="2825"/>
      <c r="AC770" s="2825"/>
      <c r="AD770" s="2825"/>
      <c r="AE770" s="2825"/>
      <c r="AF770" s="2825"/>
      <c r="AG770" s="2825"/>
      <c r="AH770" s="2825"/>
      <c r="AI770" s="2825"/>
      <c r="AJ770" s="2825"/>
      <c r="AK770" s="2825"/>
      <c r="AL770" s="2825"/>
      <c r="AM770" s="2825"/>
    </row>
    <row r="771" spans="1:39" ht="12.75" hidden="1" customHeight="1">
      <c r="A771" s="2829"/>
      <c r="B771" s="2825"/>
      <c r="C771" s="2825"/>
      <c r="D771" s="2825"/>
      <c r="E771" s="2825"/>
      <c r="F771" s="2828"/>
      <c r="G771" s="2827"/>
      <c r="H771" s="2826"/>
      <c r="I771" s="2825"/>
      <c r="J771" s="2825"/>
      <c r="K771" s="2825"/>
      <c r="L771" s="2825"/>
      <c r="M771" s="2825"/>
      <c r="N771" s="2825"/>
      <c r="O771" s="2825"/>
      <c r="P771" s="2825"/>
      <c r="Q771" s="2825"/>
      <c r="R771" s="2825"/>
      <c r="S771" s="2825"/>
      <c r="T771" s="2825"/>
      <c r="U771" s="2825"/>
      <c r="V771" s="2825"/>
      <c r="W771" s="2825"/>
      <c r="X771" s="2825"/>
      <c r="Y771" s="2825"/>
      <c r="Z771" s="2825"/>
      <c r="AA771" s="2825"/>
      <c r="AB771" s="2825"/>
      <c r="AC771" s="2825"/>
      <c r="AD771" s="2825"/>
      <c r="AE771" s="2825"/>
      <c r="AF771" s="2825"/>
      <c r="AG771" s="2825"/>
      <c r="AH771" s="2825"/>
      <c r="AI771" s="2825"/>
      <c r="AJ771" s="2825"/>
      <c r="AK771" s="2825"/>
      <c r="AL771" s="2825"/>
      <c r="AM771" s="2825"/>
    </row>
    <row r="772" spans="1:39" ht="12.75" hidden="1" customHeight="1">
      <c r="A772" s="2829"/>
      <c r="B772" s="2825"/>
      <c r="C772" s="2825"/>
      <c r="D772" s="2825"/>
      <c r="E772" s="2825"/>
      <c r="F772" s="2828"/>
      <c r="G772" s="2827"/>
      <c r="H772" s="2826"/>
      <c r="I772" s="2825"/>
      <c r="J772" s="2825"/>
      <c r="K772" s="2825"/>
      <c r="L772" s="2825"/>
      <c r="M772" s="2825"/>
      <c r="N772" s="2825"/>
      <c r="O772" s="2825"/>
      <c r="P772" s="2825"/>
      <c r="Q772" s="2825"/>
      <c r="R772" s="2825"/>
      <c r="S772" s="2825"/>
      <c r="T772" s="2825"/>
      <c r="U772" s="2825"/>
      <c r="V772" s="2825"/>
      <c r="W772" s="2825"/>
      <c r="X772" s="2825"/>
      <c r="Y772" s="2825"/>
      <c r="Z772" s="2825"/>
      <c r="AA772" s="2825"/>
      <c r="AB772" s="2825"/>
      <c r="AC772" s="2825"/>
      <c r="AD772" s="2825"/>
      <c r="AE772" s="2825"/>
      <c r="AF772" s="2825"/>
      <c r="AG772" s="2825"/>
      <c r="AH772" s="2825"/>
      <c r="AI772" s="2825"/>
      <c r="AJ772" s="2825"/>
      <c r="AK772" s="2825"/>
      <c r="AL772" s="2825"/>
      <c r="AM772" s="2825"/>
    </row>
    <row r="773" spans="1:39" ht="12.75" hidden="1" customHeight="1">
      <c r="A773" s="2829"/>
      <c r="B773" s="2825"/>
      <c r="C773" s="2825"/>
      <c r="D773" s="2825"/>
      <c r="E773" s="2825"/>
      <c r="F773" s="2828"/>
      <c r="G773" s="2827"/>
      <c r="H773" s="2826"/>
      <c r="I773" s="2825"/>
      <c r="J773" s="2825"/>
      <c r="K773" s="2825"/>
      <c r="L773" s="2825"/>
      <c r="M773" s="2825"/>
      <c r="N773" s="2825"/>
      <c r="O773" s="2825"/>
      <c r="P773" s="2825"/>
      <c r="Q773" s="2825"/>
      <c r="R773" s="2825"/>
      <c r="S773" s="2825"/>
      <c r="T773" s="2825"/>
      <c r="U773" s="2825"/>
      <c r="V773" s="2825"/>
      <c r="W773" s="2825"/>
      <c r="X773" s="2825"/>
      <c r="Y773" s="2825"/>
      <c r="Z773" s="2825"/>
      <c r="AA773" s="2825"/>
      <c r="AB773" s="2825"/>
      <c r="AC773" s="2825"/>
      <c r="AD773" s="2825"/>
      <c r="AE773" s="2825"/>
      <c r="AF773" s="2825"/>
      <c r="AG773" s="2825"/>
      <c r="AH773" s="2825"/>
      <c r="AI773" s="2825"/>
      <c r="AJ773" s="2825"/>
      <c r="AK773" s="2825"/>
      <c r="AL773" s="2825"/>
      <c r="AM773" s="2825"/>
    </row>
    <row r="774" spans="1:39" ht="12.75" hidden="1" customHeight="1">
      <c r="A774" s="2829"/>
      <c r="B774" s="2825"/>
      <c r="C774" s="2825"/>
      <c r="D774" s="2825"/>
      <c r="E774" s="2825"/>
      <c r="F774" s="2828"/>
      <c r="G774" s="2827"/>
      <c r="H774" s="2826"/>
      <c r="I774" s="2825"/>
      <c r="J774" s="2825"/>
      <c r="K774" s="2825"/>
      <c r="L774" s="2825"/>
      <c r="M774" s="2825"/>
      <c r="N774" s="2825"/>
      <c r="O774" s="2825"/>
      <c r="P774" s="2825"/>
      <c r="Q774" s="2825"/>
      <c r="R774" s="2825"/>
      <c r="S774" s="2825"/>
      <c r="T774" s="2825"/>
      <c r="U774" s="2825"/>
      <c r="V774" s="2825"/>
      <c r="W774" s="2825"/>
      <c r="X774" s="2825"/>
      <c r="Y774" s="2825"/>
      <c r="Z774" s="2825"/>
      <c r="AA774" s="2825"/>
      <c r="AB774" s="2825"/>
      <c r="AC774" s="2825"/>
      <c r="AD774" s="2825"/>
      <c r="AE774" s="2825"/>
      <c r="AF774" s="2825"/>
      <c r="AG774" s="2825"/>
      <c r="AH774" s="2825"/>
      <c r="AI774" s="2825"/>
      <c r="AJ774" s="2825"/>
      <c r="AK774" s="2825"/>
      <c r="AL774" s="2825"/>
      <c r="AM774" s="2825"/>
    </row>
    <row r="775" spans="1:39" ht="12.75" hidden="1" customHeight="1">
      <c r="A775" s="2829"/>
      <c r="B775" s="2825"/>
      <c r="C775" s="2825"/>
      <c r="D775" s="2825"/>
      <c r="E775" s="2825"/>
      <c r="F775" s="2828"/>
      <c r="G775" s="2827"/>
      <c r="H775" s="2826"/>
      <c r="I775" s="2825"/>
      <c r="J775" s="2825"/>
      <c r="K775" s="2825"/>
      <c r="L775" s="2825"/>
      <c r="M775" s="2825"/>
      <c r="N775" s="2825"/>
      <c r="O775" s="2825"/>
      <c r="P775" s="2825"/>
      <c r="Q775" s="2825"/>
      <c r="R775" s="2825"/>
      <c r="S775" s="2825"/>
      <c r="T775" s="2825"/>
      <c r="U775" s="2825"/>
      <c r="V775" s="2825"/>
      <c r="W775" s="2825"/>
      <c r="X775" s="2825"/>
      <c r="Y775" s="2825"/>
      <c r="Z775" s="2825"/>
      <c r="AA775" s="2825"/>
      <c r="AB775" s="2825"/>
      <c r="AC775" s="2825"/>
      <c r="AD775" s="2825"/>
      <c r="AE775" s="2825"/>
      <c r="AF775" s="2825"/>
      <c r="AG775" s="2825"/>
      <c r="AH775" s="2825"/>
      <c r="AI775" s="2825"/>
      <c r="AJ775" s="2825"/>
      <c r="AK775" s="2825"/>
      <c r="AL775" s="2825"/>
      <c r="AM775" s="2825"/>
    </row>
    <row r="776" spans="1:39" ht="12.75" hidden="1" customHeight="1">
      <c r="A776" s="2829"/>
      <c r="B776" s="2825"/>
      <c r="C776" s="2825"/>
      <c r="D776" s="2825"/>
      <c r="E776" s="2825"/>
      <c r="F776" s="2828"/>
      <c r="G776" s="2827"/>
      <c r="H776" s="2826"/>
      <c r="I776" s="2825"/>
      <c r="J776" s="2825"/>
      <c r="K776" s="2825"/>
      <c r="L776" s="2825"/>
      <c r="M776" s="2825"/>
      <c r="N776" s="2825"/>
      <c r="O776" s="2825"/>
      <c r="P776" s="2825"/>
      <c r="Q776" s="2825"/>
      <c r="R776" s="2825"/>
      <c r="S776" s="2825"/>
      <c r="T776" s="2825"/>
      <c r="U776" s="2825"/>
      <c r="V776" s="2825"/>
      <c r="W776" s="2825"/>
      <c r="X776" s="2825"/>
      <c r="Y776" s="2825"/>
      <c r="Z776" s="2825"/>
      <c r="AA776" s="2825"/>
      <c r="AB776" s="2825"/>
      <c r="AC776" s="2825"/>
      <c r="AD776" s="2825"/>
      <c r="AE776" s="2825"/>
      <c r="AF776" s="2825"/>
      <c r="AG776" s="2825"/>
      <c r="AH776" s="2825"/>
      <c r="AI776" s="2825"/>
      <c r="AJ776" s="2825"/>
      <c r="AK776" s="2825"/>
      <c r="AL776" s="2825"/>
      <c r="AM776" s="2825"/>
    </row>
    <row r="777" spans="1:39" ht="12.75" hidden="1" customHeight="1">
      <c r="A777" s="2829"/>
      <c r="B777" s="2825"/>
      <c r="C777" s="2825"/>
      <c r="D777" s="2825"/>
      <c r="E777" s="2825"/>
      <c r="F777" s="2828"/>
      <c r="G777" s="2827"/>
      <c r="H777" s="2826"/>
      <c r="I777" s="2825"/>
      <c r="J777" s="2825"/>
      <c r="K777" s="2825"/>
      <c r="L777" s="2825"/>
      <c r="M777" s="2825"/>
      <c r="N777" s="2825"/>
      <c r="O777" s="2825"/>
      <c r="P777" s="2825"/>
      <c r="Q777" s="2825"/>
      <c r="R777" s="2825"/>
      <c r="S777" s="2825"/>
      <c r="T777" s="2825"/>
      <c r="U777" s="2825"/>
      <c r="V777" s="2825"/>
      <c r="W777" s="2825"/>
      <c r="X777" s="2825"/>
      <c r="Y777" s="2825"/>
      <c r="Z777" s="2825"/>
      <c r="AA777" s="2825"/>
      <c r="AB777" s="2825"/>
      <c r="AC777" s="2825"/>
      <c r="AD777" s="2825"/>
      <c r="AE777" s="2825"/>
      <c r="AF777" s="2825"/>
      <c r="AG777" s="2825"/>
      <c r="AH777" s="2825"/>
      <c r="AI777" s="2825"/>
      <c r="AJ777" s="2825"/>
      <c r="AK777" s="2825"/>
      <c r="AL777" s="2825"/>
      <c r="AM777" s="2825"/>
    </row>
    <row r="778" spans="1:39" ht="8.25" hidden="1" customHeight="1">
      <c r="A778" s="2829"/>
      <c r="B778" s="2825"/>
      <c r="C778" s="2825"/>
      <c r="D778" s="2825"/>
      <c r="E778" s="2825"/>
      <c r="F778" s="2828"/>
      <c r="G778" s="2827"/>
      <c r="H778" s="2826"/>
      <c r="I778" s="2825"/>
      <c r="J778" s="2825"/>
      <c r="K778" s="2825"/>
      <c r="L778" s="2825"/>
      <c r="M778" s="2825"/>
      <c r="N778" s="2825"/>
      <c r="O778" s="2825"/>
      <c r="P778" s="2825"/>
      <c r="Q778" s="2825"/>
      <c r="R778" s="2825"/>
      <c r="S778" s="2825"/>
      <c r="T778" s="2825"/>
      <c r="U778" s="2825"/>
      <c r="V778" s="2825"/>
      <c r="W778" s="2825"/>
      <c r="X778" s="2825"/>
      <c r="Y778" s="2825"/>
      <c r="Z778" s="2825"/>
      <c r="AA778" s="2825"/>
      <c r="AB778" s="2825"/>
      <c r="AC778" s="2825"/>
      <c r="AD778" s="2825"/>
      <c r="AE778" s="2825"/>
      <c r="AF778" s="2825"/>
      <c r="AG778" s="2825"/>
      <c r="AH778" s="2825"/>
      <c r="AI778" s="2825"/>
      <c r="AJ778" s="2825"/>
      <c r="AK778" s="2825"/>
      <c r="AL778" s="2825"/>
      <c r="AM778" s="2825"/>
    </row>
    <row r="779" spans="1:39" ht="12.75" hidden="1" customHeight="1">
      <c r="A779" s="2829"/>
      <c r="B779" s="2825"/>
      <c r="C779" s="2825"/>
      <c r="D779" s="2825"/>
      <c r="E779" s="2825"/>
      <c r="F779" s="2828"/>
      <c r="G779" s="2827"/>
      <c r="H779" s="2826"/>
      <c r="I779" s="2825"/>
      <c r="J779" s="2825"/>
      <c r="K779" s="2825"/>
      <c r="L779" s="2825"/>
      <c r="M779" s="2825"/>
      <c r="N779" s="2825"/>
      <c r="O779" s="2825"/>
      <c r="P779" s="2825"/>
      <c r="Q779" s="2825"/>
      <c r="R779" s="2825"/>
      <c r="S779" s="2825"/>
      <c r="T779" s="2825"/>
      <c r="U779" s="2825"/>
      <c r="V779" s="2825"/>
      <c r="W779" s="2825"/>
      <c r="X779" s="2825"/>
      <c r="Y779" s="2825"/>
      <c r="Z779" s="2825"/>
      <c r="AA779" s="2825"/>
      <c r="AB779" s="2825"/>
      <c r="AC779" s="2825"/>
      <c r="AD779" s="2825"/>
      <c r="AE779" s="2825"/>
      <c r="AF779" s="2825"/>
      <c r="AG779" s="2825"/>
      <c r="AH779" s="2825"/>
      <c r="AI779" s="2825"/>
      <c r="AJ779" s="2825"/>
      <c r="AK779" s="2825"/>
      <c r="AL779" s="2825"/>
      <c r="AM779" s="2825"/>
    </row>
    <row r="780" spans="1:39" ht="12.75" hidden="1" customHeight="1">
      <c r="A780" s="2829"/>
      <c r="B780" s="2825"/>
      <c r="C780" s="2825"/>
      <c r="D780" s="2825"/>
      <c r="E780" s="2825"/>
      <c r="F780" s="2828"/>
      <c r="G780" s="2827"/>
      <c r="H780" s="2826"/>
      <c r="I780" s="2825"/>
      <c r="J780" s="2825"/>
      <c r="K780" s="2825"/>
      <c r="L780" s="2825"/>
      <c r="M780" s="2825"/>
      <c r="N780" s="2825"/>
      <c r="O780" s="2825"/>
      <c r="P780" s="2825"/>
      <c r="Q780" s="2825"/>
      <c r="R780" s="2825"/>
      <c r="S780" s="2825"/>
      <c r="T780" s="2825"/>
      <c r="U780" s="2825"/>
      <c r="V780" s="2825"/>
      <c r="W780" s="2825"/>
      <c r="X780" s="2825"/>
      <c r="Y780" s="2825"/>
      <c r="Z780" s="2825"/>
      <c r="AA780" s="2825"/>
      <c r="AB780" s="2825"/>
      <c r="AC780" s="2825"/>
      <c r="AD780" s="2825"/>
      <c r="AE780" s="2825"/>
      <c r="AF780" s="2825"/>
      <c r="AG780" s="2825"/>
      <c r="AH780" s="2825"/>
      <c r="AI780" s="2825"/>
      <c r="AJ780" s="2825"/>
      <c r="AK780" s="2825"/>
      <c r="AL780" s="2825"/>
      <c r="AM780" s="2825"/>
    </row>
    <row r="781" spans="1:39" ht="12.75" hidden="1" customHeight="1">
      <c r="A781" s="2829"/>
      <c r="B781" s="2825"/>
      <c r="C781" s="2825"/>
      <c r="D781" s="2825"/>
      <c r="E781" s="2825"/>
      <c r="F781" s="2828"/>
      <c r="G781" s="2827"/>
      <c r="H781" s="2826"/>
      <c r="I781" s="2825"/>
      <c r="J781" s="2825"/>
      <c r="K781" s="2825"/>
      <c r="L781" s="2825"/>
      <c r="M781" s="2825"/>
      <c r="N781" s="2825"/>
      <c r="O781" s="2825"/>
      <c r="P781" s="2825"/>
      <c r="Q781" s="2825"/>
      <c r="R781" s="2825"/>
      <c r="S781" s="2825"/>
      <c r="T781" s="2825"/>
      <c r="U781" s="2825"/>
      <c r="V781" s="2825"/>
      <c r="W781" s="2825"/>
      <c r="X781" s="2825"/>
      <c r="Y781" s="2825"/>
      <c r="Z781" s="2825"/>
      <c r="AA781" s="2825"/>
      <c r="AB781" s="2825"/>
      <c r="AC781" s="2825"/>
      <c r="AD781" s="2825"/>
      <c r="AE781" s="2825"/>
      <c r="AF781" s="2825"/>
      <c r="AG781" s="2825"/>
      <c r="AH781" s="2825"/>
      <c r="AI781" s="2825"/>
      <c r="AJ781" s="2825"/>
      <c r="AK781" s="2825"/>
      <c r="AL781" s="2825"/>
      <c r="AM781" s="2825"/>
    </row>
    <row r="782" spans="1:39" ht="12.75" hidden="1" customHeight="1">
      <c r="A782" s="2829"/>
      <c r="B782" s="2825"/>
      <c r="C782" s="2825"/>
      <c r="D782" s="2825"/>
      <c r="E782" s="2825"/>
      <c r="F782" s="2828"/>
      <c r="G782" s="2827"/>
      <c r="H782" s="2826"/>
      <c r="I782" s="2825"/>
      <c r="J782" s="2825"/>
      <c r="K782" s="2825"/>
      <c r="L782" s="2825"/>
      <c r="M782" s="2825"/>
      <c r="N782" s="2825"/>
      <c r="O782" s="2825"/>
      <c r="P782" s="2825"/>
      <c r="Q782" s="2825"/>
      <c r="R782" s="2825"/>
      <c r="S782" s="2825"/>
      <c r="T782" s="2825"/>
      <c r="U782" s="2825"/>
      <c r="V782" s="2825"/>
      <c r="W782" s="2825"/>
      <c r="X782" s="2825"/>
      <c r="Y782" s="2825"/>
      <c r="Z782" s="2825"/>
      <c r="AA782" s="2825"/>
      <c r="AB782" s="2825"/>
      <c r="AC782" s="2825"/>
      <c r="AD782" s="2825"/>
      <c r="AE782" s="2825"/>
      <c r="AF782" s="2825"/>
      <c r="AG782" s="2825"/>
      <c r="AH782" s="2825"/>
      <c r="AI782" s="2825"/>
      <c r="AJ782" s="2825"/>
      <c r="AK782" s="2825"/>
      <c r="AL782" s="2825"/>
      <c r="AM782" s="2825"/>
    </row>
    <row r="783" spans="1:39" ht="12.75" hidden="1" customHeight="1">
      <c r="A783" s="2829"/>
      <c r="B783" s="2825"/>
      <c r="C783" s="2825"/>
      <c r="D783" s="2825"/>
      <c r="E783" s="2825"/>
      <c r="F783" s="2828"/>
      <c r="G783" s="2827"/>
      <c r="H783" s="2826"/>
      <c r="I783" s="2825"/>
      <c r="J783" s="2825"/>
      <c r="K783" s="2825"/>
      <c r="L783" s="2825"/>
      <c r="M783" s="2825"/>
      <c r="N783" s="2825"/>
      <c r="O783" s="2825"/>
      <c r="P783" s="2825"/>
      <c r="Q783" s="2825"/>
      <c r="R783" s="2825"/>
      <c r="S783" s="2825"/>
      <c r="T783" s="2825"/>
      <c r="U783" s="2825"/>
      <c r="V783" s="2825"/>
      <c r="W783" s="2825"/>
      <c r="X783" s="2825"/>
      <c r="Y783" s="2825"/>
      <c r="Z783" s="2825"/>
      <c r="AA783" s="2825"/>
      <c r="AB783" s="2825"/>
      <c r="AC783" s="2825"/>
      <c r="AD783" s="2825"/>
      <c r="AE783" s="2825"/>
      <c r="AF783" s="2825"/>
      <c r="AG783" s="2825"/>
      <c r="AH783" s="2825"/>
      <c r="AI783" s="2825"/>
      <c r="AJ783" s="2825"/>
      <c r="AK783" s="2825"/>
      <c r="AL783" s="2825"/>
      <c r="AM783" s="2825"/>
    </row>
    <row r="784" spans="1:39" ht="12.75" hidden="1" customHeight="1">
      <c r="A784" s="2829"/>
      <c r="B784" s="2825"/>
      <c r="C784" s="2825"/>
      <c r="D784" s="2825"/>
      <c r="E784" s="2825"/>
      <c r="F784" s="2828"/>
      <c r="G784" s="2827"/>
      <c r="H784" s="2826"/>
      <c r="I784" s="2825"/>
      <c r="J784" s="2825"/>
      <c r="K784" s="2825"/>
      <c r="L784" s="2825"/>
      <c r="M784" s="2825"/>
      <c r="N784" s="2825"/>
      <c r="O784" s="2825"/>
      <c r="P784" s="2825"/>
      <c r="Q784" s="2825"/>
      <c r="R784" s="2825"/>
      <c r="S784" s="2825"/>
      <c r="T784" s="2825"/>
      <c r="U784" s="2825"/>
      <c r="V784" s="2825"/>
      <c r="W784" s="2825"/>
      <c r="X784" s="2825"/>
      <c r="Y784" s="2825"/>
      <c r="Z784" s="2825"/>
      <c r="AA784" s="2825"/>
      <c r="AB784" s="2825"/>
      <c r="AC784" s="2825"/>
      <c r="AD784" s="2825"/>
      <c r="AE784" s="2825"/>
      <c r="AF784" s="2825"/>
      <c r="AG784" s="2825"/>
      <c r="AH784" s="2825"/>
      <c r="AI784" s="2825"/>
      <c r="AJ784" s="2825"/>
      <c r="AK784" s="2825"/>
      <c r="AL784" s="2825"/>
      <c r="AM784" s="2825"/>
    </row>
    <row r="785" spans="1:39" ht="12.75" hidden="1" customHeight="1">
      <c r="A785" s="2829"/>
      <c r="B785" s="2825"/>
      <c r="C785" s="2825"/>
      <c r="D785" s="2825"/>
      <c r="E785" s="2825"/>
      <c r="F785" s="2828"/>
      <c r="G785" s="2827"/>
      <c r="H785" s="2826"/>
      <c r="I785" s="2825"/>
      <c r="J785" s="2825"/>
      <c r="K785" s="2825"/>
      <c r="L785" s="2825"/>
      <c r="M785" s="2825"/>
      <c r="N785" s="2825"/>
      <c r="O785" s="2825"/>
      <c r="P785" s="2825"/>
      <c r="Q785" s="2825"/>
      <c r="R785" s="2825"/>
      <c r="S785" s="2825"/>
      <c r="T785" s="2825"/>
      <c r="U785" s="2825"/>
      <c r="V785" s="2825"/>
      <c r="W785" s="2825"/>
      <c r="X785" s="2825"/>
      <c r="Y785" s="2825"/>
      <c r="Z785" s="2825"/>
      <c r="AA785" s="2825"/>
      <c r="AB785" s="2825"/>
      <c r="AC785" s="2825"/>
      <c r="AD785" s="2825"/>
      <c r="AE785" s="2825"/>
      <c r="AF785" s="2825"/>
      <c r="AG785" s="2825"/>
      <c r="AH785" s="2825"/>
      <c r="AI785" s="2825"/>
      <c r="AJ785" s="2825"/>
      <c r="AK785" s="2825"/>
      <c r="AL785" s="2825"/>
      <c r="AM785" s="2825"/>
    </row>
    <row r="786" spans="1:39" ht="12.75" hidden="1" customHeight="1">
      <c r="A786" s="2829"/>
      <c r="B786" s="2825"/>
      <c r="C786" s="2825"/>
      <c r="D786" s="2825"/>
      <c r="E786" s="2825"/>
      <c r="F786" s="2828"/>
      <c r="G786" s="2827"/>
      <c r="H786" s="2826"/>
      <c r="I786" s="2825"/>
      <c r="J786" s="2825"/>
      <c r="K786" s="2825"/>
      <c r="L786" s="2825"/>
      <c r="M786" s="2825"/>
      <c r="N786" s="2825"/>
      <c r="O786" s="2825"/>
      <c r="P786" s="2825"/>
      <c r="Q786" s="2825"/>
      <c r="R786" s="2825"/>
      <c r="S786" s="2825"/>
      <c r="T786" s="2825"/>
      <c r="U786" s="2825"/>
      <c r="V786" s="2825"/>
      <c r="W786" s="2825"/>
      <c r="X786" s="2825"/>
      <c r="Y786" s="2825"/>
      <c r="Z786" s="2825"/>
      <c r="AA786" s="2825"/>
      <c r="AB786" s="2825"/>
      <c r="AC786" s="2825"/>
      <c r="AD786" s="2825"/>
      <c r="AE786" s="2825"/>
      <c r="AF786" s="2825"/>
      <c r="AG786" s="2825"/>
      <c r="AH786" s="2825"/>
      <c r="AI786" s="2825"/>
      <c r="AJ786" s="2825"/>
      <c r="AK786" s="2825"/>
      <c r="AL786" s="2825"/>
      <c r="AM786" s="2825"/>
    </row>
    <row r="787" spans="1:39" ht="12.75" hidden="1" customHeight="1">
      <c r="A787" s="2829"/>
      <c r="B787" s="2825"/>
      <c r="C787" s="2825"/>
      <c r="D787" s="2825"/>
      <c r="E787" s="2825"/>
      <c r="F787" s="2828"/>
      <c r="G787" s="2827"/>
      <c r="H787" s="2826"/>
      <c r="I787" s="2825"/>
      <c r="J787" s="2825"/>
      <c r="K787" s="2825"/>
      <c r="L787" s="2825"/>
      <c r="M787" s="2825"/>
      <c r="N787" s="2825"/>
      <c r="O787" s="2825"/>
      <c r="P787" s="2825"/>
      <c r="Q787" s="2825"/>
      <c r="R787" s="2825"/>
      <c r="S787" s="2825"/>
      <c r="T787" s="2825"/>
      <c r="U787" s="2825"/>
      <c r="V787" s="2825"/>
      <c r="W787" s="2825"/>
      <c r="X787" s="2825"/>
      <c r="Y787" s="2825"/>
      <c r="Z787" s="2825"/>
      <c r="AA787" s="2825"/>
      <c r="AB787" s="2825"/>
      <c r="AC787" s="2825"/>
      <c r="AD787" s="2825"/>
      <c r="AE787" s="2825"/>
      <c r="AF787" s="2825"/>
      <c r="AG787" s="2825"/>
      <c r="AH787" s="2825"/>
      <c r="AI787" s="2825"/>
      <c r="AJ787" s="2825"/>
      <c r="AK787" s="2825"/>
      <c r="AL787" s="2825"/>
      <c r="AM787" s="2825"/>
    </row>
    <row r="788" spans="1:39" ht="12.75" hidden="1" customHeight="1">
      <c r="A788" s="2829"/>
      <c r="B788" s="2825"/>
      <c r="C788" s="2825"/>
      <c r="D788" s="2825"/>
      <c r="E788" s="2825"/>
      <c r="F788" s="2828"/>
      <c r="G788" s="2827"/>
      <c r="H788" s="2826"/>
      <c r="I788" s="2825"/>
      <c r="J788" s="2825"/>
      <c r="K788" s="2825"/>
      <c r="L788" s="2825"/>
      <c r="M788" s="2825"/>
      <c r="N788" s="2825"/>
      <c r="O788" s="2825"/>
      <c r="P788" s="2825"/>
      <c r="Q788" s="2825"/>
      <c r="R788" s="2825"/>
      <c r="S788" s="2825"/>
      <c r="T788" s="2825"/>
      <c r="U788" s="2825"/>
      <c r="V788" s="2825"/>
      <c r="W788" s="2825"/>
      <c r="X788" s="2825"/>
      <c r="Y788" s="2825"/>
      <c r="Z788" s="2825"/>
      <c r="AA788" s="2825"/>
      <c r="AB788" s="2825"/>
      <c r="AC788" s="2825"/>
      <c r="AD788" s="2825"/>
      <c r="AE788" s="2825"/>
      <c r="AF788" s="2825"/>
      <c r="AG788" s="2825"/>
      <c r="AH788" s="2825"/>
      <c r="AI788" s="2825"/>
      <c r="AJ788" s="2825"/>
      <c r="AK788" s="2825"/>
      <c r="AL788" s="2825"/>
      <c r="AM788" s="2825"/>
    </row>
    <row r="789" spans="1:39" ht="12.75" hidden="1" customHeight="1">
      <c r="A789" s="2829"/>
      <c r="B789" s="2825"/>
      <c r="C789" s="2825"/>
      <c r="D789" s="2825"/>
      <c r="E789" s="2825"/>
      <c r="F789" s="2828"/>
      <c r="G789" s="2827"/>
      <c r="H789" s="2826"/>
      <c r="I789" s="2825"/>
      <c r="J789" s="2825"/>
      <c r="K789" s="2825"/>
      <c r="L789" s="2825"/>
      <c r="M789" s="2825"/>
      <c r="N789" s="2825"/>
      <c r="O789" s="2825"/>
      <c r="P789" s="2825"/>
      <c r="Q789" s="2825"/>
      <c r="R789" s="2825"/>
      <c r="S789" s="2825"/>
      <c r="T789" s="2825"/>
      <c r="U789" s="2825"/>
      <c r="V789" s="2825"/>
      <c r="W789" s="2825"/>
      <c r="X789" s="2825"/>
      <c r="Y789" s="2825"/>
      <c r="Z789" s="2825"/>
      <c r="AA789" s="2825"/>
      <c r="AB789" s="2825"/>
      <c r="AC789" s="2825"/>
      <c r="AD789" s="2825"/>
      <c r="AE789" s="2825"/>
      <c r="AF789" s="2825"/>
      <c r="AG789" s="2825"/>
      <c r="AH789" s="2825"/>
      <c r="AI789" s="2825"/>
      <c r="AJ789" s="2825"/>
      <c r="AK789" s="2825"/>
      <c r="AL789" s="2825"/>
      <c r="AM789" s="2825"/>
    </row>
    <row r="790" spans="1:39" ht="12.75" hidden="1" customHeight="1">
      <c r="A790" s="2829"/>
      <c r="B790" s="2825"/>
      <c r="C790" s="2825"/>
      <c r="D790" s="2825"/>
      <c r="E790" s="2825"/>
      <c r="F790" s="2828"/>
      <c r="G790" s="2827"/>
      <c r="H790" s="2826"/>
      <c r="I790" s="2825"/>
      <c r="J790" s="2825"/>
      <c r="K790" s="2825"/>
      <c r="L790" s="2825"/>
      <c r="M790" s="2825"/>
      <c r="N790" s="2825"/>
      <c r="O790" s="2825"/>
      <c r="P790" s="2825"/>
      <c r="Q790" s="2825"/>
      <c r="R790" s="2825"/>
      <c r="S790" s="2825"/>
      <c r="T790" s="2825"/>
      <c r="U790" s="2825"/>
      <c r="V790" s="2825"/>
      <c r="W790" s="2825"/>
      <c r="X790" s="2825"/>
      <c r="Y790" s="2825"/>
      <c r="Z790" s="2825"/>
      <c r="AA790" s="2825"/>
      <c r="AB790" s="2825"/>
      <c r="AC790" s="2825"/>
      <c r="AD790" s="2825"/>
      <c r="AE790" s="2825"/>
      <c r="AF790" s="2825"/>
      <c r="AG790" s="2825"/>
      <c r="AH790" s="2825"/>
      <c r="AI790" s="2825"/>
      <c r="AJ790" s="2825"/>
      <c r="AK790" s="2825"/>
      <c r="AL790" s="2825"/>
      <c r="AM790" s="2825"/>
    </row>
    <row r="791" spans="1:39" ht="12.75" hidden="1" customHeight="1">
      <c r="A791" s="2829"/>
      <c r="B791" s="2825"/>
      <c r="C791" s="2825"/>
      <c r="D791" s="2825"/>
      <c r="E791" s="2825"/>
      <c r="F791" s="2828"/>
      <c r="G791" s="2827"/>
      <c r="H791" s="2826"/>
      <c r="I791" s="2825"/>
      <c r="J791" s="2825"/>
      <c r="K791" s="2825"/>
      <c r="L791" s="2825"/>
      <c r="M791" s="2825"/>
      <c r="N791" s="2825"/>
      <c r="O791" s="2825"/>
      <c r="P791" s="2825"/>
      <c r="Q791" s="2825"/>
      <c r="R791" s="2825"/>
      <c r="S791" s="2825"/>
      <c r="T791" s="2825"/>
      <c r="U791" s="2825"/>
      <c r="V791" s="2825"/>
      <c r="W791" s="2825"/>
      <c r="X791" s="2825"/>
      <c r="Y791" s="2825"/>
      <c r="Z791" s="2825"/>
      <c r="AA791" s="2825"/>
      <c r="AB791" s="2825"/>
      <c r="AC791" s="2825"/>
      <c r="AD791" s="2825"/>
      <c r="AE791" s="2825"/>
      <c r="AF791" s="2825"/>
      <c r="AG791" s="2825"/>
      <c r="AH791" s="2825"/>
      <c r="AI791" s="2825"/>
      <c r="AJ791" s="2825"/>
      <c r="AK791" s="2825"/>
      <c r="AL791" s="2825"/>
      <c r="AM791" s="2825"/>
    </row>
    <row r="792" spans="1:39" ht="12.75" hidden="1" customHeight="1">
      <c r="A792" s="2829"/>
      <c r="B792" s="2825"/>
      <c r="C792" s="2825"/>
      <c r="D792" s="2825"/>
      <c r="E792" s="2825"/>
      <c r="F792" s="2828"/>
      <c r="G792" s="2827"/>
      <c r="H792" s="2826"/>
      <c r="I792" s="2825"/>
      <c r="J792" s="2825"/>
      <c r="K792" s="2825"/>
      <c r="L792" s="2825"/>
      <c r="M792" s="2825"/>
      <c r="N792" s="2825"/>
      <c r="O792" s="2825"/>
      <c r="P792" s="2825"/>
      <c r="Q792" s="2825"/>
      <c r="R792" s="2825"/>
      <c r="S792" s="2825"/>
      <c r="T792" s="2825"/>
      <c r="U792" s="2825"/>
      <c r="V792" s="2825"/>
      <c r="W792" s="2825"/>
      <c r="X792" s="2825"/>
      <c r="Y792" s="2825"/>
      <c r="Z792" s="2825"/>
      <c r="AA792" s="2825"/>
      <c r="AB792" s="2825"/>
      <c r="AC792" s="2825"/>
      <c r="AD792" s="2825"/>
      <c r="AE792" s="2825"/>
      <c r="AF792" s="2825"/>
      <c r="AG792" s="2825"/>
      <c r="AH792" s="2825"/>
      <c r="AI792" s="2825"/>
      <c r="AJ792" s="2825"/>
      <c r="AK792" s="2825"/>
      <c r="AL792" s="2825"/>
      <c r="AM792" s="2825"/>
    </row>
    <row r="793" spans="1:39" ht="12.75" hidden="1" customHeight="1">
      <c r="A793" s="2829"/>
      <c r="B793" s="2825"/>
      <c r="C793" s="2825"/>
      <c r="D793" s="2825"/>
      <c r="E793" s="2825"/>
      <c r="F793" s="2828"/>
      <c r="G793" s="2827"/>
      <c r="H793" s="2826"/>
      <c r="I793" s="2825"/>
      <c r="J793" s="2825"/>
      <c r="K793" s="2825"/>
      <c r="L793" s="2825"/>
      <c r="M793" s="2825"/>
      <c r="N793" s="2825"/>
      <c r="O793" s="2825"/>
      <c r="P793" s="2825"/>
      <c r="Q793" s="2825"/>
      <c r="R793" s="2825"/>
      <c r="S793" s="2825"/>
      <c r="T793" s="2825"/>
      <c r="U793" s="2825"/>
      <c r="V793" s="2825"/>
      <c r="W793" s="2825"/>
      <c r="X793" s="2825"/>
      <c r="Y793" s="2825"/>
      <c r="Z793" s="2825"/>
      <c r="AA793" s="2825"/>
      <c r="AB793" s="2825"/>
      <c r="AC793" s="2825"/>
      <c r="AD793" s="2825"/>
      <c r="AE793" s="2825"/>
      <c r="AF793" s="2825"/>
      <c r="AG793" s="2825"/>
      <c r="AH793" s="2825"/>
      <c r="AI793" s="2825"/>
      <c r="AJ793" s="2825"/>
      <c r="AK793" s="2825"/>
      <c r="AL793" s="2825"/>
      <c r="AM793" s="2825"/>
    </row>
    <row r="794" spans="1:39" ht="12.75" hidden="1" customHeight="1">
      <c r="A794" s="2829"/>
      <c r="B794" s="2825"/>
      <c r="C794" s="2825"/>
      <c r="D794" s="2825"/>
      <c r="E794" s="2825"/>
      <c r="F794" s="2828"/>
      <c r="G794" s="2827"/>
      <c r="H794" s="2826"/>
      <c r="I794" s="2825"/>
      <c r="J794" s="2825"/>
      <c r="K794" s="2825"/>
      <c r="L794" s="2825"/>
      <c r="M794" s="2825"/>
      <c r="N794" s="2825"/>
      <c r="O794" s="2825"/>
      <c r="P794" s="2825"/>
      <c r="Q794" s="2825"/>
      <c r="R794" s="2825"/>
      <c r="S794" s="2825"/>
      <c r="T794" s="2825"/>
      <c r="U794" s="2825"/>
      <c r="V794" s="2825"/>
      <c r="W794" s="2825"/>
      <c r="X794" s="2825"/>
      <c r="Y794" s="2825"/>
      <c r="Z794" s="2825"/>
      <c r="AA794" s="2825"/>
      <c r="AB794" s="2825"/>
      <c r="AC794" s="2825"/>
      <c r="AD794" s="2825"/>
      <c r="AE794" s="2825"/>
      <c r="AF794" s="2825"/>
      <c r="AG794" s="2825"/>
      <c r="AH794" s="2825"/>
      <c r="AI794" s="2825"/>
      <c r="AJ794" s="2825"/>
      <c r="AK794" s="2825"/>
      <c r="AL794" s="2825"/>
      <c r="AM794" s="2825"/>
    </row>
    <row r="795" spans="1:39" ht="12.75" hidden="1" customHeight="1">
      <c r="A795" s="2829"/>
      <c r="B795" s="2825"/>
      <c r="C795" s="2825"/>
      <c r="D795" s="2825"/>
      <c r="E795" s="2825"/>
      <c r="F795" s="2828"/>
      <c r="G795" s="2827"/>
      <c r="H795" s="2826"/>
      <c r="I795" s="2825"/>
      <c r="J795" s="2825"/>
      <c r="K795" s="2825"/>
      <c r="L795" s="2825"/>
      <c r="M795" s="2825"/>
      <c r="N795" s="2825"/>
      <c r="O795" s="2825"/>
      <c r="P795" s="2825"/>
      <c r="Q795" s="2825"/>
      <c r="R795" s="2825"/>
      <c r="S795" s="2825"/>
      <c r="T795" s="2825"/>
      <c r="U795" s="2825"/>
      <c r="V795" s="2825"/>
      <c r="W795" s="2825"/>
      <c r="X795" s="2825"/>
      <c r="Y795" s="2825"/>
      <c r="Z795" s="2825"/>
      <c r="AA795" s="2825"/>
      <c r="AB795" s="2825"/>
      <c r="AC795" s="2825"/>
      <c r="AD795" s="2825"/>
      <c r="AE795" s="2825"/>
      <c r="AF795" s="2825"/>
      <c r="AG795" s="2825"/>
      <c r="AH795" s="2825"/>
      <c r="AI795" s="2825"/>
      <c r="AJ795" s="2825"/>
      <c r="AK795" s="2825"/>
      <c r="AL795" s="2825"/>
      <c r="AM795" s="2825"/>
    </row>
    <row r="796" spans="1:39" ht="12.75" hidden="1" customHeight="1">
      <c r="A796" s="2829"/>
      <c r="B796" s="2825"/>
      <c r="C796" s="2825"/>
      <c r="D796" s="2825"/>
      <c r="E796" s="2825"/>
      <c r="F796" s="2828"/>
      <c r="G796" s="2827"/>
      <c r="H796" s="2826"/>
      <c r="I796" s="2825"/>
      <c r="J796" s="2825"/>
      <c r="K796" s="2825"/>
      <c r="L796" s="2825"/>
      <c r="M796" s="2825"/>
      <c r="N796" s="2825"/>
      <c r="O796" s="2825"/>
      <c r="P796" s="2825"/>
      <c r="Q796" s="2825"/>
      <c r="R796" s="2825"/>
      <c r="S796" s="2825"/>
      <c r="T796" s="2825"/>
      <c r="U796" s="2825"/>
      <c r="V796" s="2825"/>
      <c r="W796" s="2825"/>
      <c r="X796" s="2825"/>
      <c r="Y796" s="2825"/>
      <c r="Z796" s="2825"/>
      <c r="AA796" s="2825"/>
      <c r="AB796" s="2825"/>
      <c r="AC796" s="2825"/>
      <c r="AD796" s="2825"/>
      <c r="AE796" s="2825"/>
      <c r="AF796" s="2825"/>
      <c r="AG796" s="2825"/>
      <c r="AH796" s="2825"/>
      <c r="AI796" s="2825"/>
      <c r="AJ796" s="2825"/>
      <c r="AK796" s="2825"/>
      <c r="AL796" s="2825"/>
      <c r="AM796" s="2825"/>
    </row>
    <row r="797" spans="1:39" ht="12.75" hidden="1" customHeight="1">
      <c r="A797" s="2829"/>
      <c r="B797" s="2825"/>
      <c r="C797" s="2825"/>
      <c r="D797" s="2825"/>
      <c r="E797" s="2825"/>
      <c r="F797" s="2828"/>
      <c r="G797" s="2827"/>
      <c r="H797" s="2826"/>
      <c r="I797" s="2825"/>
      <c r="J797" s="2825"/>
      <c r="K797" s="2825"/>
      <c r="L797" s="2825"/>
      <c r="M797" s="2825"/>
      <c r="N797" s="2825"/>
      <c r="O797" s="2825"/>
      <c r="P797" s="2825"/>
      <c r="Q797" s="2825"/>
      <c r="R797" s="2825"/>
      <c r="S797" s="2825"/>
      <c r="T797" s="2825"/>
      <c r="U797" s="2825"/>
      <c r="V797" s="2825"/>
      <c r="W797" s="2825"/>
      <c r="X797" s="2825"/>
      <c r="Y797" s="2825"/>
      <c r="Z797" s="2825"/>
      <c r="AA797" s="2825"/>
      <c r="AB797" s="2825"/>
      <c r="AC797" s="2825"/>
      <c r="AD797" s="2825"/>
      <c r="AE797" s="2825"/>
      <c r="AF797" s="2825"/>
      <c r="AG797" s="2825"/>
      <c r="AH797" s="2825"/>
      <c r="AI797" s="2825"/>
      <c r="AJ797" s="2825"/>
      <c r="AK797" s="2825"/>
      <c r="AL797" s="2825"/>
      <c r="AM797" s="2825"/>
    </row>
    <row r="798" spans="1:39" ht="12.75" hidden="1" customHeight="1">
      <c r="A798" s="2829"/>
      <c r="B798" s="2825"/>
      <c r="C798" s="2825"/>
      <c r="D798" s="2825"/>
      <c r="E798" s="2825"/>
      <c r="F798" s="2828"/>
      <c r="G798" s="2827"/>
      <c r="H798" s="2826"/>
      <c r="I798" s="2825"/>
      <c r="J798" s="2825"/>
      <c r="K798" s="2825"/>
      <c r="L798" s="2825"/>
      <c r="M798" s="2825"/>
      <c r="N798" s="2825"/>
      <c r="O798" s="2825"/>
      <c r="P798" s="2825"/>
      <c r="Q798" s="2825"/>
      <c r="R798" s="2825"/>
      <c r="S798" s="2825"/>
      <c r="T798" s="2825"/>
      <c r="U798" s="2825"/>
      <c r="V798" s="2825"/>
      <c r="W798" s="2825"/>
      <c r="X798" s="2825"/>
      <c r="Y798" s="2825"/>
      <c r="Z798" s="2825"/>
      <c r="AA798" s="2825"/>
      <c r="AB798" s="2825"/>
      <c r="AC798" s="2825"/>
      <c r="AD798" s="2825"/>
      <c r="AE798" s="2825"/>
      <c r="AF798" s="2825"/>
      <c r="AG798" s="2825"/>
      <c r="AH798" s="2825"/>
      <c r="AI798" s="2825"/>
      <c r="AJ798" s="2825"/>
      <c r="AK798" s="2825"/>
      <c r="AL798" s="2825"/>
      <c r="AM798" s="2825"/>
    </row>
    <row r="799" spans="1:39" ht="12.75" hidden="1" customHeight="1">
      <c r="A799" s="2829"/>
      <c r="B799" s="2825"/>
      <c r="C799" s="2825"/>
      <c r="D799" s="2825"/>
      <c r="E799" s="2825"/>
      <c r="F799" s="2828"/>
      <c r="G799" s="2827"/>
      <c r="H799" s="2826"/>
      <c r="I799" s="2825"/>
      <c r="J799" s="2825"/>
      <c r="K799" s="2825"/>
      <c r="L799" s="2825"/>
      <c r="M799" s="2825"/>
      <c r="N799" s="2825"/>
      <c r="O799" s="2825"/>
      <c r="P799" s="2825"/>
      <c r="Q799" s="2825"/>
      <c r="R799" s="2825"/>
      <c r="S799" s="2825"/>
      <c r="T799" s="2825"/>
      <c r="U799" s="2825"/>
      <c r="V799" s="2825"/>
      <c r="W799" s="2825"/>
      <c r="X799" s="2825"/>
      <c r="Y799" s="2825"/>
      <c r="Z799" s="2825"/>
      <c r="AA799" s="2825"/>
      <c r="AB799" s="2825"/>
      <c r="AC799" s="2825"/>
      <c r="AD799" s="2825"/>
      <c r="AE799" s="2825"/>
      <c r="AF799" s="2825"/>
      <c r="AG799" s="2825"/>
      <c r="AH799" s="2825"/>
      <c r="AI799" s="2825"/>
      <c r="AJ799" s="2825"/>
      <c r="AK799" s="2825"/>
      <c r="AL799" s="2825"/>
      <c r="AM799" s="2825"/>
    </row>
    <row r="800" spans="1:39" ht="12.75" hidden="1" customHeight="1">
      <c r="A800" s="2829"/>
      <c r="B800" s="2825"/>
      <c r="C800" s="2825"/>
      <c r="D800" s="2825"/>
      <c r="E800" s="2825"/>
      <c r="F800" s="2828"/>
      <c r="G800" s="2827"/>
      <c r="H800" s="2826"/>
      <c r="I800" s="2825"/>
      <c r="J800" s="2825"/>
      <c r="K800" s="2825"/>
      <c r="L800" s="2825"/>
      <c r="M800" s="2825"/>
      <c r="N800" s="2825"/>
      <c r="O800" s="2825"/>
      <c r="P800" s="2825"/>
      <c r="Q800" s="2825"/>
      <c r="R800" s="2825"/>
      <c r="S800" s="2825"/>
      <c r="T800" s="2825"/>
      <c r="U800" s="2825"/>
      <c r="V800" s="2825"/>
      <c r="W800" s="2825"/>
      <c r="X800" s="2825"/>
      <c r="Y800" s="2825"/>
      <c r="Z800" s="2825"/>
      <c r="AA800" s="2825"/>
      <c r="AB800" s="2825"/>
      <c r="AC800" s="2825"/>
      <c r="AD800" s="2825"/>
      <c r="AE800" s="2825"/>
      <c r="AF800" s="2825"/>
      <c r="AG800" s="2825"/>
      <c r="AH800" s="2825"/>
      <c r="AI800" s="2825"/>
      <c r="AJ800" s="2825"/>
      <c r="AK800" s="2825"/>
      <c r="AL800" s="2825"/>
      <c r="AM800" s="2825"/>
    </row>
    <row r="801" spans="1:39" ht="12.75" hidden="1" customHeight="1">
      <c r="A801" s="2829"/>
      <c r="B801" s="2825"/>
      <c r="C801" s="2825"/>
      <c r="D801" s="2825"/>
      <c r="E801" s="2825"/>
      <c r="F801" s="2828"/>
      <c r="G801" s="2827"/>
      <c r="H801" s="2826"/>
      <c r="I801" s="2825"/>
      <c r="J801" s="2825"/>
      <c r="K801" s="2825"/>
      <c r="L801" s="2825"/>
      <c r="M801" s="2825"/>
      <c r="N801" s="2825"/>
      <c r="O801" s="2825"/>
      <c r="P801" s="2825"/>
      <c r="Q801" s="2825"/>
      <c r="R801" s="2825"/>
      <c r="S801" s="2825"/>
      <c r="T801" s="2825"/>
      <c r="U801" s="2825"/>
      <c r="V801" s="2825"/>
      <c r="W801" s="2825"/>
      <c r="X801" s="2825"/>
      <c r="Y801" s="2825"/>
      <c r="Z801" s="2825"/>
      <c r="AA801" s="2825"/>
      <c r="AB801" s="2825"/>
      <c r="AC801" s="2825"/>
      <c r="AD801" s="2825"/>
      <c r="AE801" s="2825"/>
      <c r="AF801" s="2825"/>
      <c r="AG801" s="2825"/>
      <c r="AH801" s="2825"/>
      <c r="AI801" s="2825"/>
      <c r="AJ801" s="2825"/>
      <c r="AK801" s="2825"/>
      <c r="AL801" s="2825"/>
      <c r="AM801" s="2825"/>
    </row>
    <row r="802" spans="1:39" ht="12.75" hidden="1" customHeight="1">
      <c r="A802" s="2829"/>
      <c r="B802" s="2825"/>
      <c r="C802" s="2825"/>
      <c r="D802" s="2825"/>
      <c r="E802" s="2825"/>
      <c r="F802" s="2828"/>
      <c r="G802" s="2827"/>
      <c r="H802" s="2826"/>
      <c r="I802" s="2825"/>
      <c r="J802" s="2825"/>
      <c r="K802" s="2825"/>
      <c r="L802" s="2825"/>
      <c r="M802" s="2825"/>
      <c r="N802" s="2825"/>
      <c r="O802" s="2825"/>
      <c r="P802" s="2825"/>
      <c r="Q802" s="2825"/>
      <c r="R802" s="2825"/>
      <c r="S802" s="2825"/>
      <c r="T802" s="2825"/>
      <c r="U802" s="2825"/>
      <c r="V802" s="2825"/>
      <c r="W802" s="2825"/>
      <c r="X802" s="2825"/>
      <c r="Y802" s="2825"/>
      <c r="Z802" s="2825"/>
      <c r="AA802" s="2825"/>
      <c r="AB802" s="2825"/>
      <c r="AC802" s="2825"/>
      <c r="AD802" s="2825"/>
      <c r="AE802" s="2825"/>
      <c r="AF802" s="2825"/>
      <c r="AG802" s="2825"/>
      <c r="AH802" s="2825"/>
      <c r="AI802" s="2825"/>
      <c r="AJ802" s="2825"/>
      <c r="AK802" s="2825"/>
      <c r="AL802" s="2825"/>
      <c r="AM802" s="2825"/>
    </row>
    <row r="803" spans="1:39" ht="12.75" hidden="1" customHeight="1">
      <c r="A803" s="2829"/>
      <c r="B803" s="2825"/>
      <c r="C803" s="2825"/>
      <c r="D803" s="2825"/>
      <c r="E803" s="2825"/>
      <c r="F803" s="2828"/>
      <c r="G803" s="2827"/>
      <c r="H803" s="2826"/>
      <c r="I803" s="2825"/>
      <c r="J803" s="2825"/>
      <c r="K803" s="2825"/>
      <c r="L803" s="2825"/>
      <c r="M803" s="2825"/>
      <c r="N803" s="2825"/>
      <c r="O803" s="2825"/>
      <c r="P803" s="2825"/>
      <c r="Q803" s="2825"/>
      <c r="R803" s="2825"/>
      <c r="S803" s="2825"/>
      <c r="T803" s="2825"/>
      <c r="U803" s="2825"/>
      <c r="V803" s="2825"/>
      <c r="W803" s="2825"/>
      <c r="X803" s="2825"/>
      <c r="Y803" s="2825"/>
      <c r="Z803" s="2825"/>
      <c r="AA803" s="2825"/>
      <c r="AB803" s="2825"/>
      <c r="AC803" s="2825"/>
      <c r="AD803" s="2825"/>
      <c r="AE803" s="2825"/>
      <c r="AF803" s="2825"/>
      <c r="AG803" s="2825"/>
      <c r="AH803" s="2825"/>
      <c r="AI803" s="2825"/>
      <c r="AJ803" s="2825"/>
      <c r="AK803" s="2825"/>
      <c r="AL803" s="2825"/>
      <c r="AM803" s="2825"/>
    </row>
    <row r="804" spans="1:39" ht="12.75" hidden="1" customHeight="1">
      <c r="A804" s="2829"/>
      <c r="B804" s="2825"/>
      <c r="C804" s="2825"/>
      <c r="D804" s="2825"/>
      <c r="E804" s="2825"/>
      <c r="F804" s="2828"/>
      <c r="G804" s="2827"/>
      <c r="H804" s="2826"/>
      <c r="I804" s="2825"/>
      <c r="J804" s="2825"/>
      <c r="K804" s="2825"/>
      <c r="L804" s="2825"/>
      <c r="M804" s="2825"/>
      <c r="N804" s="2825"/>
      <c r="O804" s="2825"/>
      <c r="P804" s="2825"/>
      <c r="Q804" s="2825"/>
      <c r="R804" s="2825"/>
      <c r="S804" s="2825"/>
      <c r="T804" s="2825"/>
      <c r="U804" s="2825"/>
      <c r="V804" s="2825"/>
      <c r="W804" s="2825"/>
      <c r="X804" s="2825"/>
      <c r="Y804" s="2825"/>
      <c r="Z804" s="2825"/>
      <c r="AA804" s="2825"/>
      <c r="AB804" s="2825"/>
      <c r="AC804" s="2825"/>
      <c r="AD804" s="2825"/>
      <c r="AE804" s="2825"/>
      <c r="AF804" s="2825"/>
      <c r="AG804" s="2825"/>
      <c r="AH804" s="2825"/>
      <c r="AI804" s="2825"/>
      <c r="AJ804" s="2825"/>
      <c r="AK804" s="2825"/>
      <c r="AL804" s="2825"/>
      <c r="AM804" s="2825"/>
    </row>
    <row r="805" spans="1:39" ht="12.75" hidden="1" customHeight="1">
      <c r="A805" s="2829"/>
      <c r="B805" s="2825"/>
      <c r="C805" s="2825"/>
      <c r="D805" s="2825"/>
      <c r="E805" s="2825"/>
      <c r="F805" s="2828"/>
      <c r="G805" s="2827"/>
      <c r="H805" s="2826"/>
      <c r="I805" s="2825"/>
      <c r="J805" s="2825"/>
      <c r="K805" s="2825"/>
      <c r="L805" s="2825"/>
      <c r="M805" s="2825"/>
      <c r="N805" s="2825"/>
      <c r="O805" s="2825"/>
      <c r="P805" s="2825"/>
      <c r="Q805" s="2825"/>
      <c r="R805" s="2825"/>
      <c r="S805" s="2825"/>
      <c r="T805" s="2825"/>
      <c r="U805" s="2825"/>
      <c r="V805" s="2825"/>
      <c r="W805" s="2825"/>
      <c r="X805" s="2825"/>
      <c r="Y805" s="2825"/>
      <c r="Z805" s="2825"/>
      <c r="AA805" s="2825"/>
      <c r="AB805" s="2825"/>
      <c r="AC805" s="2825"/>
      <c r="AD805" s="2825"/>
      <c r="AE805" s="2825"/>
      <c r="AF805" s="2825"/>
      <c r="AG805" s="2825"/>
      <c r="AH805" s="2825"/>
      <c r="AI805" s="2825"/>
      <c r="AJ805" s="2825"/>
      <c r="AK805" s="2825"/>
      <c r="AL805" s="2825"/>
      <c r="AM805" s="2825"/>
    </row>
    <row r="806" spans="1:39" ht="12.75" hidden="1" customHeight="1">
      <c r="A806" s="2829"/>
      <c r="B806" s="2825"/>
      <c r="C806" s="2825"/>
      <c r="D806" s="2825"/>
      <c r="E806" s="2825"/>
      <c r="F806" s="2828"/>
      <c r="G806" s="2827"/>
      <c r="H806" s="2826"/>
      <c r="I806" s="2825"/>
      <c r="J806" s="2825"/>
      <c r="K806" s="2825"/>
      <c r="L806" s="2825"/>
      <c r="M806" s="2825"/>
      <c r="N806" s="2825"/>
      <c r="O806" s="2825"/>
      <c r="P806" s="2825"/>
      <c r="Q806" s="2825"/>
      <c r="R806" s="2825"/>
      <c r="S806" s="2825"/>
      <c r="T806" s="2825"/>
      <c r="U806" s="2825"/>
      <c r="V806" s="2825"/>
      <c r="W806" s="2825"/>
      <c r="X806" s="2825"/>
      <c r="Y806" s="2825"/>
      <c r="Z806" s="2825"/>
      <c r="AA806" s="2825"/>
      <c r="AB806" s="2825"/>
      <c r="AC806" s="2825"/>
      <c r="AD806" s="2825"/>
      <c r="AE806" s="2825"/>
      <c r="AF806" s="2825"/>
      <c r="AG806" s="2825"/>
      <c r="AH806" s="2825"/>
      <c r="AI806" s="2825"/>
      <c r="AJ806" s="2825"/>
      <c r="AK806" s="2825"/>
      <c r="AL806" s="2825"/>
      <c r="AM806" s="2825"/>
    </row>
    <row r="807" spans="1:39" ht="12.75" hidden="1" customHeight="1">
      <c r="A807" s="2829"/>
      <c r="B807" s="2825"/>
      <c r="C807" s="2825"/>
      <c r="D807" s="2825"/>
      <c r="E807" s="2825"/>
      <c r="F807" s="2828"/>
      <c r="G807" s="2827"/>
      <c r="H807" s="2826"/>
      <c r="I807" s="2825"/>
      <c r="J807" s="2825"/>
      <c r="K807" s="2825"/>
      <c r="L807" s="2825"/>
      <c r="M807" s="2825"/>
      <c r="N807" s="2825"/>
      <c r="O807" s="2825"/>
      <c r="P807" s="2825"/>
      <c r="Q807" s="2825"/>
      <c r="R807" s="2825"/>
      <c r="S807" s="2825"/>
      <c r="T807" s="2825"/>
      <c r="U807" s="2825"/>
      <c r="V807" s="2825"/>
      <c r="W807" s="2825"/>
      <c r="X807" s="2825"/>
      <c r="Y807" s="2825"/>
      <c r="Z807" s="2825"/>
      <c r="AA807" s="2825"/>
      <c r="AB807" s="2825"/>
      <c r="AC807" s="2825"/>
      <c r="AD807" s="2825"/>
      <c r="AE807" s="2825"/>
      <c r="AF807" s="2825"/>
      <c r="AG807" s="2825"/>
      <c r="AH807" s="2825"/>
      <c r="AI807" s="2825"/>
      <c r="AJ807" s="2825"/>
      <c r="AK807" s="2825"/>
      <c r="AL807" s="2825"/>
      <c r="AM807" s="2825"/>
    </row>
    <row r="808" spans="1:39" ht="12.75" hidden="1" customHeight="1">
      <c r="A808" s="2829"/>
      <c r="B808" s="2825"/>
      <c r="C808" s="2825"/>
      <c r="D808" s="2825"/>
      <c r="E808" s="2825"/>
      <c r="F808" s="2828"/>
      <c r="G808" s="2827"/>
      <c r="H808" s="2826"/>
      <c r="I808" s="2825"/>
      <c r="J808" s="2825"/>
      <c r="K808" s="2825"/>
      <c r="L808" s="2825"/>
      <c r="M808" s="2825"/>
      <c r="N808" s="2825"/>
      <c r="O808" s="2825"/>
      <c r="P808" s="2825"/>
      <c r="Q808" s="2825"/>
      <c r="R808" s="2825"/>
      <c r="S808" s="2825"/>
      <c r="T808" s="2825"/>
      <c r="U808" s="2825"/>
      <c r="V808" s="2825"/>
      <c r="W808" s="2825"/>
      <c r="X808" s="2825"/>
      <c r="Y808" s="2825"/>
      <c r="Z808" s="2825"/>
      <c r="AA808" s="2825"/>
      <c r="AB808" s="2825"/>
      <c r="AC808" s="2825"/>
      <c r="AD808" s="2825"/>
      <c r="AE808" s="2825"/>
      <c r="AF808" s="2825"/>
      <c r="AG808" s="2825"/>
      <c r="AH808" s="2825"/>
      <c r="AI808" s="2825"/>
      <c r="AJ808" s="2825"/>
      <c r="AK808" s="2825"/>
      <c r="AL808" s="2825"/>
      <c r="AM808" s="2825"/>
    </row>
    <row r="809" spans="1:39" ht="12.75" hidden="1" customHeight="1">
      <c r="A809" s="2829"/>
      <c r="B809" s="2825"/>
      <c r="C809" s="2825"/>
      <c r="D809" s="2825"/>
      <c r="E809" s="2825"/>
      <c r="F809" s="2828"/>
      <c r="G809" s="2827"/>
      <c r="H809" s="2826"/>
      <c r="I809" s="2825"/>
      <c r="J809" s="2825"/>
      <c r="K809" s="2825"/>
      <c r="L809" s="2825"/>
      <c r="M809" s="2825"/>
      <c r="N809" s="2825"/>
      <c r="O809" s="2825"/>
      <c r="P809" s="2825"/>
      <c r="Q809" s="2825"/>
      <c r="R809" s="2825"/>
      <c r="S809" s="2825"/>
      <c r="T809" s="2825"/>
      <c r="U809" s="2825"/>
      <c r="V809" s="2825"/>
      <c r="W809" s="2825"/>
      <c r="X809" s="2825"/>
      <c r="Y809" s="2825"/>
      <c r="Z809" s="2825"/>
      <c r="AA809" s="2825"/>
      <c r="AB809" s="2825"/>
      <c r="AC809" s="2825"/>
      <c r="AD809" s="2825"/>
      <c r="AE809" s="2825"/>
      <c r="AF809" s="2825"/>
      <c r="AG809" s="2825"/>
      <c r="AH809" s="2825"/>
      <c r="AI809" s="2825"/>
      <c r="AJ809" s="2825"/>
      <c r="AK809" s="2825"/>
      <c r="AL809" s="2825"/>
      <c r="AM809" s="2825"/>
    </row>
    <row r="810" spans="1:39" ht="5.25" hidden="1" customHeight="1">
      <c r="A810" s="2829"/>
      <c r="B810" s="2825"/>
      <c r="C810" s="2825"/>
      <c r="D810" s="2825"/>
      <c r="E810" s="2825"/>
      <c r="F810" s="2828"/>
      <c r="G810" s="2827"/>
      <c r="H810" s="2826"/>
      <c r="I810" s="2825"/>
      <c r="J810" s="2825"/>
      <c r="K810" s="2825"/>
      <c r="L810" s="2825"/>
      <c r="M810" s="2825"/>
      <c r="N810" s="2825"/>
      <c r="O810" s="2825"/>
      <c r="P810" s="2825"/>
      <c r="Q810" s="2825"/>
      <c r="R810" s="2825"/>
      <c r="S810" s="2825"/>
      <c r="T810" s="2825"/>
      <c r="U810" s="2825"/>
      <c r="V810" s="2825"/>
      <c r="W810" s="2825"/>
      <c r="X810" s="2825"/>
      <c r="Y810" s="2825"/>
      <c r="Z810" s="2825"/>
      <c r="AA810" s="2825"/>
      <c r="AB810" s="2825"/>
      <c r="AC810" s="2825"/>
      <c r="AD810" s="2825"/>
      <c r="AE810" s="2825"/>
      <c r="AF810" s="2825"/>
      <c r="AG810" s="2825"/>
      <c r="AH810" s="2825"/>
      <c r="AI810" s="2825"/>
      <c r="AJ810" s="2825"/>
      <c r="AK810" s="2825"/>
      <c r="AL810" s="2825"/>
      <c r="AM810" s="2825"/>
    </row>
    <row r="811" spans="1:39" ht="12.75" hidden="1" customHeight="1">
      <c r="A811" s="2829"/>
      <c r="B811" s="2825"/>
      <c r="C811" s="2825"/>
      <c r="D811" s="2825"/>
      <c r="E811" s="2825"/>
      <c r="F811" s="2828"/>
      <c r="G811" s="2827"/>
      <c r="H811" s="2826"/>
      <c r="I811" s="2825"/>
      <c r="J811" s="2825"/>
      <c r="K811" s="2825"/>
      <c r="L811" s="2825"/>
      <c r="M811" s="2825"/>
      <c r="N811" s="2825"/>
      <c r="O811" s="2825"/>
      <c r="P811" s="2825"/>
      <c r="Q811" s="2825"/>
      <c r="R811" s="2825"/>
      <c r="S811" s="2825"/>
      <c r="T811" s="2825"/>
      <c r="U811" s="2825"/>
      <c r="V811" s="2825"/>
      <c r="W811" s="2825"/>
      <c r="X811" s="2825"/>
      <c r="Y811" s="2825"/>
      <c r="Z811" s="2825"/>
      <c r="AA811" s="2825"/>
      <c r="AB811" s="2825"/>
      <c r="AC811" s="2825"/>
      <c r="AD811" s="2825"/>
      <c r="AE811" s="2825"/>
      <c r="AF811" s="2825"/>
      <c r="AG811" s="2825"/>
      <c r="AH811" s="2825"/>
      <c r="AI811" s="2825"/>
      <c r="AJ811" s="2825"/>
      <c r="AK811" s="2825"/>
      <c r="AL811" s="2825"/>
      <c r="AM811" s="2825"/>
    </row>
    <row r="812" spans="1:39" ht="12.75" hidden="1" customHeight="1">
      <c r="A812" s="2829"/>
      <c r="B812" s="2825"/>
      <c r="C812" s="2825"/>
      <c r="D812" s="2825"/>
      <c r="E812" s="2825"/>
      <c r="F812" s="2828"/>
      <c r="G812" s="2827"/>
      <c r="H812" s="2826"/>
      <c r="I812" s="2825"/>
      <c r="J812" s="2825"/>
      <c r="K812" s="2825"/>
      <c r="L812" s="2825"/>
      <c r="M812" s="2825"/>
      <c r="N812" s="2825"/>
      <c r="O812" s="2825"/>
      <c r="P812" s="2825"/>
      <c r="Q812" s="2825"/>
      <c r="R812" s="2825"/>
      <c r="S812" s="2825"/>
      <c r="T812" s="2825"/>
      <c r="U812" s="2825"/>
      <c r="V812" s="2825"/>
      <c r="W812" s="2825"/>
      <c r="X812" s="2825"/>
      <c r="Y812" s="2825"/>
      <c r="Z812" s="2825"/>
      <c r="AA812" s="2825"/>
      <c r="AB812" s="2825"/>
      <c r="AC812" s="2825"/>
      <c r="AD812" s="2825"/>
      <c r="AE812" s="2825"/>
      <c r="AF812" s="2825"/>
      <c r="AG812" s="2825"/>
      <c r="AH812" s="2825"/>
      <c r="AI812" s="2825"/>
      <c r="AJ812" s="2825"/>
      <c r="AK812" s="2825"/>
      <c r="AL812" s="2825"/>
      <c r="AM812" s="2825"/>
    </row>
    <row r="813" spans="1:39" ht="12.75" hidden="1" customHeight="1">
      <c r="A813" s="2829"/>
      <c r="B813" s="2825"/>
      <c r="C813" s="2825"/>
      <c r="D813" s="2825"/>
      <c r="E813" s="2825"/>
      <c r="F813" s="2828"/>
      <c r="G813" s="2827"/>
      <c r="H813" s="2826"/>
      <c r="I813" s="2825"/>
      <c r="J813" s="2825"/>
      <c r="K813" s="2825"/>
      <c r="L813" s="2825"/>
      <c r="M813" s="2825"/>
      <c r="N813" s="2825"/>
      <c r="O813" s="2825"/>
      <c r="P813" s="2825"/>
      <c r="Q813" s="2825"/>
      <c r="R813" s="2825"/>
      <c r="S813" s="2825"/>
      <c r="T813" s="2825"/>
      <c r="U813" s="2825"/>
      <c r="V813" s="2825"/>
      <c r="W813" s="2825"/>
      <c r="X813" s="2825"/>
      <c r="Y813" s="2825"/>
      <c r="Z813" s="2825"/>
      <c r="AA813" s="2825"/>
      <c r="AB813" s="2825"/>
      <c r="AC813" s="2825"/>
      <c r="AD813" s="2825"/>
      <c r="AE813" s="2825"/>
      <c r="AF813" s="2825"/>
      <c r="AG813" s="2825"/>
      <c r="AH813" s="2825"/>
      <c r="AI813" s="2825"/>
      <c r="AJ813" s="2825"/>
      <c r="AK813" s="2825"/>
      <c r="AL813" s="2825"/>
      <c r="AM813" s="2825"/>
    </row>
    <row r="814" spans="1:39" ht="12.75" hidden="1" customHeight="1">
      <c r="A814" s="2829"/>
      <c r="B814" s="2825"/>
      <c r="C814" s="2825"/>
      <c r="D814" s="2825"/>
      <c r="E814" s="2825"/>
      <c r="F814" s="2828"/>
      <c r="G814" s="2827"/>
      <c r="H814" s="2826"/>
      <c r="I814" s="2825"/>
      <c r="J814" s="2825"/>
      <c r="K814" s="2825"/>
      <c r="L814" s="2825"/>
      <c r="M814" s="2825"/>
      <c r="N814" s="2825"/>
      <c r="O814" s="2825"/>
      <c r="P814" s="2825"/>
      <c r="Q814" s="2825"/>
      <c r="R814" s="2825"/>
      <c r="S814" s="2825"/>
      <c r="T814" s="2825"/>
      <c r="U814" s="2825"/>
      <c r="V814" s="2825"/>
      <c r="W814" s="2825"/>
      <c r="X814" s="2825"/>
      <c r="Y814" s="2825"/>
      <c r="Z814" s="2825"/>
      <c r="AA814" s="2825"/>
      <c r="AB814" s="2825"/>
      <c r="AC814" s="2825"/>
      <c r="AD814" s="2825"/>
      <c r="AE814" s="2825"/>
      <c r="AF814" s="2825"/>
      <c r="AG814" s="2825"/>
      <c r="AH814" s="2825"/>
      <c r="AI814" s="2825"/>
      <c r="AJ814" s="2825"/>
      <c r="AK814" s="2825"/>
      <c r="AL814" s="2825"/>
      <c r="AM814" s="2825"/>
    </row>
    <row r="815" spans="1:39" ht="12.75" hidden="1" customHeight="1">
      <c r="A815" s="2829"/>
      <c r="B815" s="2825"/>
      <c r="C815" s="2825"/>
      <c r="D815" s="2825"/>
      <c r="E815" s="2825"/>
      <c r="F815" s="2828"/>
      <c r="G815" s="2827"/>
      <c r="H815" s="2826"/>
      <c r="I815" s="2825"/>
      <c r="J815" s="2825"/>
      <c r="K815" s="2825"/>
      <c r="L815" s="2825"/>
      <c r="M815" s="2825"/>
      <c r="N815" s="2825"/>
      <c r="O815" s="2825"/>
      <c r="P815" s="2825"/>
      <c r="Q815" s="2825"/>
      <c r="R815" s="2825"/>
      <c r="S815" s="2825"/>
      <c r="T815" s="2825"/>
      <c r="U815" s="2825"/>
      <c r="V815" s="2825"/>
      <c r="W815" s="2825"/>
      <c r="X815" s="2825"/>
      <c r="Y815" s="2825"/>
      <c r="Z815" s="2825"/>
      <c r="AA815" s="2825"/>
      <c r="AB815" s="2825"/>
      <c r="AC815" s="2825"/>
      <c r="AD815" s="2825"/>
      <c r="AE815" s="2825"/>
      <c r="AF815" s="2825"/>
      <c r="AG815" s="2825"/>
      <c r="AH815" s="2825"/>
      <c r="AI815" s="2825"/>
      <c r="AJ815" s="2825"/>
      <c r="AK815" s="2825"/>
      <c r="AL815" s="2825"/>
      <c r="AM815" s="2825"/>
    </row>
    <row r="816" spans="1:39" ht="12.75" hidden="1" customHeight="1">
      <c r="A816" s="2829"/>
      <c r="B816" s="2825"/>
      <c r="C816" s="2825"/>
      <c r="D816" s="2825"/>
      <c r="E816" s="2825"/>
      <c r="F816" s="2828"/>
      <c r="G816" s="2827"/>
      <c r="H816" s="2826"/>
      <c r="I816" s="2825"/>
      <c r="J816" s="2825"/>
      <c r="K816" s="2825"/>
      <c r="L816" s="2825"/>
      <c r="M816" s="2825"/>
      <c r="N816" s="2825"/>
      <c r="O816" s="2825"/>
      <c r="P816" s="2825"/>
      <c r="Q816" s="2825"/>
      <c r="R816" s="2825"/>
      <c r="S816" s="2825"/>
      <c r="T816" s="2825"/>
      <c r="U816" s="2825"/>
      <c r="V816" s="2825"/>
      <c r="W816" s="2825"/>
      <c r="X816" s="2825"/>
      <c r="Y816" s="2825"/>
      <c r="Z816" s="2825"/>
      <c r="AA816" s="2825"/>
      <c r="AB816" s="2825"/>
      <c r="AC816" s="2825"/>
      <c r="AD816" s="2825"/>
      <c r="AE816" s="2825"/>
      <c r="AF816" s="2825"/>
      <c r="AG816" s="2825"/>
      <c r="AH816" s="2825"/>
      <c r="AI816" s="2825"/>
      <c r="AJ816" s="2825"/>
      <c r="AK816" s="2825"/>
      <c r="AL816" s="2825"/>
      <c r="AM816" s="2825"/>
    </row>
    <row r="817" spans="1:39" ht="12.75" hidden="1" customHeight="1">
      <c r="A817" s="2829"/>
      <c r="B817" s="2825"/>
      <c r="C817" s="2825"/>
      <c r="D817" s="2825"/>
      <c r="E817" s="2825"/>
      <c r="F817" s="2828"/>
      <c r="G817" s="2827"/>
      <c r="H817" s="2826"/>
      <c r="I817" s="2825"/>
      <c r="J817" s="2825"/>
      <c r="K817" s="2825"/>
      <c r="L817" s="2825"/>
      <c r="M817" s="2825"/>
      <c r="N817" s="2825"/>
      <c r="O817" s="2825"/>
      <c r="P817" s="2825"/>
      <c r="Q817" s="2825"/>
      <c r="R817" s="2825"/>
      <c r="S817" s="2825"/>
      <c r="T817" s="2825"/>
      <c r="U817" s="2825"/>
      <c r="V817" s="2825"/>
      <c r="W817" s="2825"/>
      <c r="X817" s="2825"/>
      <c r="Y817" s="2825"/>
      <c r="Z817" s="2825"/>
      <c r="AA817" s="2825"/>
      <c r="AB817" s="2825"/>
      <c r="AC817" s="2825"/>
      <c r="AD817" s="2825"/>
      <c r="AE817" s="2825"/>
      <c r="AF817" s="2825"/>
      <c r="AG817" s="2825"/>
      <c r="AH817" s="2825"/>
      <c r="AI817" s="2825"/>
      <c r="AJ817" s="2825"/>
      <c r="AK817" s="2825"/>
      <c r="AL817" s="2825"/>
      <c r="AM817" s="2825"/>
    </row>
    <row r="818" spans="1:39" ht="12.75" hidden="1" customHeight="1">
      <c r="A818" s="2829"/>
      <c r="B818" s="2825"/>
      <c r="C818" s="2825"/>
      <c r="D818" s="2825"/>
      <c r="E818" s="2825"/>
      <c r="F818" s="2828"/>
      <c r="G818" s="2827"/>
      <c r="H818" s="2826"/>
      <c r="I818" s="2825"/>
      <c r="J818" s="2825"/>
      <c r="K818" s="2825"/>
      <c r="L818" s="2825"/>
      <c r="M818" s="2825"/>
      <c r="N818" s="2825"/>
      <c r="O818" s="2825"/>
      <c r="P818" s="2825"/>
      <c r="Q818" s="2825"/>
      <c r="R818" s="2825"/>
      <c r="S818" s="2825"/>
      <c r="T818" s="2825"/>
      <c r="U818" s="2825"/>
      <c r="V818" s="2825"/>
      <c r="W818" s="2825"/>
      <c r="X818" s="2825"/>
      <c r="Y818" s="2825"/>
      <c r="Z818" s="2825"/>
      <c r="AA818" s="2825"/>
      <c r="AB818" s="2825"/>
      <c r="AC818" s="2825"/>
      <c r="AD818" s="2825"/>
      <c r="AE818" s="2825"/>
      <c r="AF818" s="2825"/>
      <c r="AG818" s="2825"/>
      <c r="AH818" s="2825"/>
      <c r="AI818" s="2825"/>
      <c r="AJ818" s="2825"/>
      <c r="AK818" s="2825"/>
      <c r="AL818" s="2825"/>
      <c r="AM818" s="2825"/>
    </row>
    <row r="819" spans="1:39" ht="12.75" hidden="1" customHeight="1">
      <c r="A819" s="2829"/>
      <c r="B819" s="2825"/>
      <c r="C819" s="2825"/>
      <c r="D819" s="2825"/>
      <c r="E819" s="2825"/>
      <c r="F819" s="2828"/>
      <c r="G819" s="2827"/>
      <c r="H819" s="2826"/>
      <c r="I819" s="2825"/>
      <c r="J819" s="2825"/>
      <c r="K819" s="2825"/>
      <c r="L819" s="2825"/>
      <c r="M819" s="2825"/>
      <c r="N819" s="2825"/>
      <c r="O819" s="2825"/>
      <c r="P819" s="2825"/>
      <c r="Q819" s="2825"/>
      <c r="R819" s="2825"/>
      <c r="S819" s="2825"/>
      <c r="T819" s="2825"/>
      <c r="U819" s="2825"/>
      <c r="V819" s="2825"/>
      <c r="W819" s="2825"/>
      <c r="X819" s="2825"/>
      <c r="Y819" s="2825"/>
      <c r="Z819" s="2825"/>
      <c r="AA819" s="2825"/>
      <c r="AB819" s="2825"/>
      <c r="AC819" s="2825"/>
      <c r="AD819" s="2825"/>
      <c r="AE819" s="2825"/>
      <c r="AF819" s="2825"/>
      <c r="AG819" s="2825"/>
      <c r="AH819" s="2825"/>
      <c r="AI819" s="2825"/>
      <c r="AJ819" s="2825"/>
      <c r="AK819" s="2825"/>
      <c r="AL819" s="2825"/>
      <c r="AM819" s="2825"/>
    </row>
    <row r="820" spans="1:39" ht="12.75" hidden="1" customHeight="1">
      <c r="A820" s="2829"/>
      <c r="B820" s="2825"/>
      <c r="C820" s="2825"/>
      <c r="D820" s="2825"/>
      <c r="E820" s="2825"/>
      <c r="F820" s="2828"/>
      <c r="G820" s="2827"/>
      <c r="H820" s="2826"/>
      <c r="I820" s="2825"/>
      <c r="J820" s="2825"/>
      <c r="K820" s="2825"/>
      <c r="L820" s="2825"/>
      <c r="M820" s="2825"/>
      <c r="N820" s="2825"/>
      <c r="O820" s="2825"/>
      <c r="P820" s="2825"/>
      <c r="Q820" s="2825"/>
      <c r="R820" s="2825"/>
      <c r="S820" s="2825"/>
      <c r="T820" s="2825"/>
      <c r="U820" s="2825"/>
      <c r="V820" s="2825"/>
      <c r="W820" s="2825"/>
      <c r="X820" s="2825"/>
      <c r="Y820" s="2825"/>
      <c r="Z820" s="2825"/>
      <c r="AA820" s="2825"/>
      <c r="AB820" s="2825"/>
      <c r="AC820" s="2825"/>
      <c r="AD820" s="2825"/>
      <c r="AE820" s="2825"/>
      <c r="AF820" s="2825"/>
      <c r="AG820" s="2825"/>
      <c r="AH820" s="2825"/>
      <c r="AI820" s="2825"/>
      <c r="AJ820" s="2825"/>
      <c r="AK820" s="2825"/>
      <c r="AL820" s="2825"/>
      <c r="AM820" s="2825"/>
    </row>
    <row r="821" spans="1:39" ht="12.75" hidden="1" customHeight="1">
      <c r="A821" s="2829"/>
      <c r="B821" s="2825"/>
      <c r="C821" s="2825"/>
      <c r="D821" s="2825"/>
      <c r="E821" s="2825"/>
      <c r="F821" s="2828"/>
      <c r="G821" s="2827"/>
      <c r="H821" s="2826"/>
      <c r="I821" s="2825"/>
      <c r="J821" s="2825"/>
      <c r="K821" s="2825"/>
      <c r="L821" s="2825"/>
      <c r="M821" s="2825"/>
      <c r="N821" s="2825"/>
      <c r="O821" s="2825"/>
      <c r="P821" s="2825"/>
      <c r="Q821" s="2825"/>
      <c r="R821" s="2825"/>
      <c r="S821" s="2825"/>
      <c r="T821" s="2825"/>
      <c r="U821" s="2825"/>
      <c r="V821" s="2825"/>
      <c r="W821" s="2825"/>
      <c r="X821" s="2825"/>
      <c r="Y821" s="2825"/>
      <c r="Z821" s="2825"/>
      <c r="AA821" s="2825"/>
      <c r="AB821" s="2825"/>
      <c r="AC821" s="2825"/>
      <c r="AD821" s="2825"/>
      <c r="AE821" s="2825"/>
      <c r="AF821" s="2825"/>
      <c r="AG821" s="2825"/>
      <c r="AH821" s="2825"/>
      <c r="AI821" s="2825"/>
      <c r="AJ821" s="2825"/>
      <c r="AK821" s="2825"/>
      <c r="AL821" s="2825"/>
      <c r="AM821" s="2825"/>
    </row>
    <row r="822" spans="1:39" ht="12.75" hidden="1" customHeight="1">
      <c r="A822" s="2829"/>
      <c r="B822" s="2825"/>
      <c r="C822" s="2825"/>
      <c r="D822" s="2825"/>
      <c r="E822" s="2825"/>
      <c r="F822" s="2828"/>
      <c r="G822" s="2827"/>
      <c r="H822" s="2826"/>
      <c r="I822" s="2825"/>
      <c r="J822" s="2825"/>
      <c r="K822" s="2825"/>
      <c r="L822" s="2825"/>
      <c r="M822" s="2825"/>
      <c r="N822" s="2825"/>
      <c r="O822" s="2825"/>
      <c r="P822" s="2825"/>
      <c r="Q822" s="2825"/>
      <c r="R822" s="2825"/>
      <c r="S822" s="2825"/>
      <c r="T822" s="2825"/>
      <c r="U822" s="2825"/>
      <c r="V822" s="2825"/>
      <c r="W822" s="2825"/>
      <c r="X822" s="2825"/>
      <c r="Y822" s="2825"/>
      <c r="Z822" s="2825"/>
      <c r="AA822" s="2825"/>
      <c r="AB822" s="2825"/>
      <c r="AC822" s="2825"/>
      <c r="AD822" s="2825"/>
      <c r="AE822" s="2825"/>
      <c r="AF822" s="2825"/>
      <c r="AG822" s="2825"/>
      <c r="AH822" s="2825"/>
      <c r="AI822" s="2825"/>
      <c r="AJ822" s="2825"/>
      <c r="AK822" s="2825"/>
      <c r="AL822" s="2825"/>
      <c r="AM822" s="2825"/>
    </row>
    <row r="823" spans="1:39" ht="12.75" hidden="1" customHeight="1">
      <c r="A823" s="2829"/>
      <c r="B823" s="2825"/>
      <c r="C823" s="2825"/>
      <c r="D823" s="2825"/>
      <c r="E823" s="2825"/>
      <c r="F823" s="2828"/>
      <c r="G823" s="2827"/>
      <c r="H823" s="2826"/>
      <c r="I823" s="2825"/>
      <c r="J823" s="2825"/>
      <c r="K823" s="2825"/>
      <c r="L823" s="2825"/>
      <c r="M823" s="2825"/>
      <c r="N823" s="2825"/>
      <c r="O823" s="2825"/>
      <c r="P823" s="2825"/>
      <c r="Q823" s="2825"/>
      <c r="R823" s="2825"/>
      <c r="S823" s="2825"/>
      <c r="T823" s="2825"/>
      <c r="U823" s="2825"/>
      <c r="V823" s="2825"/>
      <c r="W823" s="2825"/>
      <c r="X823" s="2825"/>
      <c r="Y823" s="2825"/>
      <c r="Z823" s="2825"/>
      <c r="AA823" s="2825"/>
      <c r="AB823" s="2825"/>
      <c r="AC823" s="2825"/>
      <c r="AD823" s="2825"/>
      <c r="AE823" s="2825"/>
      <c r="AF823" s="2825"/>
      <c r="AG823" s="2825"/>
      <c r="AH823" s="2825"/>
      <c r="AI823" s="2825"/>
      <c r="AJ823" s="2825"/>
      <c r="AK823" s="2825"/>
      <c r="AL823" s="2825"/>
      <c r="AM823" s="2825"/>
    </row>
    <row r="824" spans="1:39" ht="12.75" hidden="1" customHeight="1">
      <c r="A824" s="2829"/>
      <c r="B824" s="2825"/>
      <c r="C824" s="2825"/>
      <c r="D824" s="2825"/>
      <c r="E824" s="2825"/>
      <c r="F824" s="2828"/>
      <c r="G824" s="2827"/>
      <c r="H824" s="2826"/>
      <c r="I824" s="2825"/>
      <c r="J824" s="2825"/>
      <c r="K824" s="2825"/>
      <c r="L824" s="2825"/>
      <c r="M824" s="2825"/>
      <c r="N824" s="2825"/>
      <c r="O824" s="2825"/>
      <c r="P824" s="2825"/>
      <c r="Q824" s="2825"/>
      <c r="R824" s="2825"/>
      <c r="S824" s="2825"/>
      <c r="T824" s="2825"/>
      <c r="U824" s="2825"/>
      <c r="V824" s="2825"/>
      <c r="W824" s="2825"/>
      <c r="X824" s="2825"/>
      <c r="Y824" s="2825"/>
      <c r="Z824" s="2825"/>
      <c r="AA824" s="2825"/>
      <c r="AB824" s="2825"/>
      <c r="AC824" s="2825"/>
      <c r="AD824" s="2825"/>
      <c r="AE824" s="2825"/>
      <c r="AF824" s="2825"/>
      <c r="AG824" s="2825"/>
      <c r="AH824" s="2825"/>
      <c r="AI824" s="2825"/>
      <c r="AJ824" s="2825"/>
      <c r="AK824" s="2825"/>
      <c r="AL824" s="2825"/>
      <c r="AM824" s="2825"/>
    </row>
    <row r="825" spans="1:39" ht="12.75" hidden="1" customHeight="1">
      <c r="A825" s="2829"/>
      <c r="B825" s="2825"/>
      <c r="C825" s="2825"/>
      <c r="D825" s="2825"/>
      <c r="E825" s="2825"/>
      <c r="F825" s="2828"/>
      <c r="G825" s="2827"/>
      <c r="H825" s="2826"/>
      <c r="I825" s="2825"/>
      <c r="J825" s="2825"/>
      <c r="K825" s="2825"/>
      <c r="L825" s="2825"/>
      <c r="M825" s="2825"/>
      <c r="N825" s="2825"/>
      <c r="O825" s="2825"/>
      <c r="P825" s="2825"/>
      <c r="Q825" s="2825"/>
      <c r="R825" s="2825"/>
      <c r="S825" s="2825"/>
      <c r="T825" s="2825"/>
      <c r="U825" s="2825"/>
      <c r="V825" s="2825"/>
      <c r="W825" s="2825"/>
      <c r="X825" s="2825"/>
      <c r="Y825" s="2825"/>
      <c r="Z825" s="2825"/>
      <c r="AA825" s="2825"/>
      <c r="AB825" s="2825"/>
      <c r="AC825" s="2825"/>
      <c r="AD825" s="2825"/>
      <c r="AE825" s="2825"/>
      <c r="AF825" s="2825"/>
      <c r="AG825" s="2825"/>
      <c r="AH825" s="2825"/>
      <c r="AI825" s="2825"/>
      <c r="AJ825" s="2825"/>
      <c r="AK825" s="2825"/>
      <c r="AL825" s="2825"/>
      <c r="AM825" s="2825"/>
    </row>
    <row r="826" spans="1:39" ht="12.75" hidden="1" customHeight="1">
      <c r="A826" s="2829"/>
      <c r="B826" s="2825"/>
      <c r="C826" s="2825"/>
      <c r="D826" s="2825"/>
      <c r="E826" s="2825"/>
      <c r="F826" s="2828"/>
      <c r="G826" s="2827"/>
      <c r="H826" s="2826"/>
      <c r="I826" s="2825"/>
      <c r="J826" s="2825"/>
      <c r="K826" s="2825"/>
      <c r="L826" s="2825"/>
      <c r="M826" s="2825"/>
      <c r="N826" s="2825"/>
      <c r="O826" s="2825"/>
      <c r="P826" s="2825"/>
      <c r="Q826" s="2825"/>
      <c r="R826" s="2825"/>
      <c r="S826" s="2825"/>
      <c r="T826" s="2825"/>
      <c r="U826" s="2825"/>
      <c r="V826" s="2825"/>
      <c r="W826" s="2825"/>
      <c r="X826" s="2825"/>
      <c r="Y826" s="2825"/>
      <c r="Z826" s="2825"/>
      <c r="AA826" s="2825"/>
      <c r="AB826" s="2825"/>
      <c r="AC826" s="2825"/>
      <c r="AD826" s="2825"/>
      <c r="AE826" s="2825"/>
      <c r="AF826" s="2825"/>
      <c r="AG826" s="2825"/>
      <c r="AH826" s="2825"/>
      <c r="AI826" s="2825"/>
      <c r="AJ826" s="2825"/>
      <c r="AK826" s="2825"/>
      <c r="AL826" s="2825"/>
      <c r="AM826" s="2825"/>
    </row>
    <row r="827" spans="1:39" ht="12.75" hidden="1" customHeight="1">
      <c r="A827" s="2829"/>
      <c r="B827" s="2825"/>
      <c r="C827" s="2825"/>
      <c r="D827" s="2825"/>
      <c r="E827" s="2825"/>
      <c r="F827" s="2828"/>
      <c r="G827" s="2827"/>
      <c r="H827" s="2826"/>
      <c r="I827" s="2825"/>
      <c r="J827" s="2825"/>
      <c r="K827" s="2825"/>
      <c r="L827" s="2825"/>
      <c r="M827" s="2825"/>
      <c r="N827" s="2825"/>
      <c r="O827" s="2825"/>
      <c r="P827" s="2825"/>
      <c r="Q827" s="2825"/>
      <c r="R827" s="2825"/>
      <c r="S827" s="2825"/>
      <c r="T827" s="2825"/>
      <c r="U827" s="2825"/>
      <c r="V827" s="2825"/>
      <c r="W827" s="2825"/>
      <c r="X827" s="2825"/>
      <c r="Y827" s="2825"/>
      <c r="Z827" s="2825"/>
      <c r="AA827" s="2825"/>
      <c r="AB827" s="2825"/>
      <c r="AC827" s="2825"/>
      <c r="AD827" s="2825"/>
      <c r="AE827" s="2825"/>
      <c r="AF827" s="2825"/>
      <c r="AG827" s="2825"/>
      <c r="AH827" s="2825"/>
      <c r="AI827" s="2825"/>
      <c r="AJ827" s="2825"/>
      <c r="AK827" s="2825"/>
      <c r="AL827" s="2825"/>
      <c r="AM827" s="2825"/>
    </row>
    <row r="828" spans="1:39" ht="12.75" hidden="1" customHeight="1">
      <c r="A828" s="2829"/>
      <c r="B828" s="2825"/>
      <c r="C828" s="2825"/>
      <c r="D828" s="2825"/>
      <c r="E828" s="2825"/>
      <c r="F828" s="2828"/>
      <c r="G828" s="2827"/>
      <c r="H828" s="2826"/>
      <c r="I828" s="2825"/>
      <c r="J828" s="2825"/>
      <c r="K828" s="2825"/>
      <c r="L828" s="2825"/>
      <c r="M828" s="2825"/>
      <c r="N828" s="2825"/>
      <c r="O828" s="2825"/>
      <c r="P828" s="2825"/>
      <c r="Q828" s="2825"/>
      <c r="R828" s="2825"/>
      <c r="S828" s="2825"/>
      <c r="T828" s="2825"/>
      <c r="U828" s="2825"/>
      <c r="V828" s="2825"/>
      <c r="W828" s="2825"/>
      <c r="X828" s="2825"/>
      <c r="Y828" s="2825"/>
      <c r="Z828" s="2825"/>
      <c r="AA828" s="2825"/>
      <c r="AB828" s="2825"/>
      <c r="AC828" s="2825"/>
      <c r="AD828" s="2825"/>
      <c r="AE828" s="2825"/>
      <c r="AF828" s="2825"/>
      <c r="AG828" s="2825"/>
      <c r="AH828" s="2825"/>
      <c r="AI828" s="2825"/>
      <c r="AJ828" s="2825"/>
      <c r="AK828" s="2825"/>
      <c r="AL828" s="2825"/>
      <c r="AM828" s="2825"/>
    </row>
    <row r="829" spans="1:39" ht="12.75" hidden="1" customHeight="1">
      <c r="A829" s="2829"/>
      <c r="B829" s="2825"/>
      <c r="C829" s="2825"/>
      <c r="D829" s="2825"/>
      <c r="E829" s="2825"/>
      <c r="F829" s="2828"/>
      <c r="G829" s="2827"/>
      <c r="H829" s="2826"/>
      <c r="I829" s="2825"/>
      <c r="J829" s="2825"/>
      <c r="K829" s="2825"/>
      <c r="L829" s="2825"/>
      <c r="M829" s="2825"/>
      <c r="N829" s="2825"/>
      <c r="O829" s="2825"/>
      <c r="P829" s="2825"/>
      <c r="Q829" s="2825"/>
      <c r="R829" s="2825"/>
      <c r="S829" s="2825"/>
      <c r="T829" s="2825"/>
      <c r="U829" s="2825"/>
      <c r="V829" s="2825"/>
      <c r="W829" s="2825"/>
      <c r="X829" s="2825"/>
      <c r="Y829" s="2825"/>
      <c r="Z829" s="2825"/>
      <c r="AA829" s="2825"/>
      <c r="AB829" s="2825"/>
      <c r="AC829" s="2825"/>
      <c r="AD829" s="2825"/>
      <c r="AE829" s="2825"/>
      <c r="AF829" s="2825"/>
      <c r="AG829" s="2825"/>
      <c r="AH829" s="2825"/>
      <c r="AI829" s="2825"/>
      <c r="AJ829" s="2825"/>
      <c r="AK829" s="2825"/>
      <c r="AL829" s="2825"/>
      <c r="AM829" s="2825"/>
    </row>
    <row r="830" spans="1:39" ht="12.75" hidden="1" customHeight="1">
      <c r="A830" s="2829"/>
      <c r="B830" s="2825"/>
      <c r="C830" s="2825"/>
      <c r="D830" s="2825"/>
      <c r="E830" s="2825"/>
      <c r="F830" s="2828"/>
      <c r="G830" s="2827"/>
      <c r="H830" s="2826"/>
      <c r="I830" s="2825"/>
      <c r="J830" s="2825"/>
      <c r="K830" s="2825"/>
      <c r="L830" s="2825"/>
      <c r="M830" s="2825"/>
      <c r="N830" s="2825"/>
      <c r="O830" s="2825"/>
      <c r="P830" s="2825"/>
      <c r="Q830" s="2825"/>
      <c r="R830" s="2825"/>
      <c r="S830" s="2825"/>
      <c r="T830" s="2825"/>
      <c r="U830" s="2825"/>
      <c r="V830" s="2825"/>
      <c r="W830" s="2825"/>
      <c r="X830" s="2825"/>
      <c r="Y830" s="2825"/>
      <c r="Z830" s="2825"/>
      <c r="AA830" s="2825"/>
      <c r="AB830" s="2825"/>
      <c r="AC830" s="2825"/>
      <c r="AD830" s="2825"/>
      <c r="AE830" s="2825"/>
      <c r="AF830" s="2825"/>
      <c r="AG830" s="2825"/>
      <c r="AH830" s="2825"/>
      <c r="AI830" s="2825"/>
      <c r="AJ830" s="2825"/>
      <c r="AK830" s="2825"/>
      <c r="AL830" s="2825"/>
      <c r="AM830" s="2825"/>
    </row>
    <row r="831" spans="1:39" ht="12.75" hidden="1" customHeight="1">
      <c r="A831" s="2829"/>
      <c r="B831" s="2825"/>
      <c r="C831" s="2825"/>
      <c r="D831" s="2825"/>
      <c r="E831" s="2825"/>
      <c r="F831" s="2828"/>
      <c r="G831" s="2827"/>
      <c r="H831" s="2826"/>
      <c r="I831" s="2825"/>
      <c r="J831" s="2825"/>
      <c r="K831" s="2825"/>
      <c r="L831" s="2825"/>
      <c r="M831" s="2825"/>
      <c r="N831" s="2825"/>
      <c r="O831" s="2825"/>
      <c r="P831" s="2825"/>
      <c r="Q831" s="2825"/>
      <c r="R831" s="2825"/>
      <c r="S831" s="2825"/>
      <c r="T831" s="2825"/>
      <c r="U831" s="2825"/>
      <c r="V831" s="2825"/>
      <c r="W831" s="2825"/>
      <c r="X831" s="2825"/>
      <c r="Y831" s="2825"/>
      <c r="Z831" s="2825"/>
      <c r="AA831" s="2825"/>
      <c r="AB831" s="2825"/>
      <c r="AC831" s="2825"/>
      <c r="AD831" s="2825"/>
      <c r="AE831" s="2825"/>
      <c r="AF831" s="2825"/>
      <c r="AG831" s="2825"/>
      <c r="AH831" s="2825"/>
      <c r="AI831" s="2825"/>
      <c r="AJ831" s="2825"/>
      <c r="AK831" s="2825"/>
      <c r="AL831" s="2825"/>
      <c r="AM831" s="2825"/>
    </row>
    <row r="832" spans="1:39" ht="12.75" hidden="1" customHeight="1">
      <c r="A832" s="2829"/>
      <c r="B832" s="2825"/>
      <c r="C832" s="2825"/>
      <c r="D832" s="2825"/>
      <c r="E832" s="2825"/>
      <c r="F832" s="2828"/>
      <c r="G832" s="2827"/>
      <c r="H832" s="2826"/>
      <c r="I832" s="2825"/>
      <c r="J832" s="2825"/>
      <c r="K832" s="2825"/>
      <c r="L832" s="2825"/>
      <c r="M832" s="2825"/>
      <c r="N832" s="2825"/>
      <c r="O832" s="2825"/>
      <c r="P832" s="2825"/>
      <c r="Q832" s="2825"/>
      <c r="R832" s="2825"/>
      <c r="S832" s="2825"/>
      <c r="T832" s="2825"/>
      <c r="U832" s="2825"/>
      <c r="V832" s="2825"/>
      <c r="W832" s="2825"/>
      <c r="X832" s="2825"/>
      <c r="Y832" s="2825"/>
      <c r="Z832" s="2825"/>
      <c r="AA832" s="2825"/>
      <c r="AB832" s="2825"/>
      <c r="AC832" s="2825"/>
      <c r="AD832" s="2825"/>
      <c r="AE832" s="2825"/>
      <c r="AF832" s="2825"/>
      <c r="AG832" s="2825"/>
      <c r="AH832" s="2825"/>
      <c r="AI832" s="2825"/>
      <c r="AJ832" s="2825"/>
      <c r="AK832" s="2825"/>
      <c r="AL832" s="2825"/>
      <c r="AM832" s="2825"/>
    </row>
    <row r="833" spans="1:39" ht="12.75" hidden="1" customHeight="1">
      <c r="A833" s="2829"/>
      <c r="B833" s="2825"/>
      <c r="C833" s="2825"/>
      <c r="D833" s="2825"/>
      <c r="E833" s="2825"/>
      <c r="F833" s="2828"/>
      <c r="G833" s="2827"/>
      <c r="H833" s="2826"/>
      <c r="I833" s="2825"/>
      <c r="J833" s="2825"/>
      <c r="K833" s="2825"/>
      <c r="L833" s="2825"/>
      <c r="M833" s="2825"/>
      <c r="N833" s="2825"/>
      <c r="O833" s="2825"/>
      <c r="P833" s="2825"/>
      <c r="Q833" s="2825"/>
      <c r="R833" s="2825"/>
      <c r="S833" s="2825"/>
      <c r="T833" s="2825"/>
      <c r="U833" s="2825"/>
      <c r="V833" s="2825"/>
      <c r="W833" s="2825"/>
      <c r="X833" s="2825"/>
      <c r="Y833" s="2825"/>
      <c r="Z833" s="2825"/>
      <c r="AA833" s="2825"/>
      <c r="AB833" s="2825"/>
      <c r="AC833" s="2825"/>
      <c r="AD833" s="2825"/>
      <c r="AE833" s="2825"/>
      <c r="AF833" s="2825"/>
      <c r="AG833" s="2825"/>
      <c r="AH833" s="2825"/>
      <c r="AI833" s="2825"/>
      <c r="AJ833" s="2825"/>
      <c r="AK833" s="2825"/>
      <c r="AL833" s="2825"/>
      <c r="AM833" s="2825"/>
    </row>
    <row r="834" spans="1:39" ht="12.75" hidden="1" customHeight="1">
      <c r="A834" s="2829"/>
      <c r="B834" s="2825"/>
      <c r="C834" s="2825"/>
      <c r="D834" s="2825"/>
      <c r="E834" s="2825"/>
      <c r="F834" s="2828"/>
      <c r="G834" s="2827"/>
      <c r="H834" s="2826"/>
      <c r="I834" s="2825"/>
      <c r="J834" s="2825"/>
      <c r="K834" s="2825"/>
      <c r="L834" s="2825"/>
      <c r="M834" s="2825"/>
      <c r="N834" s="2825"/>
      <c r="O834" s="2825"/>
      <c r="P834" s="2825"/>
      <c r="Q834" s="2825"/>
      <c r="R834" s="2825"/>
      <c r="S834" s="2825"/>
      <c r="T834" s="2825"/>
      <c r="U834" s="2825"/>
      <c r="V834" s="2825"/>
      <c r="W834" s="2825"/>
      <c r="X834" s="2825"/>
      <c r="Y834" s="2825"/>
      <c r="Z834" s="2825"/>
      <c r="AA834" s="2825"/>
      <c r="AB834" s="2825"/>
      <c r="AC834" s="2825"/>
      <c r="AD834" s="2825"/>
      <c r="AE834" s="2825"/>
      <c r="AF834" s="2825"/>
      <c r="AG834" s="2825"/>
      <c r="AH834" s="2825"/>
      <c r="AI834" s="2825"/>
      <c r="AJ834" s="2825"/>
      <c r="AK834" s="2825"/>
      <c r="AL834" s="2825"/>
      <c r="AM834" s="2825"/>
    </row>
    <row r="835" spans="1:39" ht="12.75" hidden="1" customHeight="1">
      <c r="A835" s="2829"/>
      <c r="B835" s="2825"/>
      <c r="C835" s="2825"/>
      <c r="D835" s="2825"/>
      <c r="E835" s="2825"/>
      <c r="F835" s="2828"/>
      <c r="G835" s="2827"/>
      <c r="H835" s="2826"/>
      <c r="I835" s="2825"/>
      <c r="J835" s="2825"/>
      <c r="K835" s="2825"/>
      <c r="L835" s="2825"/>
      <c r="M835" s="2825"/>
      <c r="N835" s="2825"/>
      <c r="O835" s="2825"/>
      <c r="P835" s="2825"/>
      <c r="Q835" s="2825"/>
      <c r="R835" s="2825"/>
      <c r="S835" s="2825"/>
      <c r="T835" s="2825"/>
      <c r="U835" s="2825"/>
      <c r="V835" s="2825"/>
      <c r="W835" s="2825"/>
      <c r="X835" s="2825"/>
      <c r="Y835" s="2825"/>
      <c r="Z835" s="2825"/>
      <c r="AA835" s="2825"/>
      <c r="AB835" s="2825"/>
      <c r="AC835" s="2825"/>
      <c r="AD835" s="2825"/>
      <c r="AE835" s="2825"/>
      <c r="AF835" s="2825"/>
      <c r="AG835" s="2825"/>
      <c r="AH835" s="2825"/>
      <c r="AI835" s="2825"/>
      <c r="AJ835" s="2825"/>
      <c r="AK835" s="2825"/>
      <c r="AL835" s="2825"/>
      <c r="AM835" s="2825"/>
    </row>
    <row r="836" spans="1:39" ht="12.75" hidden="1" customHeight="1">
      <c r="A836" s="2829"/>
      <c r="B836" s="2825"/>
      <c r="C836" s="2825"/>
      <c r="D836" s="2825"/>
      <c r="E836" s="2825"/>
      <c r="F836" s="2828"/>
      <c r="G836" s="2827"/>
      <c r="H836" s="2826"/>
      <c r="I836" s="2825"/>
      <c r="J836" s="2825"/>
      <c r="K836" s="2825"/>
      <c r="L836" s="2825"/>
      <c r="M836" s="2825"/>
      <c r="N836" s="2825"/>
      <c r="O836" s="2825"/>
      <c r="P836" s="2825"/>
      <c r="Q836" s="2825"/>
      <c r="R836" s="2825"/>
      <c r="S836" s="2825"/>
      <c r="T836" s="2825"/>
      <c r="U836" s="2825"/>
      <c r="V836" s="2825"/>
      <c r="W836" s="2825"/>
      <c r="X836" s="2825"/>
      <c r="Y836" s="2825"/>
      <c r="Z836" s="2825"/>
      <c r="AA836" s="2825"/>
      <c r="AB836" s="2825"/>
      <c r="AC836" s="2825"/>
      <c r="AD836" s="2825"/>
      <c r="AE836" s="2825"/>
      <c r="AF836" s="2825"/>
      <c r="AG836" s="2825"/>
      <c r="AH836" s="2825"/>
      <c r="AI836" s="2825"/>
      <c r="AJ836" s="2825"/>
      <c r="AK836" s="2825"/>
      <c r="AL836" s="2825"/>
      <c r="AM836" s="2825"/>
    </row>
    <row r="837" spans="1:39" ht="12.75" hidden="1" customHeight="1">
      <c r="A837" s="2829"/>
      <c r="B837" s="2825"/>
      <c r="C837" s="2825"/>
      <c r="D837" s="2825"/>
      <c r="E837" s="2825"/>
      <c r="F837" s="2828"/>
      <c r="G837" s="2827"/>
      <c r="H837" s="2826"/>
      <c r="I837" s="2825"/>
      <c r="J837" s="2825"/>
      <c r="K837" s="2825"/>
      <c r="L837" s="2825"/>
      <c r="M837" s="2825"/>
      <c r="N837" s="2825"/>
      <c r="O837" s="2825"/>
      <c r="P837" s="2825"/>
      <c r="Q837" s="2825"/>
      <c r="R837" s="2825"/>
      <c r="S837" s="2825"/>
      <c r="T837" s="2825"/>
      <c r="U837" s="2825"/>
      <c r="V837" s="2825"/>
      <c r="W837" s="2825"/>
      <c r="X837" s="2825"/>
      <c r="Y837" s="2825"/>
      <c r="Z837" s="2825"/>
      <c r="AA837" s="2825"/>
      <c r="AB837" s="2825"/>
      <c r="AC837" s="2825"/>
      <c r="AD837" s="2825"/>
      <c r="AE837" s="2825"/>
      <c r="AF837" s="2825"/>
      <c r="AG837" s="2825"/>
      <c r="AH837" s="2825"/>
      <c r="AI837" s="2825"/>
      <c r="AJ837" s="2825"/>
      <c r="AK837" s="2825"/>
      <c r="AL837" s="2825"/>
      <c r="AM837" s="2825"/>
    </row>
    <row r="838" spans="1:39" ht="12.75" hidden="1" customHeight="1">
      <c r="A838" s="2829"/>
      <c r="B838" s="2825"/>
      <c r="C838" s="2825"/>
      <c r="D838" s="2825"/>
      <c r="E838" s="2825"/>
      <c r="F838" s="2828"/>
      <c r="G838" s="2827"/>
      <c r="H838" s="2826"/>
      <c r="I838" s="2825"/>
      <c r="J838" s="2825"/>
      <c r="K838" s="2825"/>
      <c r="L838" s="2825"/>
      <c r="M838" s="2825"/>
      <c r="N838" s="2825"/>
      <c r="O838" s="2825"/>
      <c r="P838" s="2825"/>
      <c r="Q838" s="2825"/>
      <c r="R838" s="2825"/>
      <c r="S838" s="2825"/>
      <c r="T838" s="2825"/>
      <c r="U838" s="2825"/>
      <c r="V838" s="2825"/>
      <c r="W838" s="2825"/>
      <c r="X838" s="2825"/>
      <c r="Y838" s="2825"/>
      <c r="Z838" s="2825"/>
      <c r="AA838" s="2825"/>
      <c r="AB838" s="2825"/>
      <c r="AC838" s="2825"/>
      <c r="AD838" s="2825"/>
      <c r="AE838" s="2825"/>
      <c r="AF838" s="2825"/>
      <c r="AG838" s="2825"/>
      <c r="AH838" s="2825"/>
      <c r="AI838" s="2825"/>
      <c r="AJ838" s="2825"/>
      <c r="AK838" s="2825"/>
      <c r="AL838" s="2825"/>
      <c r="AM838" s="2825"/>
    </row>
    <row r="839" spans="1:39" ht="12.75" hidden="1" customHeight="1">
      <c r="A839" s="2829"/>
      <c r="B839" s="2825"/>
      <c r="C839" s="2825"/>
      <c r="D839" s="2825"/>
      <c r="E839" s="2825"/>
      <c r="F839" s="2828"/>
      <c r="G839" s="2827"/>
      <c r="H839" s="2826"/>
      <c r="I839" s="2825"/>
      <c r="J839" s="2825"/>
      <c r="K839" s="2825"/>
      <c r="L839" s="2825"/>
      <c r="M839" s="2825"/>
      <c r="N839" s="2825"/>
      <c r="O839" s="2825"/>
      <c r="P839" s="2825"/>
      <c r="Q839" s="2825"/>
      <c r="R839" s="2825"/>
      <c r="S839" s="2825"/>
      <c r="T839" s="2825"/>
      <c r="U839" s="2825"/>
      <c r="V839" s="2825"/>
      <c r="W839" s="2825"/>
      <c r="X839" s="2825"/>
      <c r="Y839" s="2825"/>
      <c r="Z839" s="2825"/>
      <c r="AA839" s="2825"/>
      <c r="AB839" s="2825"/>
      <c r="AC839" s="2825"/>
      <c r="AD839" s="2825"/>
      <c r="AE839" s="2825"/>
      <c r="AF839" s="2825"/>
      <c r="AG839" s="2825"/>
      <c r="AH839" s="2825"/>
      <c r="AI839" s="2825"/>
      <c r="AJ839" s="2825"/>
      <c r="AK839" s="2825"/>
      <c r="AL839" s="2825"/>
      <c r="AM839" s="2825"/>
    </row>
    <row r="840" spans="1:39" ht="12.75" hidden="1" customHeight="1">
      <c r="A840" s="2829"/>
      <c r="B840" s="2825"/>
      <c r="C840" s="2825"/>
      <c r="D840" s="2825"/>
      <c r="E840" s="2825"/>
      <c r="F840" s="2828"/>
      <c r="G840" s="2827"/>
      <c r="H840" s="2826"/>
      <c r="I840" s="2825"/>
      <c r="J840" s="2825"/>
      <c r="K840" s="2825"/>
      <c r="L840" s="2825"/>
      <c r="M840" s="2825"/>
      <c r="N840" s="2825"/>
      <c r="O840" s="2825"/>
      <c r="P840" s="2825"/>
      <c r="Q840" s="2825"/>
      <c r="R840" s="2825"/>
      <c r="S840" s="2825"/>
      <c r="T840" s="2825"/>
      <c r="U840" s="2825"/>
      <c r="V840" s="2825"/>
      <c r="W840" s="2825"/>
      <c r="X840" s="2825"/>
      <c r="Y840" s="2825"/>
      <c r="Z840" s="2825"/>
      <c r="AA840" s="2825"/>
      <c r="AB840" s="2825"/>
      <c r="AC840" s="2825"/>
      <c r="AD840" s="2825"/>
      <c r="AE840" s="2825"/>
      <c r="AF840" s="2825"/>
      <c r="AG840" s="2825"/>
      <c r="AH840" s="2825"/>
      <c r="AI840" s="2825"/>
      <c r="AJ840" s="2825"/>
      <c r="AK840" s="2825"/>
      <c r="AL840" s="2825"/>
      <c r="AM840" s="2825"/>
    </row>
    <row r="841" spans="1:39" ht="12.75" hidden="1" customHeight="1">
      <c r="A841" s="2829"/>
      <c r="B841" s="2825"/>
      <c r="C841" s="2825"/>
      <c r="D841" s="2825"/>
      <c r="E841" s="2825"/>
      <c r="F841" s="2828"/>
      <c r="G841" s="2827"/>
      <c r="H841" s="2826"/>
      <c r="I841" s="2825"/>
      <c r="J841" s="2825"/>
      <c r="K841" s="2825"/>
      <c r="L841" s="2825"/>
      <c r="M841" s="2825"/>
      <c r="N841" s="2825"/>
      <c r="O841" s="2825"/>
      <c r="P841" s="2825"/>
      <c r="Q841" s="2825"/>
      <c r="R841" s="2825"/>
      <c r="S841" s="2825"/>
      <c r="T841" s="2825"/>
      <c r="U841" s="2825"/>
      <c r="V841" s="2825"/>
      <c r="W841" s="2825"/>
      <c r="X841" s="2825"/>
      <c r="Y841" s="2825"/>
      <c r="Z841" s="2825"/>
      <c r="AA841" s="2825"/>
      <c r="AB841" s="2825"/>
      <c r="AC841" s="2825"/>
      <c r="AD841" s="2825"/>
      <c r="AE841" s="2825"/>
      <c r="AF841" s="2825"/>
      <c r="AG841" s="2825"/>
      <c r="AH841" s="2825"/>
      <c r="AI841" s="2825"/>
      <c r="AJ841" s="2825"/>
      <c r="AK841" s="2825"/>
      <c r="AL841" s="2825"/>
      <c r="AM841" s="2825"/>
    </row>
    <row r="842" spans="1:39" ht="12.75" hidden="1" customHeight="1">
      <c r="A842" s="2829"/>
      <c r="B842" s="2825"/>
      <c r="C842" s="2825"/>
      <c r="D842" s="2825"/>
      <c r="E842" s="2825"/>
      <c r="F842" s="2828"/>
      <c r="G842" s="2827"/>
      <c r="H842" s="2826"/>
      <c r="I842" s="2825"/>
      <c r="J842" s="2825"/>
      <c r="K842" s="2825"/>
      <c r="L842" s="2825"/>
      <c r="M842" s="2825"/>
      <c r="N842" s="2825"/>
      <c r="O842" s="2825"/>
      <c r="P842" s="2825"/>
      <c r="Q842" s="2825"/>
      <c r="R842" s="2825"/>
      <c r="S842" s="2825"/>
      <c r="T842" s="2825"/>
      <c r="U842" s="2825"/>
      <c r="V842" s="2825"/>
      <c r="W842" s="2825"/>
      <c r="X842" s="2825"/>
      <c r="Y842" s="2825"/>
      <c r="Z842" s="2825"/>
      <c r="AA842" s="2825"/>
      <c r="AB842" s="2825"/>
      <c r="AC842" s="2825"/>
      <c r="AD842" s="2825"/>
      <c r="AE842" s="2825"/>
      <c r="AF842" s="2825"/>
      <c r="AG842" s="2825"/>
      <c r="AH842" s="2825"/>
      <c r="AI842" s="2825"/>
      <c r="AJ842" s="2825"/>
      <c r="AK842" s="2825"/>
      <c r="AL842" s="2825"/>
      <c r="AM842" s="2825"/>
    </row>
    <row r="843" spans="1:39" ht="12.75" hidden="1" customHeight="1">
      <c r="A843" s="2829"/>
      <c r="B843" s="2825"/>
      <c r="C843" s="2825"/>
      <c r="D843" s="2825"/>
      <c r="E843" s="2825"/>
      <c r="F843" s="2828"/>
      <c r="G843" s="2827"/>
      <c r="H843" s="2826"/>
      <c r="I843" s="2825"/>
      <c r="J843" s="2825"/>
      <c r="K843" s="2825"/>
      <c r="L843" s="2825"/>
      <c r="M843" s="2825"/>
      <c r="N843" s="2825"/>
      <c r="O843" s="2825"/>
      <c r="P843" s="2825"/>
      <c r="Q843" s="2825"/>
      <c r="R843" s="2825"/>
      <c r="S843" s="2825"/>
      <c r="T843" s="2825"/>
      <c r="U843" s="2825"/>
      <c r="V843" s="2825"/>
      <c r="W843" s="2825"/>
      <c r="X843" s="2825"/>
      <c r="Y843" s="2825"/>
      <c r="Z843" s="2825"/>
      <c r="AA843" s="2825"/>
      <c r="AB843" s="2825"/>
      <c r="AC843" s="2825"/>
      <c r="AD843" s="2825"/>
      <c r="AE843" s="2825"/>
      <c r="AF843" s="2825"/>
      <c r="AG843" s="2825"/>
      <c r="AH843" s="2825"/>
      <c r="AI843" s="2825"/>
      <c r="AJ843" s="2825"/>
      <c r="AK843" s="2825"/>
      <c r="AL843" s="2825"/>
      <c r="AM843" s="2825"/>
    </row>
    <row r="844" spans="1:39" ht="12.75" hidden="1" customHeight="1">
      <c r="A844" s="2829"/>
      <c r="B844" s="2825"/>
      <c r="C844" s="2825"/>
      <c r="D844" s="2825"/>
      <c r="E844" s="2825"/>
      <c r="F844" s="2828"/>
      <c r="G844" s="2827"/>
      <c r="H844" s="2826"/>
      <c r="I844" s="2825"/>
      <c r="J844" s="2825"/>
      <c r="K844" s="2825"/>
      <c r="L844" s="2825"/>
      <c r="M844" s="2825"/>
      <c r="N844" s="2825"/>
      <c r="O844" s="2825"/>
      <c r="P844" s="2825"/>
      <c r="Q844" s="2825"/>
      <c r="R844" s="2825"/>
      <c r="S844" s="2825"/>
      <c r="T844" s="2825"/>
      <c r="U844" s="2825"/>
      <c r="V844" s="2825"/>
      <c r="W844" s="2825"/>
      <c r="X844" s="2825"/>
      <c r="Y844" s="2825"/>
      <c r="Z844" s="2825"/>
      <c r="AA844" s="2825"/>
      <c r="AB844" s="2825"/>
      <c r="AC844" s="2825"/>
      <c r="AD844" s="2825"/>
      <c r="AE844" s="2825"/>
      <c r="AF844" s="2825"/>
      <c r="AG844" s="2825"/>
      <c r="AH844" s="2825"/>
      <c r="AI844" s="2825"/>
      <c r="AJ844" s="2825"/>
      <c r="AK844" s="2825"/>
      <c r="AL844" s="2825"/>
      <c r="AM844" s="2825"/>
    </row>
    <row r="845" spans="1:39" ht="12.75" hidden="1" customHeight="1">
      <c r="A845" s="2829"/>
      <c r="B845" s="2825"/>
      <c r="C845" s="2825"/>
      <c r="D845" s="2825"/>
      <c r="E845" s="2825"/>
      <c r="F845" s="2828"/>
      <c r="G845" s="2827"/>
      <c r="H845" s="2826"/>
      <c r="I845" s="2825"/>
      <c r="J845" s="2825"/>
      <c r="K845" s="2825"/>
      <c r="L845" s="2825"/>
      <c r="M845" s="2825"/>
      <c r="N845" s="2825"/>
      <c r="O845" s="2825"/>
      <c r="P845" s="2825"/>
      <c r="Q845" s="2825"/>
      <c r="R845" s="2825"/>
      <c r="S845" s="2825"/>
      <c r="T845" s="2825"/>
      <c r="U845" s="2825"/>
      <c r="V845" s="2825"/>
      <c r="W845" s="2825"/>
      <c r="X845" s="2825"/>
      <c r="Y845" s="2825"/>
      <c r="Z845" s="2825"/>
      <c r="AA845" s="2825"/>
      <c r="AB845" s="2825"/>
      <c r="AC845" s="2825"/>
      <c r="AD845" s="2825"/>
      <c r="AE845" s="2825"/>
      <c r="AF845" s="2825"/>
      <c r="AG845" s="2825"/>
      <c r="AH845" s="2825"/>
      <c r="AI845" s="2825"/>
      <c r="AJ845" s="2825"/>
      <c r="AK845" s="2825"/>
      <c r="AL845" s="2825"/>
      <c r="AM845" s="2825"/>
    </row>
    <row r="846" spans="1:39" ht="10.5" hidden="1" customHeight="1">
      <c r="A846" s="2829"/>
      <c r="B846" s="2825"/>
      <c r="C846" s="2825"/>
      <c r="D846" s="2825"/>
      <c r="E846" s="2825"/>
      <c r="F846" s="2828"/>
      <c r="G846" s="2827"/>
      <c r="H846" s="2826"/>
      <c r="I846" s="2825"/>
      <c r="J846" s="2825"/>
      <c r="K846" s="2825"/>
      <c r="L846" s="2825"/>
      <c r="M846" s="2825"/>
      <c r="N846" s="2825"/>
      <c r="O846" s="2825"/>
      <c r="P846" s="2825"/>
      <c r="Q846" s="2825"/>
      <c r="R846" s="2825"/>
      <c r="S846" s="2825"/>
      <c r="T846" s="2825"/>
      <c r="U846" s="2825"/>
      <c r="V846" s="2825"/>
      <c r="W846" s="2825"/>
      <c r="X846" s="2825"/>
      <c r="Y846" s="2825"/>
      <c r="Z846" s="2825"/>
      <c r="AA846" s="2825"/>
      <c r="AB846" s="2825"/>
      <c r="AC846" s="2825"/>
      <c r="AD846" s="2825"/>
      <c r="AE846" s="2825"/>
      <c r="AF846" s="2825"/>
      <c r="AG846" s="2825"/>
      <c r="AH846" s="2825"/>
      <c r="AI846" s="2825"/>
      <c r="AJ846" s="2825"/>
      <c r="AK846" s="2825"/>
      <c r="AL846" s="2825"/>
      <c r="AM846" s="2825"/>
    </row>
    <row r="847" spans="1:39" ht="12.75" hidden="1" customHeight="1">
      <c r="A847" s="2829"/>
      <c r="B847" s="2825"/>
      <c r="C847" s="2825"/>
      <c r="D847" s="2825"/>
      <c r="E847" s="2825"/>
      <c r="F847" s="2828"/>
      <c r="G847" s="2827"/>
      <c r="H847" s="2826"/>
      <c r="I847" s="2825"/>
      <c r="J847" s="2825"/>
      <c r="K847" s="2825"/>
      <c r="L847" s="2825"/>
      <c r="M847" s="2825"/>
      <c r="N847" s="2825"/>
      <c r="O847" s="2825"/>
      <c r="P847" s="2825"/>
      <c r="Q847" s="2825"/>
      <c r="R847" s="2825"/>
      <c r="S847" s="2825"/>
      <c r="T847" s="2825"/>
      <c r="U847" s="2825"/>
      <c r="V847" s="2825"/>
      <c r="W847" s="2825"/>
      <c r="X847" s="2825"/>
      <c r="Y847" s="2825"/>
      <c r="Z847" s="2825"/>
      <c r="AA847" s="2825"/>
      <c r="AB847" s="2825"/>
      <c r="AC847" s="2825"/>
      <c r="AD847" s="2825"/>
      <c r="AE847" s="2825"/>
      <c r="AF847" s="2825"/>
      <c r="AG847" s="2825"/>
      <c r="AH847" s="2825"/>
      <c r="AI847" s="2825"/>
      <c r="AJ847" s="2825"/>
      <c r="AK847" s="2825"/>
      <c r="AL847" s="2825"/>
      <c r="AM847" s="2825"/>
    </row>
    <row r="848" spans="1:39" ht="12.75" hidden="1" customHeight="1">
      <c r="A848" s="2829"/>
      <c r="B848" s="2825"/>
      <c r="C848" s="2825"/>
      <c r="D848" s="2825"/>
      <c r="E848" s="2825"/>
      <c r="F848" s="2828"/>
      <c r="G848" s="2827"/>
      <c r="H848" s="2826"/>
      <c r="I848" s="2825"/>
      <c r="J848" s="2825"/>
      <c r="K848" s="2825"/>
      <c r="L848" s="2825"/>
      <c r="M848" s="2825"/>
      <c r="N848" s="2825"/>
      <c r="O848" s="2825"/>
      <c r="P848" s="2825"/>
      <c r="Q848" s="2825"/>
      <c r="R848" s="2825"/>
      <c r="S848" s="2825"/>
      <c r="T848" s="2825"/>
      <c r="U848" s="2825"/>
      <c r="V848" s="2825"/>
      <c r="W848" s="2825"/>
      <c r="X848" s="2825"/>
      <c r="Y848" s="2825"/>
      <c r="Z848" s="2825"/>
      <c r="AA848" s="2825"/>
      <c r="AB848" s="2825"/>
      <c r="AC848" s="2825"/>
      <c r="AD848" s="2825"/>
      <c r="AE848" s="2825"/>
      <c r="AF848" s="2825"/>
      <c r="AG848" s="2825"/>
      <c r="AH848" s="2825"/>
      <c r="AI848" s="2825"/>
      <c r="AJ848" s="2825"/>
      <c r="AK848" s="2825"/>
      <c r="AL848" s="2825"/>
      <c r="AM848" s="2825"/>
    </row>
    <row r="849" spans="1:39" ht="12.75" hidden="1" customHeight="1">
      <c r="A849" s="2829"/>
      <c r="B849" s="2825"/>
      <c r="C849" s="2825"/>
      <c r="D849" s="2825"/>
      <c r="E849" s="2825"/>
      <c r="F849" s="2828"/>
      <c r="G849" s="2827"/>
      <c r="H849" s="2826"/>
      <c r="I849" s="2825"/>
      <c r="J849" s="2825"/>
      <c r="K849" s="2825"/>
      <c r="L849" s="2825"/>
      <c r="M849" s="2825"/>
      <c r="N849" s="2825"/>
      <c r="O849" s="2825"/>
      <c r="P849" s="2825"/>
      <c r="Q849" s="2825"/>
      <c r="R849" s="2825"/>
      <c r="S849" s="2825"/>
      <c r="T849" s="2825"/>
      <c r="U849" s="2825"/>
      <c r="V849" s="2825"/>
      <c r="W849" s="2825"/>
      <c r="X849" s="2825"/>
      <c r="Y849" s="2825"/>
      <c r="Z849" s="2825"/>
      <c r="AA849" s="2825"/>
      <c r="AB849" s="2825"/>
      <c r="AC849" s="2825"/>
      <c r="AD849" s="2825"/>
      <c r="AE849" s="2825"/>
      <c r="AF849" s="2825"/>
      <c r="AG849" s="2825"/>
      <c r="AH849" s="2825"/>
      <c r="AI849" s="2825"/>
      <c r="AJ849" s="2825"/>
      <c r="AK849" s="2825"/>
      <c r="AL849" s="2825"/>
      <c r="AM849" s="2825"/>
    </row>
    <row r="850" spans="1:39" ht="12.75" hidden="1" customHeight="1">
      <c r="A850" s="2829"/>
      <c r="B850" s="2825"/>
      <c r="C850" s="2825"/>
      <c r="D850" s="2825"/>
      <c r="E850" s="2825"/>
      <c r="F850" s="2828"/>
      <c r="G850" s="2827"/>
      <c r="H850" s="2826"/>
      <c r="I850" s="2825"/>
      <c r="J850" s="2825"/>
      <c r="K850" s="2825"/>
      <c r="L850" s="2825"/>
      <c r="M850" s="2825"/>
      <c r="N850" s="2825"/>
      <c r="O850" s="2825"/>
      <c r="P850" s="2825"/>
      <c r="Q850" s="2825"/>
      <c r="R850" s="2825"/>
      <c r="S850" s="2825"/>
      <c r="T850" s="2825"/>
      <c r="U850" s="2825"/>
      <c r="V850" s="2825"/>
      <c r="W850" s="2825"/>
      <c r="X850" s="2825"/>
      <c r="Y850" s="2825"/>
      <c r="Z850" s="2825"/>
      <c r="AA850" s="2825"/>
      <c r="AB850" s="2825"/>
      <c r="AC850" s="2825"/>
      <c r="AD850" s="2825"/>
      <c r="AE850" s="2825"/>
      <c r="AF850" s="2825"/>
      <c r="AG850" s="2825"/>
      <c r="AH850" s="2825"/>
      <c r="AI850" s="2825"/>
      <c r="AJ850" s="2825"/>
      <c r="AK850" s="2825"/>
      <c r="AL850" s="2825"/>
      <c r="AM850" s="2825"/>
    </row>
    <row r="851" spans="1:39" ht="12.75" hidden="1" customHeight="1">
      <c r="A851" s="2829"/>
      <c r="B851" s="2825"/>
      <c r="C851" s="2825"/>
      <c r="D851" s="2825"/>
      <c r="E851" s="2825"/>
      <c r="F851" s="2828"/>
      <c r="G851" s="2827"/>
      <c r="H851" s="2826"/>
      <c r="I851" s="2825"/>
      <c r="J851" s="2825"/>
      <c r="K851" s="2825"/>
      <c r="L851" s="2825"/>
      <c r="M851" s="2825"/>
      <c r="N851" s="2825"/>
      <c r="O851" s="2825"/>
      <c r="P851" s="2825"/>
      <c r="Q851" s="2825"/>
      <c r="R851" s="2825"/>
      <c r="S851" s="2825"/>
      <c r="T851" s="2825"/>
      <c r="U851" s="2825"/>
      <c r="V851" s="2825"/>
      <c r="W851" s="2825"/>
      <c r="X851" s="2825"/>
      <c r="Y851" s="2825"/>
      <c r="Z851" s="2825"/>
      <c r="AA851" s="2825"/>
      <c r="AB851" s="2825"/>
      <c r="AC851" s="2825"/>
      <c r="AD851" s="2825"/>
      <c r="AE851" s="2825"/>
      <c r="AF851" s="2825"/>
      <c r="AG851" s="2825"/>
      <c r="AH851" s="2825"/>
      <c r="AI851" s="2825"/>
      <c r="AJ851" s="2825"/>
      <c r="AK851" s="2825"/>
      <c r="AL851" s="2825"/>
      <c r="AM851" s="2825"/>
    </row>
    <row r="852" spans="1:39" ht="12.75" hidden="1" customHeight="1">
      <c r="A852" s="2829"/>
      <c r="B852" s="2825"/>
      <c r="C852" s="2825"/>
      <c r="D852" s="2825"/>
      <c r="E852" s="2825"/>
      <c r="F852" s="2828"/>
      <c r="G852" s="2827"/>
      <c r="H852" s="2826"/>
      <c r="I852" s="2825"/>
      <c r="J852" s="2825"/>
      <c r="K852" s="2825"/>
      <c r="L852" s="2825"/>
      <c r="M852" s="2825"/>
      <c r="N852" s="2825"/>
      <c r="O852" s="2825"/>
      <c r="P852" s="2825"/>
      <c r="Q852" s="2825"/>
      <c r="R852" s="2825"/>
      <c r="S852" s="2825"/>
      <c r="T852" s="2825"/>
      <c r="U852" s="2825"/>
      <c r="V852" s="2825"/>
      <c r="W852" s="2825"/>
      <c r="X852" s="2825"/>
      <c r="Y852" s="2825"/>
      <c r="Z852" s="2825"/>
      <c r="AA852" s="2825"/>
      <c r="AB852" s="2825"/>
      <c r="AC852" s="2825"/>
      <c r="AD852" s="2825"/>
      <c r="AE852" s="2825"/>
      <c r="AF852" s="2825"/>
      <c r="AG852" s="2825"/>
      <c r="AH852" s="2825"/>
      <c r="AI852" s="2825"/>
      <c r="AJ852" s="2825"/>
      <c r="AK852" s="2825"/>
      <c r="AL852" s="2825"/>
      <c r="AM852" s="2825"/>
    </row>
    <row r="853" spans="1:39" ht="12.75" hidden="1" customHeight="1">
      <c r="A853" s="2829"/>
      <c r="B853" s="2825"/>
      <c r="C853" s="2825"/>
      <c r="D853" s="2825"/>
      <c r="E853" s="2825"/>
      <c r="F853" s="2828"/>
      <c r="G853" s="2827"/>
      <c r="H853" s="2826"/>
      <c r="I853" s="2825"/>
      <c r="J853" s="2825"/>
      <c r="K853" s="2825"/>
      <c r="L853" s="2825"/>
      <c r="M853" s="2825"/>
      <c r="N853" s="2825"/>
      <c r="O853" s="2825"/>
      <c r="P853" s="2825"/>
      <c r="Q853" s="2825"/>
      <c r="R853" s="2825"/>
      <c r="S853" s="2825"/>
      <c r="T853" s="2825"/>
      <c r="U853" s="2825"/>
      <c r="V853" s="2825"/>
      <c r="W853" s="2825"/>
      <c r="X853" s="2825"/>
      <c r="Y853" s="2825"/>
      <c r="Z853" s="2825"/>
      <c r="AA853" s="2825"/>
      <c r="AB853" s="2825"/>
      <c r="AC853" s="2825"/>
      <c r="AD853" s="2825"/>
      <c r="AE853" s="2825"/>
      <c r="AF853" s="2825"/>
      <c r="AG853" s="2825"/>
      <c r="AH853" s="2825"/>
      <c r="AI853" s="2825"/>
      <c r="AJ853" s="2825"/>
      <c r="AK853" s="2825"/>
      <c r="AL853" s="2825"/>
      <c r="AM853" s="2825"/>
    </row>
    <row r="854" spans="1:39" ht="12.75" hidden="1" customHeight="1">
      <c r="A854" s="2829"/>
      <c r="B854" s="2825"/>
      <c r="C854" s="2825"/>
      <c r="D854" s="2825"/>
      <c r="E854" s="2825"/>
      <c r="F854" s="2828"/>
      <c r="G854" s="2827"/>
      <c r="H854" s="2826"/>
      <c r="I854" s="2825"/>
      <c r="J854" s="2825"/>
      <c r="K854" s="2825"/>
      <c r="L854" s="2825"/>
      <c r="M854" s="2825"/>
      <c r="N854" s="2825"/>
      <c r="O854" s="2825"/>
      <c r="P854" s="2825"/>
      <c r="Q854" s="2825"/>
      <c r="R854" s="2825"/>
      <c r="S854" s="2825"/>
      <c r="T854" s="2825"/>
      <c r="U854" s="2825"/>
      <c r="V854" s="2825"/>
      <c r="W854" s="2825"/>
      <c r="X854" s="2825"/>
      <c r="Y854" s="2825"/>
      <c r="Z854" s="2825"/>
      <c r="AA854" s="2825"/>
      <c r="AB854" s="2825"/>
      <c r="AC854" s="2825"/>
      <c r="AD854" s="2825"/>
      <c r="AE854" s="2825"/>
      <c r="AF854" s="2825"/>
      <c r="AG854" s="2825"/>
      <c r="AH854" s="2825"/>
      <c r="AI854" s="2825"/>
      <c r="AJ854" s="2825"/>
      <c r="AK854" s="2825"/>
      <c r="AL854" s="2825"/>
      <c r="AM854" s="2825"/>
    </row>
    <row r="855" spans="1:39" ht="12.75" hidden="1" customHeight="1">
      <c r="A855" s="2829"/>
      <c r="B855" s="2825"/>
      <c r="C855" s="2825"/>
      <c r="D855" s="2825"/>
      <c r="E855" s="2825"/>
      <c r="F855" s="2828"/>
      <c r="G855" s="2827"/>
      <c r="H855" s="2826"/>
      <c r="I855" s="2825"/>
      <c r="J855" s="2825"/>
      <c r="K855" s="2825"/>
      <c r="L855" s="2825"/>
      <c r="M855" s="2825"/>
      <c r="N855" s="2825"/>
      <c r="O855" s="2825"/>
      <c r="P855" s="2825"/>
      <c r="Q855" s="2825"/>
      <c r="R855" s="2825"/>
      <c r="S855" s="2825"/>
      <c r="T855" s="2825"/>
      <c r="U855" s="2825"/>
      <c r="V855" s="2825"/>
      <c r="W855" s="2825"/>
      <c r="X855" s="2825"/>
      <c r="Y855" s="2825"/>
      <c r="Z855" s="2825"/>
      <c r="AA855" s="2825"/>
      <c r="AB855" s="2825"/>
      <c r="AC855" s="2825"/>
      <c r="AD855" s="2825"/>
      <c r="AE855" s="2825"/>
      <c r="AF855" s="2825"/>
      <c r="AG855" s="2825"/>
      <c r="AH855" s="2825"/>
      <c r="AI855" s="2825"/>
      <c r="AJ855" s="2825"/>
      <c r="AK855" s="2825"/>
      <c r="AL855" s="2825"/>
      <c r="AM855" s="2825"/>
    </row>
    <row r="856" spans="1:39" ht="12.75" hidden="1" customHeight="1">
      <c r="A856" s="2829"/>
      <c r="B856" s="2825"/>
      <c r="C856" s="2825"/>
      <c r="D856" s="2825"/>
      <c r="E856" s="2825"/>
      <c r="F856" s="2828"/>
      <c r="G856" s="2827"/>
      <c r="H856" s="2826"/>
      <c r="I856" s="2825"/>
      <c r="J856" s="2825"/>
      <c r="K856" s="2825"/>
      <c r="L856" s="2825"/>
      <c r="M856" s="2825"/>
      <c r="N856" s="2825"/>
      <c r="O856" s="2825"/>
      <c r="P856" s="2825"/>
      <c r="Q856" s="2825"/>
      <c r="R856" s="2825"/>
      <c r="S856" s="2825"/>
      <c r="T856" s="2825"/>
      <c r="U856" s="2825"/>
      <c r="V856" s="2825"/>
      <c r="W856" s="2825"/>
      <c r="X856" s="2825"/>
      <c r="Y856" s="2825"/>
      <c r="Z856" s="2825"/>
      <c r="AA856" s="2825"/>
      <c r="AB856" s="2825"/>
      <c r="AC856" s="2825"/>
      <c r="AD856" s="2825"/>
      <c r="AE856" s="2825"/>
      <c r="AF856" s="2825"/>
      <c r="AG856" s="2825"/>
      <c r="AH856" s="2825"/>
      <c r="AI856" s="2825"/>
      <c r="AJ856" s="2825"/>
      <c r="AK856" s="2825"/>
      <c r="AL856" s="2825"/>
      <c r="AM856" s="2825"/>
    </row>
    <row r="857" spans="1:39" ht="12.75" hidden="1" customHeight="1">
      <c r="A857" s="2829"/>
      <c r="B857" s="2825"/>
      <c r="C857" s="2825"/>
      <c r="D857" s="2825"/>
      <c r="E857" s="2825"/>
      <c r="F857" s="2828"/>
      <c r="G857" s="2827"/>
      <c r="H857" s="2826"/>
      <c r="I857" s="2825"/>
      <c r="J857" s="2825"/>
      <c r="K857" s="2825"/>
      <c r="L857" s="2825"/>
      <c r="M857" s="2825"/>
      <c r="N857" s="2825"/>
      <c r="O857" s="2825"/>
      <c r="P857" s="2825"/>
      <c r="Q857" s="2825"/>
      <c r="R857" s="2825"/>
      <c r="S857" s="2825"/>
      <c r="T857" s="2825"/>
      <c r="U857" s="2825"/>
      <c r="V857" s="2825"/>
      <c r="W857" s="2825"/>
      <c r="X857" s="2825"/>
      <c r="Y857" s="2825"/>
      <c r="Z857" s="2825"/>
      <c r="AA857" s="2825"/>
      <c r="AB857" s="2825"/>
      <c r="AC857" s="2825"/>
      <c r="AD857" s="2825"/>
      <c r="AE857" s="2825"/>
      <c r="AF857" s="2825"/>
      <c r="AG857" s="2825"/>
      <c r="AH857" s="2825"/>
      <c r="AI857" s="2825"/>
      <c r="AJ857" s="2825"/>
      <c r="AK857" s="2825"/>
      <c r="AL857" s="2825"/>
      <c r="AM857" s="2825"/>
    </row>
    <row r="858" spans="1:39" ht="12.75" hidden="1" customHeight="1">
      <c r="A858" s="2829"/>
      <c r="B858" s="2825"/>
      <c r="C858" s="2825"/>
      <c r="D858" s="2825"/>
      <c r="E858" s="2825"/>
      <c r="F858" s="2828"/>
      <c r="G858" s="2827"/>
      <c r="H858" s="2826"/>
      <c r="I858" s="2825"/>
      <c r="J858" s="2825"/>
      <c r="K858" s="2825"/>
      <c r="L858" s="2825"/>
      <c r="M858" s="2825"/>
      <c r="N858" s="2825"/>
      <c r="O858" s="2825"/>
      <c r="P858" s="2825"/>
      <c r="Q858" s="2825"/>
      <c r="R858" s="2825"/>
      <c r="S858" s="2825"/>
      <c r="T858" s="2825"/>
      <c r="U858" s="2825"/>
      <c r="V858" s="2825"/>
      <c r="W858" s="2825"/>
      <c r="X858" s="2825"/>
      <c r="Y858" s="2825"/>
      <c r="Z858" s="2825"/>
      <c r="AA858" s="2825"/>
      <c r="AB858" s="2825"/>
      <c r="AC858" s="2825"/>
      <c r="AD858" s="2825"/>
      <c r="AE858" s="2825"/>
      <c r="AF858" s="2825"/>
      <c r="AG858" s="2825"/>
      <c r="AH858" s="2825"/>
      <c r="AI858" s="2825"/>
      <c r="AJ858" s="2825"/>
      <c r="AK858" s="2825"/>
      <c r="AL858" s="2825"/>
      <c r="AM858" s="2825"/>
    </row>
    <row r="859" spans="1:39" ht="12.75" hidden="1" customHeight="1">
      <c r="A859" s="2829"/>
      <c r="B859" s="2825"/>
      <c r="C859" s="2825"/>
      <c r="D859" s="2825"/>
      <c r="E859" s="2825"/>
      <c r="F859" s="2828"/>
      <c r="G859" s="2827"/>
      <c r="H859" s="2826"/>
      <c r="I859" s="2825"/>
      <c r="J859" s="2825"/>
      <c r="K859" s="2825"/>
      <c r="L859" s="2825"/>
      <c r="M859" s="2825"/>
      <c r="N859" s="2825"/>
      <c r="O859" s="2825"/>
      <c r="P859" s="2825"/>
      <c r="Q859" s="2825"/>
      <c r="R859" s="2825"/>
      <c r="S859" s="2825"/>
      <c r="T859" s="2825"/>
      <c r="U859" s="2825"/>
      <c r="V859" s="2825"/>
      <c r="W859" s="2825"/>
      <c r="X859" s="2825"/>
      <c r="Y859" s="2825"/>
      <c r="Z859" s="2825"/>
      <c r="AA859" s="2825"/>
      <c r="AB859" s="2825"/>
      <c r="AC859" s="2825"/>
      <c r="AD859" s="2825"/>
      <c r="AE859" s="2825"/>
      <c r="AF859" s="2825"/>
      <c r="AG859" s="2825"/>
      <c r="AH859" s="2825"/>
      <c r="AI859" s="2825"/>
      <c r="AJ859" s="2825"/>
      <c r="AK859" s="2825"/>
      <c r="AL859" s="2825"/>
      <c r="AM859" s="2825"/>
    </row>
    <row r="860" spans="1:39" ht="12.75" hidden="1" customHeight="1">
      <c r="A860" s="2829"/>
      <c r="B860" s="2825"/>
      <c r="C860" s="2825"/>
      <c r="D860" s="2825"/>
      <c r="E860" s="2825"/>
      <c r="F860" s="2828"/>
      <c r="G860" s="2827"/>
      <c r="H860" s="2826"/>
      <c r="I860" s="2825"/>
      <c r="J860" s="2825"/>
      <c r="K860" s="2825"/>
      <c r="L860" s="2825"/>
      <c r="M860" s="2825"/>
      <c r="N860" s="2825"/>
      <c r="O860" s="2825"/>
      <c r="P860" s="2825"/>
      <c r="Q860" s="2825"/>
      <c r="R860" s="2825"/>
      <c r="S860" s="2825"/>
      <c r="T860" s="2825"/>
      <c r="U860" s="2825"/>
      <c r="V860" s="2825"/>
      <c r="W860" s="2825"/>
      <c r="X860" s="2825"/>
      <c r="Y860" s="2825"/>
      <c r="Z860" s="2825"/>
      <c r="AA860" s="2825"/>
      <c r="AB860" s="2825"/>
      <c r="AC860" s="2825"/>
      <c r="AD860" s="2825"/>
      <c r="AE860" s="2825"/>
      <c r="AF860" s="2825"/>
      <c r="AG860" s="2825"/>
      <c r="AH860" s="2825"/>
      <c r="AI860" s="2825"/>
      <c r="AJ860" s="2825"/>
      <c r="AK860" s="2825"/>
      <c r="AL860" s="2825"/>
      <c r="AM860" s="2825"/>
    </row>
    <row r="861" spans="1:39" ht="12.75" hidden="1" customHeight="1">
      <c r="A861" s="2829"/>
      <c r="B861" s="2825"/>
      <c r="C861" s="2825"/>
      <c r="D861" s="2825"/>
      <c r="E861" s="2825"/>
      <c r="F861" s="2828"/>
      <c r="G861" s="2827"/>
      <c r="H861" s="2826"/>
      <c r="I861" s="2825"/>
      <c r="J861" s="2825"/>
      <c r="K861" s="2825"/>
      <c r="L861" s="2825"/>
      <c r="M861" s="2825"/>
      <c r="N861" s="2825"/>
      <c r="O861" s="2825"/>
      <c r="P861" s="2825"/>
      <c r="Q861" s="2825"/>
      <c r="R861" s="2825"/>
      <c r="S861" s="2825"/>
      <c r="T861" s="2825"/>
      <c r="U861" s="2825"/>
      <c r="V861" s="2825"/>
      <c r="W861" s="2825"/>
      <c r="X861" s="2825"/>
      <c r="Y861" s="2825"/>
      <c r="Z861" s="2825"/>
      <c r="AA861" s="2825"/>
      <c r="AB861" s="2825"/>
      <c r="AC861" s="2825"/>
      <c r="AD861" s="2825"/>
      <c r="AE861" s="2825"/>
      <c r="AF861" s="2825"/>
      <c r="AG861" s="2825"/>
      <c r="AH861" s="2825"/>
      <c r="AI861" s="2825"/>
      <c r="AJ861" s="2825"/>
      <c r="AK861" s="2825"/>
      <c r="AL861" s="2825"/>
      <c r="AM861" s="2825"/>
    </row>
    <row r="862" spans="1:39" ht="12.75" hidden="1" customHeight="1">
      <c r="A862" s="2829"/>
      <c r="B862" s="2825"/>
      <c r="C862" s="2825"/>
      <c r="D862" s="2825"/>
      <c r="E862" s="2825"/>
      <c r="F862" s="2828"/>
      <c r="G862" s="2827"/>
      <c r="H862" s="2826"/>
      <c r="I862" s="2825"/>
      <c r="J862" s="2825"/>
      <c r="K862" s="2825"/>
      <c r="L862" s="2825"/>
      <c r="M862" s="2825"/>
      <c r="N862" s="2825"/>
      <c r="O862" s="2825"/>
      <c r="P862" s="2825"/>
      <c r="Q862" s="2825"/>
      <c r="R862" s="2825"/>
      <c r="S862" s="2825"/>
      <c r="T862" s="2825"/>
      <c r="U862" s="2825"/>
      <c r="V862" s="2825"/>
      <c r="W862" s="2825"/>
      <c r="X862" s="2825"/>
      <c r="Y862" s="2825"/>
      <c r="Z862" s="2825"/>
      <c r="AA862" s="2825"/>
      <c r="AB862" s="2825"/>
      <c r="AC862" s="2825"/>
      <c r="AD862" s="2825"/>
      <c r="AE862" s="2825"/>
      <c r="AF862" s="2825"/>
      <c r="AG862" s="2825"/>
      <c r="AH862" s="2825"/>
      <c r="AI862" s="2825"/>
      <c r="AJ862" s="2825"/>
      <c r="AK862" s="2825"/>
      <c r="AL862" s="2825"/>
      <c r="AM862" s="2825"/>
    </row>
    <row r="863" spans="1:39" ht="12.75" hidden="1" customHeight="1">
      <c r="A863" s="2829"/>
      <c r="B863" s="2825"/>
      <c r="C863" s="2825"/>
      <c r="D863" s="2825"/>
      <c r="E863" s="2825"/>
      <c r="F863" s="2828"/>
      <c r="G863" s="2827"/>
      <c r="H863" s="2826"/>
      <c r="I863" s="2825"/>
      <c r="J863" s="2825"/>
      <c r="K863" s="2825"/>
      <c r="L863" s="2825"/>
      <c r="M863" s="2825"/>
      <c r="N863" s="2825"/>
      <c r="O863" s="2825"/>
      <c r="P863" s="2825"/>
      <c r="Q863" s="2825"/>
      <c r="R863" s="2825"/>
      <c r="S863" s="2825"/>
      <c r="T863" s="2825"/>
      <c r="U863" s="2825"/>
      <c r="V863" s="2825"/>
      <c r="W863" s="2825"/>
      <c r="X863" s="2825"/>
      <c r="Y863" s="2825"/>
      <c r="Z863" s="2825"/>
      <c r="AA863" s="2825"/>
      <c r="AB863" s="2825"/>
      <c r="AC863" s="2825"/>
      <c r="AD863" s="2825"/>
      <c r="AE863" s="2825"/>
      <c r="AF863" s="2825"/>
      <c r="AG863" s="2825"/>
      <c r="AH863" s="2825"/>
      <c r="AI863" s="2825"/>
      <c r="AJ863" s="2825"/>
      <c r="AK863" s="2825"/>
      <c r="AL863" s="2825"/>
      <c r="AM863" s="2825"/>
    </row>
    <row r="864" spans="1:39" ht="12.75" hidden="1" customHeight="1">
      <c r="A864" s="2829"/>
      <c r="B864" s="2825"/>
      <c r="C864" s="2825"/>
      <c r="D864" s="2825"/>
      <c r="E864" s="2825"/>
      <c r="F864" s="2828"/>
      <c r="G864" s="2827"/>
      <c r="H864" s="2826"/>
      <c r="I864" s="2825"/>
      <c r="J864" s="2825"/>
      <c r="K864" s="2825"/>
      <c r="L864" s="2825"/>
      <c r="M864" s="2825"/>
      <c r="N864" s="2825"/>
      <c r="O864" s="2825"/>
      <c r="P864" s="2825"/>
      <c r="Q864" s="2825"/>
      <c r="R864" s="2825"/>
      <c r="S864" s="2825"/>
      <c r="T864" s="2825"/>
      <c r="U864" s="2825"/>
      <c r="V864" s="2825"/>
      <c r="W864" s="2825"/>
      <c r="X864" s="2825"/>
      <c r="Y864" s="2825"/>
      <c r="Z864" s="2825"/>
      <c r="AA864" s="2825"/>
      <c r="AB864" s="2825"/>
      <c r="AC864" s="2825"/>
      <c r="AD864" s="2825"/>
      <c r="AE864" s="2825"/>
      <c r="AF864" s="2825"/>
      <c r="AG864" s="2825"/>
      <c r="AH864" s="2825"/>
      <c r="AI864" s="2825"/>
      <c r="AJ864" s="2825"/>
      <c r="AK864" s="2825"/>
      <c r="AL864" s="2825"/>
      <c r="AM864" s="2825"/>
    </row>
    <row r="865" spans="1:39" ht="12.75" hidden="1" customHeight="1">
      <c r="A865" s="2829"/>
      <c r="B865" s="2825"/>
      <c r="C865" s="2825"/>
      <c r="D865" s="2825"/>
      <c r="E865" s="2825"/>
      <c r="F865" s="2828"/>
      <c r="G865" s="2827"/>
      <c r="H865" s="2826"/>
      <c r="I865" s="2825"/>
      <c r="J865" s="2825"/>
      <c r="K865" s="2825"/>
      <c r="L865" s="2825"/>
      <c r="M865" s="2825"/>
      <c r="N865" s="2825"/>
      <c r="O865" s="2825"/>
      <c r="P865" s="2825"/>
      <c r="Q865" s="2825"/>
      <c r="R865" s="2825"/>
      <c r="S865" s="2825"/>
      <c r="T865" s="2825"/>
      <c r="U865" s="2825"/>
      <c r="V865" s="2825"/>
      <c r="W865" s="2825"/>
      <c r="X865" s="2825"/>
      <c r="Y865" s="2825"/>
      <c r="Z865" s="2825"/>
      <c r="AA865" s="2825"/>
      <c r="AB865" s="2825"/>
      <c r="AC865" s="2825"/>
      <c r="AD865" s="2825"/>
      <c r="AE865" s="2825"/>
      <c r="AF865" s="2825"/>
      <c r="AG865" s="2825"/>
      <c r="AH865" s="2825"/>
      <c r="AI865" s="2825"/>
      <c r="AJ865" s="2825"/>
      <c r="AK865" s="2825"/>
      <c r="AL865" s="2825"/>
      <c r="AM865" s="2825"/>
    </row>
    <row r="866" spans="1:39" ht="12.75" hidden="1" customHeight="1">
      <c r="A866" s="2829"/>
      <c r="B866" s="2825"/>
      <c r="C866" s="2825"/>
      <c r="D866" s="2825"/>
      <c r="E866" s="2825"/>
      <c r="F866" s="2828"/>
      <c r="G866" s="2827"/>
      <c r="H866" s="2826"/>
      <c r="I866" s="2825"/>
      <c r="J866" s="2825"/>
      <c r="K866" s="2825"/>
      <c r="L866" s="2825"/>
      <c r="M866" s="2825"/>
      <c r="N866" s="2825"/>
      <c r="O866" s="2825"/>
      <c r="P866" s="2825"/>
      <c r="Q866" s="2825"/>
      <c r="R866" s="2825"/>
      <c r="S866" s="2825"/>
      <c r="T866" s="2825"/>
      <c r="U866" s="2825"/>
      <c r="V866" s="2825"/>
      <c r="W866" s="2825"/>
      <c r="X866" s="2825"/>
      <c r="Y866" s="2825"/>
      <c r="Z866" s="2825"/>
      <c r="AA866" s="2825"/>
      <c r="AB866" s="2825"/>
      <c r="AC866" s="2825"/>
      <c r="AD866" s="2825"/>
      <c r="AE866" s="2825"/>
      <c r="AF866" s="2825"/>
      <c r="AG866" s="2825"/>
      <c r="AH866" s="2825"/>
      <c r="AI866" s="2825"/>
      <c r="AJ866" s="2825"/>
      <c r="AK866" s="2825"/>
      <c r="AL866" s="2825"/>
      <c r="AM866" s="2825"/>
    </row>
    <row r="867" spans="1:39" ht="12.75" hidden="1" customHeight="1">
      <c r="A867" s="2829"/>
      <c r="B867" s="2825"/>
      <c r="C867" s="2825"/>
      <c r="D867" s="2825"/>
      <c r="E867" s="2825"/>
      <c r="F867" s="2828"/>
      <c r="G867" s="2827"/>
      <c r="H867" s="2826"/>
      <c r="I867" s="2825"/>
      <c r="J867" s="2825"/>
      <c r="K867" s="2825"/>
      <c r="L867" s="2825"/>
      <c r="M867" s="2825"/>
      <c r="N867" s="2825"/>
      <c r="O867" s="2825"/>
      <c r="P867" s="2825"/>
      <c r="Q867" s="2825"/>
      <c r="R867" s="2825"/>
      <c r="S867" s="2825"/>
      <c r="T867" s="2825"/>
      <c r="U867" s="2825"/>
      <c r="V867" s="2825"/>
      <c r="W867" s="2825"/>
      <c r="X867" s="2825"/>
      <c r="Y867" s="2825"/>
      <c r="Z867" s="2825"/>
      <c r="AA867" s="2825"/>
      <c r="AB867" s="2825"/>
      <c r="AC867" s="2825"/>
      <c r="AD867" s="2825"/>
      <c r="AE867" s="2825"/>
      <c r="AF867" s="2825"/>
      <c r="AG867" s="2825"/>
      <c r="AH867" s="2825"/>
      <c r="AI867" s="2825"/>
      <c r="AJ867" s="2825"/>
      <c r="AK867" s="2825"/>
      <c r="AL867" s="2825"/>
      <c r="AM867" s="2825"/>
    </row>
    <row r="868" spans="1:39" ht="12.75" hidden="1" customHeight="1">
      <c r="A868" s="2829"/>
      <c r="B868" s="2825"/>
      <c r="C868" s="2825"/>
      <c r="D868" s="2825"/>
      <c r="E868" s="2825"/>
      <c r="F868" s="2828"/>
      <c r="G868" s="2827"/>
      <c r="H868" s="2826"/>
      <c r="I868" s="2825"/>
      <c r="J868" s="2825"/>
      <c r="K868" s="2825"/>
      <c r="L868" s="2825"/>
      <c r="M868" s="2825"/>
      <c r="N868" s="2825"/>
      <c r="O868" s="2825"/>
      <c r="P868" s="2825"/>
      <c r="Q868" s="2825"/>
      <c r="R868" s="2825"/>
      <c r="S868" s="2825"/>
      <c r="T868" s="2825"/>
      <c r="U868" s="2825"/>
      <c r="V868" s="2825"/>
      <c r="W868" s="2825"/>
      <c r="X868" s="2825"/>
      <c r="Y868" s="2825"/>
      <c r="Z868" s="2825"/>
      <c r="AA868" s="2825"/>
      <c r="AB868" s="2825"/>
      <c r="AC868" s="2825"/>
      <c r="AD868" s="2825"/>
      <c r="AE868" s="2825"/>
      <c r="AF868" s="2825"/>
      <c r="AG868" s="2825"/>
      <c r="AH868" s="2825"/>
      <c r="AI868" s="2825"/>
      <c r="AJ868" s="2825"/>
      <c r="AK868" s="2825"/>
      <c r="AL868" s="2825"/>
      <c r="AM868" s="2825"/>
    </row>
    <row r="869" spans="1:39" ht="12.75" hidden="1" customHeight="1">
      <c r="A869" s="2829"/>
      <c r="B869" s="2825"/>
      <c r="C869" s="2825"/>
      <c r="D869" s="2825"/>
      <c r="E869" s="2825"/>
      <c r="F869" s="2828"/>
      <c r="G869" s="2827"/>
      <c r="H869" s="2826"/>
      <c r="I869" s="2825"/>
      <c r="J869" s="2825"/>
      <c r="K869" s="2825"/>
      <c r="L869" s="2825"/>
      <c r="M869" s="2825"/>
      <c r="N869" s="2825"/>
      <c r="O869" s="2825"/>
      <c r="P869" s="2825"/>
      <c r="Q869" s="2825"/>
      <c r="R869" s="2825"/>
      <c r="S869" s="2825"/>
      <c r="T869" s="2825"/>
      <c r="U869" s="2825"/>
      <c r="V869" s="2825"/>
      <c r="W869" s="2825"/>
      <c r="X869" s="2825"/>
      <c r="Y869" s="2825"/>
      <c r="Z869" s="2825"/>
      <c r="AA869" s="2825"/>
      <c r="AB869" s="2825"/>
      <c r="AC869" s="2825"/>
      <c r="AD869" s="2825"/>
      <c r="AE869" s="2825"/>
      <c r="AF869" s="2825"/>
      <c r="AG869" s="2825"/>
      <c r="AH869" s="2825"/>
      <c r="AI869" s="2825"/>
      <c r="AJ869" s="2825"/>
      <c r="AK869" s="2825"/>
      <c r="AL869" s="2825"/>
      <c r="AM869" s="2825"/>
    </row>
    <row r="870" spans="1:39" ht="12.75" hidden="1" customHeight="1">
      <c r="A870" s="2829"/>
      <c r="B870" s="2825"/>
      <c r="C870" s="2825"/>
      <c r="D870" s="2825"/>
      <c r="E870" s="2825"/>
      <c r="F870" s="2828"/>
      <c r="G870" s="2827"/>
      <c r="H870" s="2826"/>
      <c r="I870" s="2825"/>
      <c r="J870" s="2825"/>
      <c r="K870" s="2825"/>
      <c r="L870" s="2825"/>
      <c r="M870" s="2825"/>
      <c r="N870" s="2825"/>
      <c r="O870" s="2825"/>
      <c r="P870" s="2825"/>
      <c r="Q870" s="2825"/>
      <c r="R870" s="2825"/>
      <c r="S870" s="2825"/>
      <c r="T870" s="2825"/>
      <c r="U870" s="2825"/>
      <c r="V870" s="2825"/>
      <c r="W870" s="2825"/>
      <c r="X870" s="2825"/>
      <c r="Y870" s="2825"/>
      <c r="Z870" s="2825"/>
      <c r="AA870" s="2825"/>
      <c r="AB870" s="2825"/>
      <c r="AC870" s="2825"/>
      <c r="AD870" s="2825"/>
      <c r="AE870" s="2825"/>
      <c r="AF870" s="2825"/>
      <c r="AG870" s="2825"/>
      <c r="AH870" s="2825"/>
      <c r="AI870" s="2825"/>
      <c r="AJ870" s="2825"/>
      <c r="AK870" s="2825"/>
      <c r="AL870" s="2825"/>
      <c r="AM870" s="2825"/>
    </row>
    <row r="871" spans="1:39" ht="12.75" hidden="1" customHeight="1">
      <c r="A871" s="2829"/>
      <c r="B871" s="2825"/>
      <c r="C871" s="2825"/>
      <c r="D871" s="2825"/>
      <c r="E871" s="2825"/>
      <c r="F871" s="2828"/>
      <c r="G871" s="2827"/>
      <c r="H871" s="2826"/>
      <c r="I871" s="2825"/>
      <c r="J871" s="2825"/>
      <c r="K871" s="2825"/>
      <c r="L871" s="2825"/>
      <c r="M871" s="2825"/>
      <c r="N871" s="2825"/>
      <c r="O871" s="2825"/>
      <c r="P871" s="2825"/>
      <c r="Q871" s="2825"/>
      <c r="R871" s="2825"/>
      <c r="S871" s="2825"/>
      <c r="T871" s="2825"/>
      <c r="U871" s="2825"/>
      <c r="V871" s="2825"/>
      <c r="W871" s="2825"/>
      <c r="X871" s="2825"/>
      <c r="Y871" s="2825"/>
      <c r="Z871" s="2825"/>
      <c r="AA871" s="2825"/>
      <c r="AB871" s="2825"/>
      <c r="AC871" s="2825"/>
      <c r="AD871" s="2825"/>
      <c r="AE871" s="2825"/>
      <c r="AF871" s="2825"/>
      <c r="AG871" s="2825"/>
      <c r="AH871" s="2825"/>
      <c r="AI871" s="2825"/>
      <c r="AJ871" s="2825"/>
      <c r="AK871" s="2825"/>
      <c r="AL871" s="2825"/>
      <c r="AM871" s="2825"/>
    </row>
    <row r="872" spans="1:39" ht="12.75" hidden="1" customHeight="1">
      <c r="A872" s="2829"/>
      <c r="B872" s="2825"/>
      <c r="C872" s="2825"/>
      <c r="D872" s="2825"/>
      <c r="E872" s="2825"/>
      <c r="F872" s="2828"/>
      <c r="G872" s="2827"/>
      <c r="H872" s="2826"/>
      <c r="I872" s="2825"/>
      <c r="J872" s="2825"/>
      <c r="K872" s="2825"/>
      <c r="L872" s="2825"/>
      <c r="M872" s="2825"/>
      <c r="N872" s="2825"/>
      <c r="O872" s="2825"/>
      <c r="P872" s="2825"/>
      <c r="Q872" s="2825"/>
      <c r="R872" s="2825"/>
      <c r="S872" s="2825"/>
      <c r="T872" s="2825"/>
      <c r="U872" s="2825"/>
      <c r="V872" s="2825"/>
      <c r="W872" s="2825"/>
      <c r="X872" s="2825"/>
      <c r="Y872" s="2825"/>
      <c r="Z872" s="2825"/>
      <c r="AA872" s="2825"/>
      <c r="AB872" s="2825"/>
      <c r="AC872" s="2825"/>
      <c r="AD872" s="2825"/>
      <c r="AE872" s="2825"/>
      <c r="AF872" s="2825"/>
      <c r="AG872" s="2825"/>
      <c r="AH872" s="2825"/>
      <c r="AI872" s="2825"/>
      <c r="AJ872" s="2825"/>
      <c r="AK872" s="2825"/>
      <c r="AL872" s="2825"/>
      <c r="AM872" s="2825"/>
    </row>
    <row r="873" spans="1:39" ht="12.75" hidden="1" customHeight="1">
      <c r="A873" s="2829"/>
      <c r="B873" s="2825"/>
      <c r="C873" s="2825"/>
      <c r="D873" s="2825"/>
      <c r="E873" s="2825"/>
      <c r="F873" s="2828"/>
      <c r="G873" s="2827"/>
      <c r="H873" s="2826"/>
      <c r="I873" s="2825"/>
      <c r="J873" s="2825"/>
      <c r="K873" s="2825"/>
      <c r="L873" s="2825"/>
      <c r="M873" s="2825"/>
      <c r="N873" s="2825"/>
      <c r="O873" s="2825"/>
      <c r="P873" s="2825"/>
      <c r="Q873" s="2825"/>
      <c r="R873" s="2825"/>
      <c r="S873" s="2825"/>
      <c r="T873" s="2825"/>
      <c r="U873" s="2825"/>
      <c r="V873" s="2825"/>
      <c r="W873" s="2825"/>
      <c r="X873" s="2825"/>
      <c r="Y873" s="2825"/>
      <c r="Z873" s="2825"/>
      <c r="AA873" s="2825"/>
      <c r="AB873" s="2825"/>
      <c r="AC873" s="2825"/>
      <c r="AD873" s="2825"/>
      <c r="AE873" s="2825"/>
      <c r="AF873" s="2825"/>
      <c r="AG873" s="2825"/>
      <c r="AH873" s="2825"/>
      <c r="AI873" s="2825"/>
      <c r="AJ873" s="2825"/>
      <c r="AK873" s="2825"/>
      <c r="AL873" s="2825"/>
      <c r="AM873" s="2825"/>
    </row>
    <row r="874" spans="1:39" ht="12.75" hidden="1" customHeight="1">
      <c r="A874" s="2829"/>
      <c r="B874" s="2825"/>
      <c r="C874" s="2825"/>
      <c r="D874" s="2825"/>
      <c r="E874" s="2825"/>
      <c r="F874" s="2828"/>
      <c r="G874" s="2827"/>
      <c r="H874" s="2826"/>
      <c r="I874" s="2825"/>
      <c r="J874" s="2825"/>
      <c r="K874" s="2825"/>
      <c r="L874" s="2825"/>
      <c r="M874" s="2825"/>
      <c r="N874" s="2825"/>
      <c r="O874" s="2825"/>
      <c r="P874" s="2825"/>
      <c r="Q874" s="2825"/>
      <c r="R874" s="2825"/>
      <c r="S874" s="2825"/>
      <c r="T874" s="2825"/>
      <c r="U874" s="2825"/>
      <c r="V874" s="2825"/>
      <c r="W874" s="2825"/>
      <c r="X874" s="2825"/>
      <c r="Y874" s="2825"/>
      <c r="Z874" s="2825"/>
      <c r="AA874" s="2825"/>
      <c r="AB874" s="2825"/>
      <c r="AC874" s="2825"/>
      <c r="AD874" s="2825"/>
      <c r="AE874" s="2825"/>
      <c r="AF874" s="2825"/>
      <c r="AG874" s="2825"/>
      <c r="AH874" s="2825"/>
      <c r="AI874" s="2825"/>
      <c r="AJ874" s="2825"/>
      <c r="AK874" s="2825"/>
      <c r="AL874" s="2825"/>
      <c r="AM874" s="2825"/>
    </row>
    <row r="875" spans="1:39" ht="12.75" hidden="1" customHeight="1">
      <c r="A875" s="2829"/>
      <c r="B875" s="2825"/>
      <c r="C875" s="2825"/>
      <c r="D875" s="2825"/>
      <c r="E875" s="2825"/>
      <c r="F875" s="2828"/>
      <c r="G875" s="2827"/>
      <c r="H875" s="2826"/>
      <c r="I875" s="2825"/>
      <c r="J875" s="2825"/>
      <c r="K875" s="2825"/>
      <c r="L875" s="2825"/>
      <c r="M875" s="2825"/>
      <c r="N875" s="2825"/>
      <c r="O875" s="2825"/>
      <c r="P875" s="2825"/>
      <c r="Q875" s="2825"/>
      <c r="R875" s="2825"/>
      <c r="S875" s="2825"/>
      <c r="T875" s="2825"/>
      <c r="U875" s="2825"/>
      <c r="V875" s="2825"/>
      <c r="W875" s="2825"/>
      <c r="X875" s="2825"/>
      <c r="Y875" s="2825"/>
      <c r="Z875" s="2825"/>
      <c r="AA875" s="2825"/>
      <c r="AB875" s="2825"/>
      <c r="AC875" s="2825"/>
      <c r="AD875" s="2825"/>
      <c r="AE875" s="2825"/>
      <c r="AF875" s="2825"/>
      <c r="AG875" s="2825"/>
      <c r="AH875" s="2825"/>
      <c r="AI875" s="2825"/>
      <c r="AJ875" s="2825"/>
      <c r="AK875" s="2825"/>
      <c r="AL875" s="2825"/>
      <c r="AM875" s="2825"/>
    </row>
    <row r="876" spans="1:39" ht="12.75" hidden="1" customHeight="1">
      <c r="A876" s="2829"/>
      <c r="B876" s="2825"/>
      <c r="C876" s="2825"/>
      <c r="D876" s="2825"/>
      <c r="E876" s="2825"/>
      <c r="F876" s="2828"/>
      <c r="G876" s="2827"/>
      <c r="H876" s="2826"/>
      <c r="I876" s="2825"/>
      <c r="J876" s="2825"/>
      <c r="K876" s="2825"/>
      <c r="L876" s="2825"/>
      <c r="M876" s="2825"/>
      <c r="N876" s="2825"/>
      <c r="O876" s="2825"/>
      <c r="P876" s="2825"/>
      <c r="Q876" s="2825"/>
      <c r="R876" s="2825"/>
      <c r="S876" s="2825"/>
      <c r="T876" s="2825"/>
      <c r="U876" s="2825"/>
      <c r="V876" s="2825"/>
      <c r="W876" s="2825"/>
      <c r="X876" s="2825"/>
      <c r="Y876" s="2825"/>
      <c r="Z876" s="2825"/>
      <c r="AA876" s="2825"/>
      <c r="AB876" s="2825"/>
      <c r="AC876" s="2825"/>
      <c r="AD876" s="2825"/>
      <c r="AE876" s="2825"/>
      <c r="AF876" s="2825"/>
      <c r="AG876" s="2825"/>
      <c r="AH876" s="2825"/>
      <c r="AI876" s="2825"/>
      <c r="AJ876" s="2825"/>
      <c r="AK876" s="2825"/>
      <c r="AL876" s="2825"/>
      <c r="AM876" s="2825"/>
    </row>
    <row r="877" spans="1:39" ht="12.75" hidden="1" customHeight="1">
      <c r="A877" s="2829"/>
      <c r="B877" s="2825"/>
      <c r="C877" s="2825"/>
      <c r="D877" s="2825"/>
      <c r="E877" s="2825"/>
      <c r="F877" s="2828"/>
      <c r="G877" s="2827"/>
      <c r="H877" s="2826"/>
      <c r="I877" s="2825"/>
      <c r="J877" s="2825"/>
      <c r="K877" s="2825"/>
      <c r="L877" s="2825"/>
      <c r="M877" s="2825"/>
      <c r="N877" s="2825"/>
      <c r="O877" s="2825"/>
      <c r="P877" s="2825"/>
      <c r="Q877" s="2825"/>
      <c r="R877" s="2825"/>
      <c r="S877" s="2825"/>
      <c r="T877" s="2825"/>
      <c r="U877" s="2825"/>
      <c r="V877" s="2825"/>
      <c r="W877" s="2825"/>
      <c r="X877" s="2825"/>
      <c r="Y877" s="2825"/>
      <c r="Z877" s="2825"/>
      <c r="AA877" s="2825"/>
      <c r="AB877" s="2825"/>
      <c r="AC877" s="2825"/>
      <c r="AD877" s="2825"/>
      <c r="AE877" s="2825"/>
      <c r="AF877" s="2825"/>
      <c r="AG877" s="2825"/>
      <c r="AH877" s="2825"/>
      <c r="AI877" s="2825"/>
      <c r="AJ877" s="2825"/>
      <c r="AK877" s="2825"/>
      <c r="AL877" s="2825"/>
      <c r="AM877" s="2825"/>
    </row>
    <row r="878" spans="1:39" ht="12.75" hidden="1" customHeight="1">
      <c r="A878" s="2829"/>
      <c r="B878" s="2825"/>
      <c r="C878" s="2825"/>
      <c r="D878" s="2825"/>
      <c r="E878" s="2825"/>
      <c r="F878" s="2828"/>
      <c r="G878" s="2827"/>
      <c r="H878" s="2826"/>
      <c r="I878" s="2825"/>
      <c r="J878" s="2825"/>
      <c r="K878" s="2825"/>
      <c r="L878" s="2825"/>
      <c r="M878" s="2825"/>
      <c r="N878" s="2825"/>
      <c r="O878" s="2825"/>
      <c r="P878" s="2825"/>
      <c r="Q878" s="2825"/>
      <c r="R878" s="2825"/>
      <c r="S878" s="2825"/>
      <c r="T878" s="2825"/>
      <c r="U878" s="2825"/>
      <c r="V878" s="2825"/>
      <c r="W878" s="2825"/>
      <c r="X878" s="2825"/>
      <c r="Y878" s="2825"/>
      <c r="Z878" s="2825"/>
      <c r="AA878" s="2825"/>
      <c r="AB878" s="2825"/>
      <c r="AC878" s="2825"/>
      <c r="AD878" s="2825"/>
      <c r="AE878" s="2825"/>
      <c r="AF878" s="2825"/>
      <c r="AG878" s="2825"/>
      <c r="AH878" s="2825"/>
      <c r="AI878" s="2825"/>
      <c r="AJ878" s="2825"/>
      <c r="AK878" s="2825"/>
      <c r="AL878" s="2825"/>
      <c r="AM878" s="2825"/>
    </row>
    <row r="879" spans="1:39" ht="12.75" hidden="1" customHeight="1">
      <c r="A879" s="2829"/>
      <c r="B879" s="2825"/>
      <c r="C879" s="2825"/>
      <c r="D879" s="2825"/>
      <c r="E879" s="2825"/>
      <c r="F879" s="2828"/>
      <c r="G879" s="2827"/>
      <c r="H879" s="2826"/>
      <c r="I879" s="2825"/>
      <c r="J879" s="2825"/>
      <c r="K879" s="2825"/>
      <c r="L879" s="2825"/>
      <c r="M879" s="2825"/>
      <c r="N879" s="2825"/>
      <c r="O879" s="2825"/>
      <c r="P879" s="2825"/>
      <c r="Q879" s="2825"/>
      <c r="R879" s="2825"/>
      <c r="S879" s="2825"/>
      <c r="T879" s="2825"/>
      <c r="U879" s="2825"/>
      <c r="V879" s="2825"/>
      <c r="W879" s="2825"/>
      <c r="X879" s="2825"/>
      <c r="Y879" s="2825"/>
      <c r="Z879" s="2825"/>
      <c r="AA879" s="2825"/>
      <c r="AB879" s="2825"/>
      <c r="AC879" s="2825"/>
      <c r="AD879" s="2825"/>
      <c r="AE879" s="2825"/>
      <c r="AF879" s="2825"/>
      <c r="AG879" s="2825"/>
      <c r="AH879" s="2825"/>
      <c r="AI879" s="2825"/>
      <c r="AJ879" s="2825"/>
      <c r="AK879" s="2825"/>
      <c r="AL879" s="2825"/>
      <c r="AM879" s="2825"/>
    </row>
    <row r="880" spans="1:39" ht="12.75" hidden="1" customHeight="1">
      <c r="A880" s="2829"/>
      <c r="B880" s="2825"/>
      <c r="C880" s="2825"/>
      <c r="D880" s="2825"/>
      <c r="E880" s="2825"/>
      <c r="F880" s="2828"/>
      <c r="G880" s="2827"/>
      <c r="H880" s="2826"/>
      <c r="I880" s="2825"/>
      <c r="J880" s="2825"/>
      <c r="K880" s="2825"/>
      <c r="L880" s="2825"/>
      <c r="M880" s="2825"/>
      <c r="N880" s="2825"/>
      <c r="O880" s="2825"/>
      <c r="P880" s="2825"/>
      <c r="Q880" s="2825"/>
      <c r="R880" s="2825"/>
      <c r="S880" s="2825"/>
      <c r="T880" s="2825"/>
      <c r="U880" s="2825"/>
      <c r="V880" s="2825"/>
      <c r="W880" s="2825"/>
      <c r="X880" s="2825"/>
      <c r="Y880" s="2825"/>
      <c r="Z880" s="2825"/>
      <c r="AA880" s="2825"/>
      <c r="AB880" s="2825"/>
      <c r="AC880" s="2825"/>
      <c r="AD880" s="2825"/>
      <c r="AE880" s="2825"/>
      <c r="AF880" s="2825"/>
      <c r="AG880" s="2825"/>
      <c r="AH880" s="2825"/>
      <c r="AI880" s="2825"/>
      <c r="AJ880" s="2825"/>
      <c r="AK880" s="2825"/>
      <c r="AL880" s="2825"/>
      <c r="AM880" s="2825"/>
    </row>
    <row r="881" spans="1:39" ht="12.75" hidden="1" customHeight="1">
      <c r="A881" s="2829"/>
      <c r="B881" s="2825"/>
      <c r="C881" s="2825"/>
      <c r="D881" s="2825"/>
      <c r="E881" s="2825"/>
      <c r="F881" s="2828"/>
      <c r="G881" s="2827"/>
      <c r="H881" s="2826"/>
      <c r="I881" s="2825"/>
      <c r="J881" s="2825"/>
      <c r="K881" s="2825"/>
      <c r="L881" s="2825"/>
      <c r="M881" s="2825"/>
      <c r="N881" s="2825"/>
      <c r="O881" s="2825"/>
      <c r="P881" s="2825"/>
      <c r="Q881" s="2825"/>
      <c r="R881" s="2825"/>
      <c r="S881" s="2825"/>
      <c r="T881" s="2825"/>
      <c r="U881" s="2825"/>
      <c r="V881" s="2825"/>
      <c r="W881" s="2825"/>
      <c r="X881" s="2825"/>
      <c r="Y881" s="2825"/>
      <c r="Z881" s="2825"/>
      <c r="AA881" s="2825"/>
      <c r="AB881" s="2825"/>
      <c r="AC881" s="2825"/>
      <c r="AD881" s="2825"/>
      <c r="AE881" s="2825"/>
      <c r="AF881" s="2825"/>
      <c r="AG881" s="2825"/>
      <c r="AH881" s="2825"/>
      <c r="AI881" s="2825"/>
      <c r="AJ881" s="2825"/>
      <c r="AK881" s="2825"/>
      <c r="AL881" s="2825"/>
      <c r="AM881" s="2825"/>
    </row>
    <row r="882" spans="1:39" ht="4.5" hidden="1" customHeight="1">
      <c r="A882" s="2829"/>
      <c r="B882" s="2825"/>
      <c r="C882" s="2825"/>
      <c r="D882" s="2825"/>
      <c r="E882" s="2825"/>
      <c r="F882" s="2828"/>
      <c r="G882" s="2827"/>
      <c r="H882" s="2826"/>
      <c r="I882" s="2825"/>
      <c r="J882" s="2825"/>
      <c r="K882" s="2825"/>
      <c r="L882" s="2825"/>
      <c r="M882" s="2825"/>
      <c r="N882" s="2825"/>
      <c r="O882" s="2825"/>
      <c r="P882" s="2825"/>
      <c r="Q882" s="2825"/>
      <c r="R882" s="2825"/>
      <c r="S882" s="2825"/>
      <c r="T882" s="2825"/>
      <c r="U882" s="2825"/>
      <c r="V882" s="2825"/>
      <c r="W882" s="2825"/>
      <c r="X882" s="2825"/>
      <c r="Y882" s="2825"/>
      <c r="Z882" s="2825"/>
      <c r="AA882" s="2825"/>
      <c r="AB882" s="2825"/>
      <c r="AC882" s="2825"/>
      <c r="AD882" s="2825"/>
      <c r="AE882" s="2825"/>
      <c r="AF882" s="2825"/>
      <c r="AG882" s="2825"/>
      <c r="AH882" s="2825"/>
      <c r="AI882" s="2825"/>
      <c r="AJ882" s="2825"/>
      <c r="AK882" s="2825"/>
      <c r="AL882" s="2825"/>
      <c r="AM882" s="2825"/>
    </row>
    <row r="883" spans="1:39" ht="12.75" hidden="1" customHeight="1">
      <c r="A883" s="2829"/>
      <c r="B883" s="2825"/>
      <c r="C883" s="2825"/>
      <c r="D883" s="2825"/>
      <c r="E883" s="2825"/>
      <c r="F883" s="2828"/>
      <c r="G883" s="2827"/>
      <c r="H883" s="2826"/>
      <c r="I883" s="2825"/>
      <c r="J883" s="2825"/>
      <c r="K883" s="2825"/>
      <c r="L883" s="2825"/>
      <c r="M883" s="2825"/>
      <c r="N883" s="2825"/>
      <c r="O883" s="2825"/>
      <c r="P883" s="2825"/>
      <c r="Q883" s="2825"/>
      <c r="R883" s="2825"/>
      <c r="S883" s="2825"/>
      <c r="T883" s="2825"/>
      <c r="U883" s="2825"/>
      <c r="V883" s="2825"/>
      <c r="W883" s="2825"/>
      <c r="X883" s="2825"/>
      <c r="Y883" s="2825"/>
      <c r="Z883" s="2825"/>
      <c r="AA883" s="2825"/>
      <c r="AB883" s="2825"/>
      <c r="AC883" s="2825"/>
      <c r="AD883" s="2825"/>
      <c r="AE883" s="2825"/>
      <c r="AF883" s="2825"/>
      <c r="AG883" s="2825"/>
      <c r="AH883" s="2825"/>
      <c r="AI883" s="2825"/>
      <c r="AJ883" s="2825"/>
      <c r="AK883" s="2825"/>
      <c r="AL883" s="2825"/>
      <c r="AM883" s="2825"/>
    </row>
    <row r="884" spans="1:39" ht="12.75" hidden="1" customHeight="1">
      <c r="A884" s="2829"/>
      <c r="B884" s="2825"/>
      <c r="C884" s="2825"/>
      <c r="D884" s="2825"/>
      <c r="E884" s="2825"/>
      <c r="F884" s="2828"/>
      <c r="G884" s="2827"/>
      <c r="H884" s="2826"/>
      <c r="I884" s="2825"/>
      <c r="J884" s="2825"/>
      <c r="K884" s="2825"/>
      <c r="L884" s="2825"/>
      <c r="M884" s="2825"/>
      <c r="N884" s="2825"/>
      <c r="O884" s="2825"/>
      <c r="P884" s="2825"/>
      <c r="Q884" s="2825"/>
      <c r="R884" s="2825"/>
      <c r="S884" s="2825"/>
      <c r="T884" s="2825"/>
      <c r="U884" s="2825"/>
      <c r="V884" s="2825"/>
      <c r="W884" s="2825"/>
      <c r="X884" s="2825"/>
      <c r="Y884" s="2825"/>
      <c r="Z884" s="2825"/>
      <c r="AA884" s="2825"/>
      <c r="AB884" s="2825"/>
      <c r="AC884" s="2825"/>
      <c r="AD884" s="2825"/>
      <c r="AE884" s="2825"/>
      <c r="AF884" s="2825"/>
      <c r="AG884" s="2825"/>
      <c r="AH884" s="2825"/>
      <c r="AI884" s="2825"/>
      <c r="AJ884" s="2825"/>
      <c r="AK884" s="2825"/>
      <c r="AL884" s="2825"/>
      <c r="AM884" s="2825"/>
    </row>
    <row r="885" spans="1:39" ht="12.75" hidden="1" customHeight="1">
      <c r="A885" s="2829"/>
      <c r="B885" s="2825"/>
      <c r="C885" s="2825"/>
      <c r="D885" s="2825"/>
      <c r="E885" s="2825"/>
      <c r="F885" s="2828"/>
      <c r="G885" s="2827"/>
      <c r="H885" s="2826"/>
      <c r="I885" s="2825"/>
      <c r="J885" s="2825"/>
      <c r="K885" s="2825"/>
      <c r="L885" s="2825"/>
      <c r="M885" s="2825"/>
      <c r="N885" s="2825"/>
      <c r="O885" s="2825"/>
      <c r="P885" s="2825"/>
      <c r="Q885" s="2825"/>
      <c r="R885" s="2825"/>
      <c r="S885" s="2825"/>
      <c r="T885" s="2825"/>
      <c r="U885" s="2825"/>
      <c r="V885" s="2825"/>
      <c r="W885" s="2825"/>
      <c r="X885" s="2825"/>
      <c r="Y885" s="2825"/>
      <c r="Z885" s="2825"/>
      <c r="AA885" s="2825"/>
      <c r="AB885" s="2825"/>
      <c r="AC885" s="2825"/>
      <c r="AD885" s="2825"/>
      <c r="AE885" s="2825"/>
      <c r="AF885" s="2825"/>
      <c r="AG885" s="2825"/>
      <c r="AH885" s="2825"/>
      <c r="AI885" s="2825"/>
      <c r="AJ885" s="2825"/>
      <c r="AK885" s="2825"/>
      <c r="AL885" s="2825"/>
      <c r="AM885" s="2825"/>
    </row>
    <row r="886" spans="1:39" ht="12.75" hidden="1" customHeight="1">
      <c r="A886" s="2829"/>
      <c r="B886" s="2825"/>
      <c r="C886" s="2825"/>
      <c r="D886" s="2825"/>
      <c r="E886" s="2825"/>
      <c r="F886" s="2828"/>
      <c r="G886" s="2827"/>
      <c r="H886" s="2826"/>
      <c r="I886" s="2825"/>
      <c r="J886" s="2825"/>
      <c r="K886" s="2825"/>
      <c r="L886" s="2825"/>
      <c r="M886" s="2825"/>
      <c r="N886" s="2825"/>
      <c r="O886" s="2825"/>
      <c r="P886" s="2825"/>
      <c r="Q886" s="2825"/>
      <c r="R886" s="2825"/>
      <c r="S886" s="2825"/>
      <c r="T886" s="2825"/>
      <c r="U886" s="2825"/>
      <c r="V886" s="2825"/>
      <c r="W886" s="2825"/>
      <c r="X886" s="2825"/>
      <c r="Y886" s="2825"/>
      <c r="Z886" s="2825"/>
      <c r="AA886" s="2825"/>
      <c r="AB886" s="2825"/>
      <c r="AC886" s="2825"/>
      <c r="AD886" s="2825"/>
      <c r="AE886" s="2825"/>
      <c r="AF886" s="2825"/>
      <c r="AG886" s="2825"/>
      <c r="AH886" s="2825"/>
      <c r="AI886" s="2825"/>
      <c r="AJ886" s="2825"/>
      <c r="AK886" s="2825"/>
      <c r="AL886" s="2825"/>
      <c r="AM886" s="2825"/>
    </row>
    <row r="887" spans="1:39" ht="12.75" hidden="1" customHeight="1">
      <c r="A887" s="2829"/>
      <c r="B887" s="2825"/>
      <c r="C887" s="2825"/>
      <c r="D887" s="2825"/>
      <c r="E887" s="2825"/>
      <c r="F887" s="2828"/>
      <c r="G887" s="2827"/>
      <c r="H887" s="2826"/>
      <c r="I887" s="2825"/>
      <c r="J887" s="2825"/>
      <c r="K887" s="2825"/>
      <c r="L887" s="2825"/>
      <c r="M887" s="2825"/>
      <c r="N887" s="2825"/>
      <c r="O887" s="2825"/>
      <c r="P887" s="2825"/>
      <c r="Q887" s="2825"/>
      <c r="R887" s="2825"/>
      <c r="S887" s="2825"/>
      <c r="T887" s="2825"/>
      <c r="U887" s="2825"/>
      <c r="V887" s="2825"/>
      <c r="W887" s="2825"/>
      <c r="X887" s="2825"/>
      <c r="Y887" s="2825"/>
      <c r="Z887" s="2825"/>
      <c r="AA887" s="2825"/>
      <c r="AB887" s="2825"/>
      <c r="AC887" s="2825"/>
      <c r="AD887" s="2825"/>
      <c r="AE887" s="2825"/>
      <c r="AF887" s="2825"/>
      <c r="AG887" s="2825"/>
      <c r="AH887" s="2825"/>
      <c r="AI887" s="2825"/>
      <c r="AJ887" s="2825"/>
      <c r="AK887" s="2825"/>
      <c r="AL887" s="2825"/>
      <c r="AM887" s="2825"/>
    </row>
    <row r="888" spans="1:39" ht="12.75" hidden="1" customHeight="1">
      <c r="A888" s="2829"/>
      <c r="B888" s="2825"/>
      <c r="C888" s="2825"/>
      <c r="D888" s="2825"/>
      <c r="E888" s="2825"/>
      <c r="F888" s="2828"/>
      <c r="G888" s="2827"/>
      <c r="H888" s="2826"/>
      <c r="I888" s="2825"/>
      <c r="J888" s="2825"/>
      <c r="K888" s="2825"/>
      <c r="L888" s="2825"/>
      <c r="M888" s="2825"/>
      <c r="N888" s="2825"/>
      <c r="O888" s="2825"/>
      <c r="P888" s="2825"/>
      <c r="Q888" s="2825"/>
      <c r="R888" s="2825"/>
      <c r="S888" s="2825"/>
      <c r="T888" s="2825"/>
      <c r="U888" s="2825"/>
      <c r="V888" s="2825"/>
      <c r="W888" s="2825"/>
      <c r="X888" s="2825"/>
      <c r="Y888" s="2825"/>
      <c r="Z888" s="2825"/>
      <c r="AA888" s="2825"/>
      <c r="AB888" s="2825"/>
      <c r="AC888" s="2825"/>
      <c r="AD888" s="2825"/>
      <c r="AE888" s="2825"/>
      <c r="AF888" s="2825"/>
      <c r="AG888" s="2825"/>
      <c r="AH888" s="2825"/>
      <c r="AI888" s="2825"/>
      <c r="AJ888" s="2825"/>
      <c r="AK888" s="2825"/>
      <c r="AL888" s="2825"/>
      <c r="AM888" s="2825"/>
    </row>
    <row r="889" spans="1:39" ht="12.75" hidden="1" customHeight="1">
      <c r="A889" s="2829"/>
      <c r="B889" s="2825"/>
      <c r="C889" s="2825"/>
      <c r="D889" s="2825"/>
      <c r="E889" s="2825"/>
      <c r="F889" s="2828"/>
      <c r="G889" s="2827"/>
      <c r="H889" s="2826"/>
      <c r="I889" s="2825"/>
      <c r="J889" s="2825"/>
      <c r="K889" s="2825"/>
      <c r="L889" s="2825"/>
      <c r="M889" s="2825"/>
      <c r="N889" s="2825"/>
      <c r="O889" s="2825"/>
      <c r="P889" s="2825"/>
      <c r="Q889" s="2825"/>
      <c r="R889" s="2825"/>
      <c r="S889" s="2825"/>
      <c r="T889" s="2825"/>
      <c r="U889" s="2825"/>
      <c r="V889" s="2825"/>
      <c r="W889" s="2825"/>
      <c r="X889" s="2825"/>
      <c r="Y889" s="2825"/>
      <c r="Z889" s="2825"/>
      <c r="AA889" s="2825"/>
      <c r="AB889" s="2825"/>
      <c r="AC889" s="2825"/>
      <c r="AD889" s="2825"/>
      <c r="AE889" s="2825"/>
      <c r="AF889" s="2825"/>
      <c r="AG889" s="2825"/>
      <c r="AH889" s="2825"/>
      <c r="AI889" s="2825"/>
      <c r="AJ889" s="2825"/>
      <c r="AK889" s="2825"/>
      <c r="AL889" s="2825"/>
      <c r="AM889" s="2825"/>
    </row>
    <row r="890" spans="1:39" ht="12.75" hidden="1" customHeight="1">
      <c r="A890" s="2829"/>
      <c r="B890" s="2825"/>
      <c r="C890" s="2825"/>
      <c r="D890" s="2825"/>
      <c r="E890" s="2825"/>
      <c r="F890" s="2828"/>
      <c r="G890" s="2827"/>
      <c r="H890" s="2826"/>
      <c r="I890" s="2825"/>
      <c r="J890" s="2825"/>
      <c r="K890" s="2825"/>
      <c r="L890" s="2825"/>
      <c r="M890" s="2825"/>
      <c r="N890" s="2825"/>
      <c r="O890" s="2825"/>
      <c r="P890" s="2825"/>
      <c r="Q890" s="2825"/>
      <c r="R890" s="2825"/>
      <c r="S890" s="2825"/>
      <c r="T890" s="2825"/>
      <c r="U890" s="2825"/>
      <c r="V890" s="2825"/>
      <c r="W890" s="2825"/>
      <c r="X890" s="2825"/>
      <c r="Y890" s="2825"/>
      <c r="Z890" s="2825"/>
      <c r="AA890" s="2825"/>
      <c r="AB890" s="2825"/>
      <c r="AC890" s="2825"/>
      <c r="AD890" s="2825"/>
      <c r="AE890" s="2825"/>
      <c r="AF890" s="2825"/>
      <c r="AG890" s="2825"/>
      <c r="AH890" s="2825"/>
      <c r="AI890" s="2825"/>
      <c r="AJ890" s="2825"/>
      <c r="AK890" s="2825"/>
      <c r="AL890" s="2825"/>
      <c r="AM890" s="2825"/>
    </row>
    <row r="891" spans="1:39" ht="12.75" hidden="1" customHeight="1">
      <c r="A891" s="2829"/>
      <c r="B891" s="2825"/>
      <c r="C891" s="2825"/>
      <c r="D891" s="2825"/>
      <c r="E891" s="2825"/>
      <c r="F891" s="2828"/>
      <c r="G891" s="2827"/>
      <c r="H891" s="2826"/>
      <c r="I891" s="2825"/>
      <c r="J891" s="2825"/>
      <c r="K891" s="2825"/>
      <c r="L891" s="2825"/>
      <c r="M891" s="2825"/>
      <c r="N891" s="2825"/>
      <c r="O891" s="2825"/>
      <c r="P891" s="2825"/>
      <c r="Q891" s="2825"/>
      <c r="R891" s="2825"/>
      <c r="S891" s="2825"/>
      <c r="T891" s="2825"/>
      <c r="U891" s="2825"/>
      <c r="V891" s="2825"/>
      <c r="W891" s="2825"/>
      <c r="X891" s="2825"/>
      <c r="Y891" s="2825"/>
      <c r="Z891" s="2825"/>
      <c r="AA891" s="2825"/>
      <c r="AB891" s="2825"/>
      <c r="AC891" s="2825"/>
      <c r="AD891" s="2825"/>
      <c r="AE891" s="2825"/>
      <c r="AF891" s="2825"/>
      <c r="AG891" s="2825"/>
      <c r="AH891" s="2825"/>
      <c r="AI891" s="2825"/>
      <c r="AJ891" s="2825"/>
      <c r="AK891" s="2825"/>
      <c r="AL891" s="2825"/>
      <c r="AM891" s="2825"/>
    </row>
    <row r="892" spans="1:39" ht="12.75" hidden="1" customHeight="1">
      <c r="A892" s="2829"/>
      <c r="B892" s="2825"/>
      <c r="C892" s="2825"/>
      <c r="D892" s="2825"/>
      <c r="E892" s="2825"/>
      <c r="F892" s="2828"/>
      <c r="G892" s="2827"/>
      <c r="H892" s="2826"/>
      <c r="I892" s="2825"/>
      <c r="J892" s="2825"/>
      <c r="K892" s="2825"/>
      <c r="L892" s="2825"/>
      <c r="M892" s="2825"/>
      <c r="N892" s="2825"/>
      <c r="O892" s="2825"/>
      <c r="P892" s="2825"/>
      <c r="Q892" s="2825"/>
      <c r="R892" s="2825"/>
      <c r="S892" s="2825"/>
      <c r="T892" s="2825"/>
      <c r="U892" s="2825"/>
      <c r="V892" s="2825"/>
      <c r="W892" s="2825"/>
      <c r="X892" s="2825"/>
      <c r="Y892" s="2825"/>
      <c r="Z892" s="2825"/>
      <c r="AA892" s="2825"/>
      <c r="AB892" s="2825"/>
      <c r="AC892" s="2825"/>
      <c r="AD892" s="2825"/>
      <c r="AE892" s="2825"/>
      <c r="AF892" s="2825"/>
      <c r="AG892" s="2825"/>
      <c r="AH892" s="2825"/>
      <c r="AI892" s="2825"/>
      <c r="AJ892" s="2825"/>
      <c r="AK892" s="2825"/>
      <c r="AL892" s="2825"/>
      <c r="AM892" s="2825"/>
    </row>
    <row r="893" spans="1:39" ht="12.75" hidden="1" customHeight="1">
      <c r="A893" s="2829"/>
      <c r="B893" s="2825"/>
      <c r="C893" s="2825"/>
      <c r="D893" s="2825"/>
      <c r="E893" s="2825"/>
      <c r="F893" s="2828"/>
      <c r="G893" s="2827"/>
      <c r="H893" s="2826"/>
      <c r="I893" s="2825"/>
      <c r="J893" s="2825"/>
      <c r="K893" s="2825"/>
      <c r="L893" s="2825"/>
      <c r="M893" s="2825"/>
      <c r="N893" s="2825"/>
      <c r="O893" s="2825"/>
      <c r="P893" s="2825"/>
      <c r="Q893" s="2825"/>
      <c r="R893" s="2825"/>
      <c r="S893" s="2825"/>
      <c r="T893" s="2825"/>
      <c r="U893" s="2825"/>
      <c r="V893" s="2825"/>
      <c r="W893" s="2825"/>
      <c r="X893" s="2825"/>
      <c r="Y893" s="2825"/>
      <c r="Z893" s="2825"/>
      <c r="AA893" s="2825"/>
      <c r="AB893" s="2825"/>
      <c r="AC893" s="2825"/>
      <c r="AD893" s="2825"/>
      <c r="AE893" s="2825"/>
      <c r="AF893" s="2825"/>
      <c r="AG893" s="2825"/>
      <c r="AH893" s="2825"/>
      <c r="AI893" s="2825"/>
      <c r="AJ893" s="2825"/>
      <c r="AK893" s="2825"/>
      <c r="AL893" s="2825"/>
      <c r="AM893" s="2825"/>
    </row>
    <row r="894" spans="1:39" ht="12.75" hidden="1" customHeight="1">
      <c r="A894" s="2829"/>
      <c r="B894" s="2825"/>
      <c r="C894" s="2825"/>
      <c r="D894" s="2825"/>
      <c r="E894" s="2825"/>
      <c r="F894" s="2828"/>
      <c r="G894" s="2827"/>
      <c r="H894" s="2826"/>
      <c r="I894" s="2825"/>
      <c r="J894" s="2825"/>
      <c r="K894" s="2825"/>
      <c r="L894" s="2825"/>
      <c r="M894" s="2825"/>
      <c r="N894" s="2825"/>
      <c r="O894" s="2825"/>
      <c r="P894" s="2825"/>
      <c r="Q894" s="2825"/>
      <c r="R894" s="2825"/>
      <c r="S894" s="2825"/>
      <c r="T894" s="2825"/>
      <c r="U894" s="2825"/>
      <c r="V894" s="2825"/>
      <c r="W894" s="2825"/>
      <c r="X894" s="2825"/>
      <c r="Y894" s="2825"/>
      <c r="Z894" s="2825"/>
      <c r="AA894" s="2825"/>
      <c r="AB894" s="2825"/>
      <c r="AC894" s="2825"/>
      <c r="AD894" s="2825"/>
      <c r="AE894" s="2825"/>
      <c r="AF894" s="2825"/>
      <c r="AG894" s="2825"/>
      <c r="AH894" s="2825"/>
      <c r="AI894" s="2825"/>
      <c r="AJ894" s="2825"/>
      <c r="AK894" s="2825"/>
      <c r="AL894" s="2825"/>
      <c r="AM894" s="2825"/>
    </row>
    <row r="895" spans="1:39" ht="12.75" hidden="1" customHeight="1">
      <c r="A895" s="2829"/>
      <c r="B895" s="2825"/>
      <c r="C895" s="2825"/>
      <c r="D895" s="2825"/>
      <c r="E895" s="2825"/>
      <c r="F895" s="2828"/>
      <c r="G895" s="2827"/>
      <c r="H895" s="2826"/>
      <c r="I895" s="2825"/>
      <c r="J895" s="2825"/>
      <c r="K895" s="2825"/>
      <c r="L895" s="2825"/>
      <c r="M895" s="2825"/>
      <c r="N895" s="2825"/>
      <c r="O895" s="2825"/>
      <c r="P895" s="2825"/>
      <c r="Q895" s="2825"/>
      <c r="R895" s="2825"/>
      <c r="S895" s="2825"/>
      <c r="T895" s="2825"/>
      <c r="U895" s="2825"/>
      <c r="V895" s="2825"/>
      <c r="W895" s="2825"/>
      <c r="X895" s="2825"/>
      <c r="Y895" s="2825"/>
      <c r="Z895" s="2825"/>
      <c r="AA895" s="2825"/>
      <c r="AB895" s="2825"/>
      <c r="AC895" s="2825"/>
      <c r="AD895" s="2825"/>
      <c r="AE895" s="2825"/>
      <c r="AF895" s="2825"/>
      <c r="AG895" s="2825"/>
      <c r="AH895" s="2825"/>
      <c r="AI895" s="2825"/>
      <c r="AJ895" s="2825"/>
      <c r="AK895" s="2825"/>
      <c r="AL895" s="2825"/>
      <c r="AM895" s="2825"/>
    </row>
    <row r="896" spans="1:39" ht="12.75" hidden="1" customHeight="1">
      <c r="A896" s="2829"/>
      <c r="B896" s="2825"/>
      <c r="C896" s="2825"/>
      <c r="D896" s="2825"/>
      <c r="E896" s="2825"/>
      <c r="F896" s="2828"/>
      <c r="G896" s="2827"/>
      <c r="H896" s="2826"/>
      <c r="I896" s="2825"/>
      <c r="J896" s="2825"/>
      <c r="K896" s="2825"/>
      <c r="L896" s="2825"/>
      <c r="M896" s="2825"/>
      <c r="N896" s="2825"/>
      <c r="O896" s="2825"/>
      <c r="P896" s="2825"/>
      <c r="Q896" s="2825"/>
      <c r="R896" s="2825"/>
      <c r="S896" s="2825"/>
      <c r="T896" s="2825"/>
      <c r="U896" s="2825"/>
      <c r="V896" s="2825"/>
      <c r="W896" s="2825"/>
      <c r="X896" s="2825"/>
      <c r="Y896" s="2825"/>
      <c r="Z896" s="2825"/>
      <c r="AA896" s="2825"/>
      <c r="AB896" s="2825"/>
      <c r="AC896" s="2825"/>
      <c r="AD896" s="2825"/>
      <c r="AE896" s="2825"/>
      <c r="AF896" s="2825"/>
      <c r="AG896" s="2825"/>
      <c r="AH896" s="2825"/>
      <c r="AI896" s="2825"/>
      <c r="AJ896" s="2825"/>
      <c r="AK896" s="2825"/>
      <c r="AL896" s="2825"/>
      <c r="AM896" s="2825"/>
    </row>
    <row r="897" spans="1:39" ht="12.75" hidden="1" customHeight="1">
      <c r="A897" s="2829"/>
      <c r="B897" s="2825"/>
      <c r="C897" s="2825"/>
      <c r="D897" s="2825"/>
      <c r="E897" s="2825"/>
      <c r="F897" s="2828"/>
      <c r="G897" s="2827"/>
      <c r="H897" s="2826"/>
      <c r="I897" s="2825"/>
      <c r="J897" s="2825"/>
      <c r="K897" s="2825"/>
      <c r="L897" s="2825"/>
      <c r="M897" s="2825"/>
      <c r="N897" s="2825"/>
      <c r="O897" s="2825"/>
      <c r="P897" s="2825"/>
      <c r="Q897" s="2825"/>
      <c r="R897" s="2825"/>
      <c r="S897" s="2825"/>
      <c r="T897" s="2825"/>
      <c r="U897" s="2825"/>
      <c r="V897" s="2825"/>
      <c r="W897" s="2825"/>
      <c r="X897" s="2825"/>
      <c r="Y897" s="2825"/>
      <c r="Z897" s="2825"/>
      <c r="AA897" s="2825"/>
      <c r="AB897" s="2825"/>
      <c r="AC897" s="2825"/>
      <c r="AD897" s="2825"/>
      <c r="AE897" s="2825"/>
      <c r="AF897" s="2825"/>
      <c r="AG897" s="2825"/>
      <c r="AH897" s="2825"/>
      <c r="AI897" s="2825"/>
      <c r="AJ897" s="2825"/>
      <c r="AK897" s="2825"/>
      <c r="AL897" s="2825"/>
      <c r="AM897" s="2825"/>
    </row>
    <row r="898" spans="1:39" ht="12.75" hidden="1" customHeight="1">
      <c r="A898" s="2829"/>
      <c r="B898" s="2825"/>
      <c r="C898" s="2825"/>
      <c r="D898" s="2825"/>
      <c r="E898" s="2825"/>
      <c r="F898" s="2828"/>
      <c r="G898" s="2827"/>
      <c r="H898" s="2826"/>
      <c r="I898" s="2825"/>
      <c r="J898" s="2825"/>
      <c r="K898" s="2825"/>
      <c r="L898" s="2825"/>
      <c r="M898" s="2825"/>
      <c r="N898" s="2825"/>
      <c r="O898" s="2825"/>
      <c r="P898" s="2825"/>
      <c r="Q898" s="2825"/>
      <c r="R898" s="2825"/>
      <c r="S898" s="2825"/>
      <c r="T898" s="2825"/>
      <c r="U898" s="2825"/>
      <c r="V898" s="2825"/>
      <c r="W898" s="2825"/>
      <c r="X898" s="2825"/>
      <c r="Y898" s="2825"/>
      <c r="Z898" s="2825"/>
      <c r="AA898" s="2825"/>
      <c r="AB898" s="2825"/>
      <c r="AC898" s="2825"/>
      <c r="AD898" s="2825"/>
      <c r="AE898" s="2825"/>
      <c r="AF898" s="2825"/>
      <c r="AG898" s="2825"/>
      <c r="AH898" s="2825"/>
      <c r="AI898" s="2825"/>
      <c r="AJ898" s="2825"/>
      <c r="AK898" s="2825"/>
      <c r="AL898" s="2825"/>
      <c r="AM898" s="2825"/>
    </row>
    <row r="899" spans="1:39" ht="12.75" hidden="1" customHeight="1">
      <c r="A899" s="2829"/>
      <c r="B899" s="2825"/>
      <c r="C899" s="2825"/>
      <c r="D899" s="2825"/>
      <c r="E899" s="2825"/>
      <c r="F899" s="2828"/>
      <c r="G899" s="2827"/>
      <c r="H899" s="2826"/>
      <c r="I899" s="2825"/>
      <c r="J899" s="2825"/>
      <c r="K899" s="2825"/>
      <c r="L899" s="2825"/>
      <c r="M899" s="2825"/>
      <c r="N899" s="2825"/>
      <c r="O899" s="2825"/>
      <c r="P899" s="2825"/>
      <c r="Q899" s="2825"/>
      <c r="R899" s="2825"/>
      <c r="S899" s="2825"/>
      <c r="T899" s="2825"/>
      <c r="U899" s="2825"/>
      <c r="V899" s="2825"/>
      <c r="W899" s="2825"/>
      <c r="X899" s="2825"/>
      <c r="Y899" s="2825"/>
      <c r="Z899" s="2825"/>
      <c r="AA899" s="2825"/>
      <c r="AB899" s="2825"/>
      <c r="AC899" s="2825"/>
      <c r="AD899" s="2825"/>
      <c r="AE899" s="2825"/>
      <c r="AF899" s="2825"/>
      <c r="AG899" s="2825"/>
      <c r="AH899" s="2825"/>
      <c r="AI899" s="2825"/>
      <c r="AJ899" s="2825"/>
      <c r="AK899" s="2825"/>
      <c r="AL899" s="2825"/>
      <c r="AM899" s="2825"/>
    </row>
    <row r="900" spans="1:39" ht="12.75" hidden="1" customHeight="1">
      <c r="A900" s="2829"/>
      <c r="B900" s="2825"/>
      <c r="C900" s="2825"/>
      <c r="D900" s="2825"/>
      <c r="E900" s="2825"/>
      <c r="F900" s="2828"/>
      <c r="G900" s="2827"/>
      <c r="H900" s="2826"/>
      <c r="I900" s="2825"/>
      <c r="J900" s="2825"/>
      <c r="K900" s="2825"/>
      <c r="L900" s="2825"/>
      <c r="M900" s="2825"/>
      <c r="N900" s="2825"/>
      <c r="O900" s="2825"/>
      <c r="P900" s="2825"/>
      <c r="Q900" s="2825"/>
      <c r="R900" s="2825"/>
      <c r="S900" s="2825"/>
      <c r="T900" s="2825"/>
      <c r="U900" s="2825"/>
      <c r="V900" s="2825"/>
      <c r="W900" s="2825"/>
      <c r="X900" s="2825"/>
      <c r="Y900" s="2825"/>
      <c r="Z900" s="2825"/>
      <c r="AA900" s="2825"/>
      <c r="AB900" s="2825"/>
      <c r="AC900" s="2825"/>
      <c r="AD900" s="2825"/>
      <c r="AE900" s="2825"/>
      <c r="AF900" s="2825"/>
      <c r="AG900" s="2825"/>
      <c r="AH900" s="2825"/>
      <c r="AI900" s="2825"/>
      <c r="AJ900" s="2825"/>
      <c r="AK900" s="2825"/>
      <c r="AL900" s="2825"/>
      <c r="AM900" s="2825"/>
    </row>
    <row r="901" spans="1:39" ht="12.75" hidden="1" customHeight="1">
      <c r="A901" s="2829"/>
      <c r="B901" s="2825"/>
      <c r="C901" s="2825"/>
      <c r="D901" s="2825"/>
      <c r="E901" s="2825"/>
      <c r="F901" s="2828"/>
      <c r="G901" s="2827"/>
      <c r="H901" s="2826"/>
      <c r="I901" s="2825"/>
      <c r="J901" s="2825"/>
      <c r="K901" s="2825"/>
      <c r="L901" s="2825"/>
      <c r="M901" s="2825"/>
      <c r="N901" s="2825"/>
      <c r="O901" s="2825"/>
      <c r="P901" s="2825"/>
      <c r="Q901" s="2825"/>
      <c r="R901" s="2825"/>
      <c r="S901" s="2825"/>
      <c r="T901" s="2825"/>
      <c r="U901" s="2825"/>
      <c r="V901" s="2825"/>
      <c r="W901" s="2825"/>
      <c r="X901" s="2825"/>
      <c r="Y901" s="2825"/>
      <c r="Z901" s="2825"/>
      <c r="AA901" s="2825"/>
      <c r="AB901" s="2825"/>
      <c r="AC901" s="2825"/>
      <c r="AD901" s="2825"/>
      <c r="AE901" s="2825"/>
      <c r="AF901" s="2825"/>
      <c r="AG901" s="2825"/>
      <c r="AH901" s="2825"/>
      <c r="AI901" s="2825"/>
      <c r="AJ901" s="2825"/>
      <c r="AK901" s="2825"/>
      <c r="AL901" s="2825"/>
      <c r="AM901" s="2825"/>
    </row>
    <row r="902" spans="1:39" ht="12.75" hidden="1" customHeight="1">
      <c r="A902" s="2829"/>
      <c r="B902" s="2825"/>
      <c r="C902" s="2825"/>
      <c r="D902" s="2825"/>
      <c r="E902" s="2825"/>
      <c r="F902" s="2828"/>
      <c r="G902" s="2827"/>
      <c r="H902" s="2826"/>
      <c r="I902" s="2825"/>
      <c r="J902" s="2825"/>
      <c r="K902" s="2825"/>
      <c r="L902" s="2825"/>
      <c r="M902" s="2825"/>
      <c r="N902" s="2825"/>
      <c r="O902" s="2825"/>
      <c r="P902" s="2825"/>
      <c r="Q902" s="2825"/>
      <c r="R902" s="2825"/>
      <c r="S902" s="2825"/>
      <c r="T902" s="2825"/>
      <c r="U902" s="2825"/>
      <c r="V902" s="2825"/>
      <c r="W902" s="2825"/>
      <c r="X902" s="2825"/>
      <c r="Y902" s="2825"/>
      <c r="Z902" s="2825"/>
      <c r="AA902" s="2825"/>
      <c r="AB902" s="2825"/>
      <c r="AC902" s="2825"/>
      <c r="AD902" s="2825"/>
      <c r="AE902" s="2825"/>
      <c r="AF902" s="2825"/>
      <c r="AG902" s="2825"/>
      <c r="AH902" s="2825"/>
      <c r="AI902" s="2825"/>
      <c r="AJ902" s="2825"/>
      <c r="AK902" s="2825"/>
      <c r="AL902" s="2825"/>
      <c r="AM902" s="2825"/>
    </row>
    <row r="903" spans="1:39" ht="9" hidden="1" customHeight="1">
      <c r="A903" s="2829"/>
      <c r="B903" s="2825"/>
      <c r="C903" s="2825"/>
      <c r="D903" s="2825"/>
      <c r="E903" s="2825"/>
      <c r="F903" s="2828"/>
      <c r="G903" s="2827"/>
      <c r="H903" s="2826"/>
      <c r="I903" s="2825"/>
      <c r="J903" s="2825"/>
      <c r="K903" s="2825"/>
      <c r="L903" s="2825"/>
      <c r="M903" s="2825"/>
      <c r="N903" s="2825"/>
      <c r="O903" s="2825"/>
      <c r="P903" s="2825"/>
      <c r="Q903" s="2825"/>
      <c r="R903" s="2825"/>
      <c r="S903" s="2825"/>
      <c r="T903" s="2825"/>
      <c r="U903" s="2825"/>
      <c r="V903" s="2825"/>
      <c r="W903" s="2825"/>
      <c r="X903" s="2825"/>
      <c r="Y903" s="2825"/>
      <c r="Z903" s="2825"/>
      <c r="AA903" s="2825"/>
      <c r="AB903" s="2825"/>
      <c r="AC903" s="2825"/>
      <c r="AD903" s="2825"/>
      <c r="AE903" s="2825"/>
      <c r="AF903" s="2825"/>
      <c r="AG903" s="2825"/>
      <c r="AH903" s="2825"/>
      <c r="AI903" s="2825"/>
      <c r="AJ903" s="2825"/>
      <c r="AK903" s="2825"/>
      <c r="AL903" s="2825"/>
      <c r="AM903" s="2825"/>
    </row>
    <row r="904" spans="1:39" ht="12.75" hidden="1" customHeight="1">
      <c r="A904" s="2829"/>
      <c r="B904" s="2825"/>
      <c r="C904" s="2825"/>
      <c r="D904" s="2825"/>
      <c r="E904" s="2825"/>
      <c r="F904" s="2828"/>
      <c r="G904" s="2827"/>
      <c r="H904" s="2826"/>
      <c r="I904" s="2825"/>
      <c r="J904" s="2825"/>
      <c r="K904" s="2825"/>
      <c r="L904" s="2825"/>
      <c r="M904" s="2825"/>
      <c r="N904" s="2825"/>
      <c r="O904" s="2825"/>
      <c r="P904" s="2825"/>
      <c r="Q904" s="2825"/>
      <c r="R904" s="2825"/>
      <c r="S904" s="2825"/>
      <c r="T904" s="2825"/>
      <c r="U904" s="2825"/>
      <c r="V904" s="2825"/>
      <c r="W904" s="2825"/>
      <c r="X904" s="2825"/>
      <c r="Y904" s="2825"/>
      <c r="Z904" s="2825"/>
      <c r="AA904" s="2825"/>
      <c r="AB904" s="2825"/>
      <c r="AC904" s="2825"/>
      <c r="AD904" s="2825"/>
      <c r="AE904" s="2825"/>
      <c r="AF904" s="2825"/>
      <c r="AG904" s="2825"/>
      <c r="AH904" s="2825"/>
      <c r="AI904" s="2825"/>
      <c r="AJ904" s="2825"/>
      <c r="AK904" s="2825"/>
      <c r="AL904" s="2825"/>
      <c r="AM904" s="2825"/>
    </row>
    <row r="905" spans="1:39" ht="12.75" hidden="1" customHeight="1">
      <c r="A905" s="2829"/>
      <c r="B905" s="2825"/>
      <c r="C905" s="2825"/>
      <c r="D905" s="2825"/>
      <c r="E905" s="2825"/>
      <c r="F905" s="2828"/>
      <c r="G905" s="2827"/>
      <c r="H905" s="2826"/>
      <c r="I905" s="2825"/>
      <c r="J905" s="2825"/>
      <c r="K905" s="2825"/>
      <c r="L905" s="2825"/>
      <c r="M905" s="2825"/>
      <c r="N905" s="2825"/>
      <c r="O905" s="2825"/>
      <c r="P905" s="2825"/>
      <c r="Q905" s="2825"/>
      <c r="R905" s="2825"/>
      <c r="S905" s="2825"/>
      <c r="T905" s="2825"/>
      <c r="U905" s="2825"/>
      <c r="V905" s="2825"/>
      <c r="W905" s="2825"/>
      <c r="X905" s="2825"/>
      <c r="Y905" s="2825"/>
      <c r="Z905" s="2825"/>
      <c r="AA905" s="2825"/>
      <c r="AB905" s="2825"/>
      <c r="AC905" s="2825"/>
      <c r="AD905" s="2825"/>
      <c r="AE905" s="2825"/>
      <c r="AF905" s="2825"/>
      <c r="AG905" s="2825"/>
      <c r="AH905" s="2825"/>
      <c r="AI905" s="2825"/>
      <c r="AJ905" s="2825"/>
      <c r="AK905" s="2825"/>
      <c r="AL905" s="2825"/>
      <c r="AM905" s="2825"/>
    </row>
    <row r="906" spans="1:39" ht="12.75" hidden="1" customHeight="1">
      <c r="A906" s="2829"/>
      <c r="B906" s="2825"/>
      <c r="C906" s="2825"/>
      <c r="D906" s="2825"/>
      <c r="E906" s="2825"/>
      <c r="F906" s="2828"/>
      <c r="G906" s="2827"/>
      <c r="H906" s="2826"/>
      <c r="I906" s="2825"/>
      <c r="J906" s="2825"/>
      <c r="K906" s="2825"/>
      <c r="L906" s="2825"/>
      <c r="M906" s="2825"/>
      <c r="N906" s="2825"/>
      <c r="O906" s="2825"/>
      <c r="P906" s="2825"/>
      <c r="Q906" s="2825"/>
      <c r="R906" s="2825"/>
      <c r="S906" s="2825"/>
      <c r="T906" s="2825"/>
      <c r="U906" s="2825"/>
      <c r="V906" s="2825"/>
      <c r="W906" s="2825"/>
      <c r="X906" s="2825"/>
      <c r="Y906" s="2825"/>
      <c r="Z906" s="2825"/>
      <c r="AA906" s="2825"/>
      <c r="AB906" s="2825"/>
      <c r="AC906" s="2825"/>
      <c r="AD906" s="2825"/>
      <c r="AE906" s="2825"/>
      <c r="AF906" s="2825"/>
      <c r="AG906" s="2825"/>
      <c r="AH906" s="2825"/>
      <c r="AI906" s="2825"/>
      <c r="AJ906" s="2825"/>
      <c r="AK906" s="2825"/>
      <c r="AL906" s="2825"/>
      <c r="AM906" s="2825"/>
    </row>
    <row r="907" spans="1:39" ht="12.75" hidden="1" customHeight="1">
      <c r="A907" s="2829"/>
      <c r="B907" s="2825"/>
      <c r="C907" s="2825"/>
      <c r="D907" s="2825"/>
      <c r="E907" s="2825"/>
      <c r="F907" s="2828"/>
      <c r="G907" s="2827"/>
      <c r="H907" s="2826"/>
      <c r="I907" s="2825"/>
      <c r="J907" s="2825"/>
      <c r="K907" s="2825"/>
      <c r="L907" s="2825"/>
      <c r="M907" s="2825"/>
      <c r="N907" s="2825"/>
      <c r="O907" s="2825"/>
      <c r="P907" s="2825"/>
      <c r="Q907" s="2825"/>
      <c r="R907" s="2825"/>
      <c r="S907" s="2825"/>
      <c r="T907" s="2825"/>
      <c r="U907" s="2825"/>
      <c r="V907" s="2825"/>
      <c r="W907" s="2825"/>
      <c r="X907" s="2825"/>
      <c r="Y907" s="2825"/>
      <c r="Z907" s="2825"/>
      <c r="AA907" s="2825"/>
      <c r="AB907" s="2825"/>
      <c r="AC907" s="2825"/>
      <c r="AD907" s="2825"/>
      <c r="AE907" s="2825"/>
      <c r="AF907" s="2825"/>
      <c r="AG907" s="2825"/>
      <c r="AH907" s="2825"/>
      <c r="AI907" s="2825"/>
      <c r="AJ907" s="2825"/>
      <c r="AK907" s="2825"/>
      <c r="AL907" s="2825"/>
      <c r="AM907" s="2825"/>
    </row>
    <row r="908" spans="1:39" ht="12.75" hidden="1" customHeight="1">
      <c r="A908" s="2829"/>
      <c r="B908" s="2825"/>
      <c r="C908" s="2825"/>
      <c r="D908" s="2825"/>
      <c r="E908" s="2825"/>
      <c r="F908" s="2828"/>
      <c r="G908" s="2827"/>
      <c r="H908" s="2826"/>
      <c r="I908" s="2825"/>
      <c r="J908" s="2825"/>
      <c r="K908" s="2825"/>
      <c r="L908" s="2825"/>
      <c r="M908" s="2825"/>
      <c r="N908" s="2825"/>
      <c r="O908" s="2825"/>
      <c r="P908" s="2825"/>
      <c r="Q908" s="2825"/>
      <c r="R908" s="2825"/>
      <c r="S908" s="2825"/>
      <c r="T908" s="2825"/>
      <c r="U908" s="2825"/>
      <c r="V908" s="2825"/>
      <c r="W908" s="2825"/>
      <c r="X908" s="2825"/>
      <c r="Y908" s="2825"/>
      <c r="Z908" s="2825"/>
      <c r="AA908" s="2825"/>
      <c r="AB908" s="2825"/>
      <c r="AC908" s="2825"/>
      <c r="AD908" s="2825"/>
      <c r="AE908" s="2825"/>
      <c r="AF908" s="2825"/>
      <c r="AG908" s="2825"/>
      <c r="AH908" s="2825"/>
      <c r="AI908" s="2825"/>
      <c r="AJ908" s="2825"/>
      <c r="AK908" s="2825"/>
      <c r="AL908" s="2825"/>
      <c r="AM908" s="2825"/>
    </row>
    <row r="909" spans="1:39" ht="12.75" hidden="1" customHeight="1">
      <c r="A909" s="2829"/>
      <c r="B909" s="2825"/>
      <c r="C909" s="2825"/>
      <c r="D909" s="2825"/>
      <c r="E909" s="2825"/>
      <c r="F909" s="2828"/>
      <c r="G909" s="2827"/>
      <c r="H909" s="2826"/>
      <c r="I909" s="2825"/>
      <c r="J909" s="2825"/>
      <c r="K909" s="2825"/>
      <c r="L909" s="2825"/>
      <c r="M909" s="2825"/>
      <c r="N909" s="2825"/>
      <c r="O909" s="2825"/>
      <c r="P909" s="2825"/>
      <c r="Q909" s="2825"/>
      <c r="R909" s="2825"/>
      <c r="S909" s="2825"/>
      <c r="T909" s="2825"/>
      <c r="U909" s="2825"/>
      <c r="V909" s="2825"/>
      <c r="W909" s="2825"/>
      <c r="X909" s="2825"/>
      <c r="Y909" s="2825"/>
      <c r="Z909" s="2825"/>
      <c r="AA909" s="2825"/>
      <c r="AB909" s="2825"/>
      <c r="AC909" s="2825"/>
      <c r="AD909" s="2825"/>
      <c r="AE909" s="2825"/>
      <c r="AF909" s="2825"/>
      <c r="AG909" s="2825"/>
      <c r="AH909" s="2825"/>
      <c r="AI909" s="2825"/>
      <c r="AJ909" s="2825"/>
      <c r="AK909" s="2825"/>
      <c r="AL909" s="2825"/>
      <c r="AM909" s="2825"/>
    </row>
    <row r="910" spans="1:39" ht="12.75" hidden="1" customHeight="1">
      <c r="A910" s="2829"/>
      <c r="B910" s="2825"/>
      <c r="C910" s="2825"/>
      <c r="D910" s="2825"/>
      <c r="E910" s="2825"/>
      <c r="F910" s="2828"/>
      <c r="G910" s="2827"/>
      <c r="H910" s="2826"/>
      <c r="I910" s="2825"/>
      <c r="J910" s="2825"/>
      <c r="K910" s="2825"/>
      <c r="L910" s="2825"/>
      <c r="M910" s="2825"/>
      <c r="N910" s="2825"/>
      <c r="O910" s="2825"/>
      <c r="P910" s="2825"/>
      <c r="Q910" s="2825"/>
      <c r="R910" s="2825"/>
      <c r="S910" s="2825"/>
      <c r="T910" s="2825"/>
      <c r="U910" s="2825"/>
      <c r="V910" s="2825"/>
      <c r="W910" s="2825"/>
      <c r="X910" s="2825"/>
      <c r="Y910" s="2825"/>
      <c r="Z910" s="2825"/>
      <c r="AA910" s="2825"/>
      <c r="AB910" s="2825"/>
      <c r="AC910" s="2825"/>
      <c r="AD910" s="2825"/>
      <c r="AE910" s="2825"/>
      <c r="AF910" s="2825"/>
      <c r="AG910" s="2825"/>
      <c r="AH910" s="2825"/>
      <c r="AI910" s="2825"/>
      <c r="AJ910" s="2825"/>
      <c r="AK910" s="2825"/>
      <c r="AL910" s="2825"/>
      <c r="AM910" s="2825"/>
    </row>
    <row r="911" spans="1:39" ht="12.75" hidden="1" customHeight="1">
      <c r="A911" s="2829"/>
      <c r="B911" s="2825"/>
      <c r="C911" s="2825"/>
      <c r="D911" s="2825"/>
      <c r="E911" s="2825"/>
      <c r="F911" s="2828"/>
      <c r="G911" s="2827"/>
      <c r="H911" s="2826"/>
      <c r="I911" s="2825"/>
      <c r="J911" s="2825"/>
      <c r="K911" s="2825"/>
      <c r="L911" s="2825"/>
      <c r="M911" s="2825"/>
      <c r="N911" s="2825"/>
      <c r="O911" s="2825"/>
      <c r="P911" s="2825"/>
      <c r="Q911" s="2825"/>
      <c r="R911" s="2825"/>
      <c r="S911" s="2825"/>
      <c r="T911" s="2825"/>
      <c r="U911" s="2825"/>
      <c r="V911" s="2825"/>
      <c r="W911" s="2825"/>
      <c r="X911" s="2825"/>
      <c r="Y911" s="2825"/>
      <c r="Z911" s="2825"/>
      <c r="AA911" s="2825"/>
      <c r="AB911" s="2825"/>
      <c r="AC911" s="2825"/>
      <c r="AD911" s="2825"/>
      <c r="AE911" s="2825"/>
      <c r="AF911" s="2825"/>
      <c r="AG911" s="2825"/>
      <c r="AH911" s="2825"/>
      <c r="AI911" s="2825"/>
      <c r="AJ911" s="2825"/>
      <c r="AK911" s="2825"/>
      <c r="AL911" s="2825"/>
      <c r="AM911" s="2825"/>
    </row>
    <row r="912" spans="1:39" ht="12.75" hidden="1" customHeight="1">
      <c r="A912" s="2829"/>
      <c r="B912" s="2825"/>
      <c r="C912" s="2825"/>
      <c r="D912" s="2825"/>
      <c r="E912" s="2825"/>
      <c r="F912" s="2828"/>
      <c r="G912" s="2827"/>
      <c r="H912" s="2826"/>
      <c r="I912" s="2825"/>
      <c r="J912" s="2825"/>
      <c r="K912" s="2825"/>
      <c r="L912" s="2825"/>
      <c r="M912" s="2825"/>
      <c r="N912" s="2825"/>
      <c r="O912" s="2825"/>
      <c r="P912" s="2825"/>
      <c r="Q912" s="2825"/>
      <c r="R912" s="2825"/>
      <c r="S912" s="2825"/>
      <c r="T912" s="2825"/>
      <c r="U912" s="2825"/>
      <c r="V912" s="2825"/>
      <c r="W912" s="2825"/>
      <c r="X912" s="2825"/>
      <c r="Y912" s="2825"/>
      <c r="Z912" s="2825"/>
      <c r="AA912" s="2825"/>
      <c r="AB912" s="2825"/>
      <c r="AC912" s="2825"/>
      <c r="AD912" s="2825"/>
      <c r="AE912" s="2825"/>
      <c r="AF912" s="2825"/>
      <c r="AG912" s="2825"/>
      <c r="AH912" s="2825"/>
      <c r="AI912" s="2825"/>
      <c r="AJ912" s="2825"/>
      <c r="AK912" s="2825"/>
      <c r="AL912" s="2825"/>
      <c r="AM912" s="2825"/>
    </row>
    <row r="913" spans="1:39" ht="12.75" hidden="1" customHeight="1">
      <c r="A913" s="2829"/>
      <c r="B913" s="2825"/>
      <c r="C913" s="2825"/>
      <c r="D913" s="2825"/>
      <c r="E913" s="2825"/>
      <c r="F913" s="2828"/>
      <c r="G913" s="2827"/>
      <c r="H913" s="2826"/>
      <c r="I913" s="2825"/>
      <c r="J913" s="2825"/>
      <c r="K913" s="2825"/>
      <c r="L913" s="2825"/>
      <c r="M913" s="2825"/>
      <c r="N913" s="2825"/>
      <c r="O913" s="2825"/>
      <c r="P913" s="2825"/>
      <c r="Q913" s="2825"/>
      <c r="R913" s="2825"/>
      <c r="S913" s="2825"/>
      <c r="T913" s="2825"/>
      <c r="U913" s="2825"/>
      <c r="V913" s="2825"/>
      <c r="W913" s="2825"/>
      <c r="X913" s="2825"/>
      <c r="Y913" s="2825"/>
      <c r="Z913" s="2825"/>
      <c r="AA913" s="2825"/>
      <c r="AB913" s="2825"/>
      <c r="AC913" s="2825"/>
      <c r="AD913" s="2825"/>
      <c r="AE913" s="2825"/>
      <c r="AF913" s="2825"/>
      <c r="AG913" s="2825"/>
      <c r="AH913" s="2825"/>
      <c r="AI913" s="2825"/>
      <c r="AJ913" s="2825"/>
      <c r="AK913" s="2825"/>
      <c r="AL913" s="2825"/>
      <c r="AM913" s="2825"/>
    </row>
    <row r="914" spans="1:39" ht="12.75" hidden="1" customHeight="1">
      <c r="A914" s="2829"/>
      <c r="B914" s="2825"/>
      <c r="C914" s="2825"/>
      <c r="D914" s="2825"/>
      <c r="E914" s="2825"/>
      <c r="F914" s="2828"/>
      <c r="G914" s="2827"/>
      <c r="H914" s="2826"/>
      <c r="I914" s="2825"/>
      <c r="J914" s="2825"/>
      <c r="K914" s="2825"/>
      <c r="L914" s="2825"/>
      <c r="M914" s="2825"/>
      <c r="N914" s="2825"/>
      <c r="O914" s="2825"/>
      <c r="P914" s="2825"/>
      <c r="Q914" s="2825"/>
      <c r="R914" s="2825"/>
      <c r="S914" s="2825"/>
      <c r="T914" s="2825"/>
      <c r="U914" s="2825"/>
      <c r="V914" s="2825"/>
      <c r="W914" s="2825"/>
      <c r="X914" s="2825"/>
      <c r="Y914" s="2825"/>
      <c r="Z914" s="2825"/>
      <c r="AA914" s="2825"/>
      <c r="AB914" s="2825"/>
      <c r="AC914" s="2825"/>
      <c r="AD914" s="2825"/>
      <c r="AE914" s="2825"/>
      <c r="AF914" s="2825"/>
      <c r="AG914" s="2825"/>
      <c r="AH914" s="2825"/>
      <c r="AI914" s="2825"/>
      <c r="AJ914" s="2825"/>
      <c r="AK914" s="2825"/>
      <c r="AL914" s="2825"/>
      <c r="AM914" s="2825"/>
    </row>
    <row r="915" spans="1:39" ht="12.75" hidden="1" customHeight="1">
      <c r="A915" s="2829"/>
      <c r="B915" s="2825"/>
      <c r="C915" s="2825"/>
      <c r="D915" s="2825"/>
      <c r="E915" s="2825"/>
      <c r="F915" s="2828"/>
      <c r="G915" s="2827"/>
      <c r="H915" s="2826"/>
      <c r="I915" s="2825"/>
      <c r="J915" s="2825"/>
      <c r="K915" s="2825"/>
      <c r="L915" s="2825"/>
      <c r="M915" s="2825"/>
      <c r="N915" s="2825"/>
      <c r="O915" s="2825"/>
      <c r="P915" s="2825"/>
      <c r="Q915" s="2825"/>
      <c r="R915" s="2825"/>
      <c r="S915" s="2825"/>
      <c r="T915" s="2825"/>
      <c r="U915" s="2825"/>
      <c r="V915" s="2825"/>
      <c r="W915" s="2825"/>
      <c r="X915" s="2825"/>
      <c r="Y915" s="2825"/>
      <c r="Z915" s="2825"/>
      <c r="AA915" s="2825"/>
      <c r="AB915" s="2825"/>
      <c r="AC915" s="2825"/>
      <c r="AD915" s="2825"/>
      <c r="AE915" s="2825"/>
      <c r="AF915" s="2825"/>
      <c r="AG915" s="2825"/>
      <c r="AH915" s="2825"/>
      <c r="AI915" s="2825"/>
      <c r="AJ915" s="2825"/>
      <c r="AK915" s="2825"/>
      <c r="AL915" s="2825"/>
      <c r="AM915" s="2825"/>
    </row>
    <row r="916" spans="1:39" ht="12.75" hidden="1" customHeight="1">
      <c r="A916" s="2829"/>
      <c r="B916" s="2825"/>
      <c r="C916" s="2825"/>
      <c r="D916" s="2825"/>
      <c r="E916" s="2825"/>
      <c r="F916" s="2828"/>
      <c r="G916" s="2827"/>
      <c r="H916" s="2826"/>
      <c r="I916" s="2825"/>
      <c r="J916" s="2825"/>
      <c r="K916" s="2825"/>
      <c r="L916" s="2825"/>
      <c r="M916" s="2825"/>
      <c r="N916" s="2825"/>
      <c r="O916" s="2825"/>
      <c r="P916" s="2825"/>
      <c r="Q916" s="2825"/>
      <c r="R916" s="2825"/>
      <c r="S916" s="2825"/>
      <c r="T916" s="2825"/>
      <c r="U916" s="2825"/>
      <c r="V916" s="2825"/>
      <c r="W916" s="2825"/>
      <c r="X916" s="2825"/>
      <c r="Y916" s="2825"/>
      <c r="Z916" s="2825"/>
      <c r="AA916" s="2825"/>
      <c r="AB916" s="2825"/>
      <c r="AC916" s="2825"/>
      <c r="AD916" s="2825"/>
      <c r="AE916" s="2825"/>
      <c r="AF916" s="2825"/>
      <c r="AG916" s="2825"/>
      <c r="AH916" s="2825"/>
      <c r="AI916" s="2825"/>
      <c r="AJ916" s="2825"/>
      <c r="AK916" s="2825"/>
      <c r="AL916" s="2825"/>
      <c r="AM916" s="2825"/>
    </row>
    <row r="917" spans="1:39" ht="12.75" hidden="1" customHeight="1">
      <c r="A917" s="2829"/>
      <c r="B917" s="2825"/>
      <c r="C917" s="2825"/>
      <c r="D917" s="2825"/>
      <c r="E917" s="2825"/>
      <c r="F917" s="2828"/>
      <c r="G917" s="2827"/>
      <c r="H917" s="2826"/>
      <c r="I917" s="2825"/>
      <c r="J917" s="2825"/>
      <c r="K917" s="2825"/>
      <c r="L917" s="2825"/>
      <c r="M917" s="2825"/>
      <c r="N917" s="2825"/>
      <c r="O917" s="2825"/>
      <c r="P917" s="2825"/>
      <c r="Q917" s="2825"/>
      <c r="R917" s="2825"/>
      <c r="S917" s="2825"/>
      <c r="T917" s="2825"/>
      <c r="U917" s="2825"/>
      <c r="V917" s="2825"/>
      <c r="W917" s="2825"/>
      <c r="X917" s="2825"/>
      <c r="Y917" s="2825"/>
      <c r="Z917" s="2825"/>
      <c r="AA917" s="2825"/>
      <c r="AB917" s="2825"/>
      <c r="AC917" s="2825"/>
      <c r="AD917" s="2825"/>
      <c r="AE917" s="2825"/>
      <c r="AF917" s="2825"/>
      <c r="AG917" s="2825"/>
      <c r="AH917" s="2825"/>
      <c r="AI917" s="2825"/>
      <c r="AJ917" s="2825"/>
      <c r="AK917" s="2825"/>
      <c r="AL917" s="2825"/>
      <c r="AM917" s="2825"/>
    </row>
    <row r="918" spans="1:39" ht="12.75" hidden="1" customHeight="1">
      <c r="A918" s="2829"/>
      <c r="B918" s="2825"/>
      <c r="C918" s="2825"/>
      <c r="D918" s="2825"/>
      <c r="E918" s="2825"/>
      <c r="F918" s="2828"/>
      <c r="G918" s="2827"/>
      <c r="H918" s="2826"/>
      <c r="I918" s="2825"/>
      <c r="J918" s="2825"/>
      <c r="K918" s="2825"/>
      <c r="L918" s="2825"/>
      <c r="M918" s="2825"/>
      <c r="N918" s="2825"/>
      <c r="O918" s="2825"/>
      <c r="P918" s="2825"/>
      <c r="Q918" s="2825"/>
      <c r="R918" s="2825"/>
      <c r="S918" s="2825"/>
      <c r="T918" s="2825"/>
      <c r="U918" s="2825"/>
      <c r="V918" s="2825"/>
      <c r="W918" s="2825"/>
      <c r="X918" s="2825"/>
      <c r="Y918" s="2825"/>
      <c r="Z918" s="2825"/>
      <c r="AA918" s="2825"/>
      <c r="AB918" s="2825"/>
      <c r="AC918" s="2825"/>
      <c r="AD918" s="2825"/>
      <c r="AE918" s="2825"/>
      <c r="AF918" s="2825"/>
      <c r="AG918" s="2825"/>
      <c r="AH918" s="2825"/>
      <c r="AI918" s="2825"/>
      <c r="AJ918" s="2825"/>
      <c r="AK918" s="2825"/>
      <c r="AL918" s="2825"/>
      <c r="AM918" s="2825"/>
    </row>
    <row r="919" spans="1:39" ht="12.75" hidden="1" customHeight="1">
      <c r="A919" s="2829"/>
      <c r="B919" s="2825"/>
      <c r="C919" s="2825"/>
      <c r="D919" s="2825"/>
      <c r="E919" s="2825"/>
      <c r="F919" s="2828"/>
      <c r="G919" s="2827"/>
      <c r="H919" s="2826"/>
      <c r="I919" s="2825"/>
      <c r="J919" s="2825"/>
      <c r="K919" s="2825"/>
      <c r="L919" s="2825"/>
      <c r="M919" s="2825"/>
      <c r="N919" s="2825"/>
      <c r="O919" s="2825"/>
      <c r="P919" s="2825"/>
      <c r="Q919" s="2825"/>
      <c r="R919" s="2825"/>
      <c r="S919" s="2825"/>
      <c r="T919" s="2825"/>
      <c r="U919" s="2825"/>
      <c r="V919" s="2825"/>
      <c r="W919" s="2825"/>
      <c r="X919" s="2825"/>
      <c r="Y919" s="2825"/>
      <c r="Z919" s="2825"/>
      <c r="AA919" s="2825"/>
      <c r="AB919" s="2825"/>
      <c r="AC919" s="2825"/>
      <c r="AD919" s="2825"/>
      <c r="AE919" s="2825"/>
      <c r="AF919" s="2825"/>
      <c r="AG919" s="2825"/>
      <c r="AH919" s="2825"/>
      <c r="AI919" s="2825"/>
      <c r="AJ919" s="2825"/>
      <c r="AK919" s="2825"/>
      <c r="AL919" s="2825"/>
      <c r="AM919" s="2825"/>
    </row>
    <row r="920" spans="1:39" ht="12.75" hidden="1" customHeight="1">
      <c r="A920" s="2829"/>
      <c r="B920" s="2825"/>
      <c r="C920" s="2825"/>
      <c r="D920" s="2825"/>
      <c r="E920" s="2825"/>
      <c r="F920" s="2828"/>
      <c r="G920" s="2827"/>
      <c r="H920" s="2826"/>
      <c r="I920" s="2825"/>
      <c r="J920" s="2825"/>
      <c r="K920" s="2825"/>
      <c r="L920" s="2825"/>
      <c r="M920" s="2825"/>
      <c r="N920" s="2825"/>
      <c r="O920" s="2825"/>
      <c r="P920" s="2825"/>
      <c r="Q920" s="2825"/>
      <c r="R920" s="2825"/>
      <c r="S920" s="2825"/>
      <c r="T920" s="2825"/>
      <c r="U920" s="2825"/>
      <c r="V920" s="2825"/>
      <c r="W920" s="2825"/>
      <c r="X920" s="2825"/>
      <c r="Y920" s="2825"/>
      <c r="Z920" s="2825"/>
      <c r="AA920" s="2825"/>
      <c r="AB920" s="2825"/>
      <c r="AC920" s="2825"/>
      <c r="AD920" s="2825"/>
      <c r="AE920" s="2825"/>
      <c r="AF920" s="2825"/>
      <c r="AG920" s="2825"/>
      <c r="AH920" s="2825"/>
      <c r="AI920" s="2825"/>
      <c r="AJ920" s="2825"/>
      <c r="AK920" s="2825"/>
      <c r="AL920" s="2825"/>
      <c r="AM920" s="2825"/>
    </row>
    <row r="921" spans="1:39" ht="12.75" hidden="1" customHeight="1">
      <c r="A921" s="2829"/>
      <c r="B921" s="2825"/>
      <c r="C921" s="2825"/>
      <c r="D921" s="2825"/>
      <c r="E921" s="2825"/>
      <c r="F921" s="2828"/>
      <c r="G921" s="2827"/>
      <c r="H921" s="2826"/>
      <c r="I921" s="2825"/>
      <c r="J921" s="2825"/>
      <c r="K921" s="2825"/>
      <c r="L921" s="2825"/>
      <c r="M921" s="2825"/>
      <c r="N921" s="2825"/>
      <c r="O921" s="2825"/>
      <c r="P921" s="2825"/>
      <c r="Q921" s="2825"/>
      <c r="R921" s="2825"/>
      <c r="S921" s="2825"/>
      <c r="T921" s="2825"/>
      <c r="U921" s="2825"/>
      <c r="V921" s="2825"/>
      <c r="W921" s="2825"/>
      <c r="X921" s="2825"/>
      <c r="Y921" s="2825"/>
      <c r="Z921" s="2825"/>
      <c r="AA921" s="2825"/>
      <c r="AB921" s="2825"/>
      <c r="AC921" s="2825"/>
      <c r="AD921" s="2825"/>
      <c r="AE921" s="2825"/>
      <c r="AF921" s="2825"/>
      <c r="AG921" s="2825"/>
      <c r="AH921" s="2825"/>
      <c r="AI921" s="2825"/>
      <c r="AJ921" s="2825"/>
      <c r="AK921" s="2825"/>
      <c r="AL921" s="2825"/>
      <c r="AM921" s="2825"/>
    </row>
    <row r="922" spans="1:39" ht="12.75" hidden="1" customHeight="1">
      <c r="A922" s="2829"/>
      <c r="B922" s="2825"/>
      <c r="C922" s="2825"/>
      <c r="D922" s="2825"/>
      <c r="E922" s="2825"/>
      <c r="F922" s="2828"/>
      <c r="G922" s="2827"/>
      <c r="H922" s="2826"/>
      <c r="I922" s="2825"/>
      <c r="J922" s="2825"/>
      <c r="K922" s="2825"/>
      <c r="L922" s="2825"/>
      <c r="M922" s="2825"/>
      <c r="N922" s="2825"/>
      <c r="O922" s="2825"/>
      <c r="P922" s="2825"/>
      <c r="Q922" s="2825"/>
      <c r="R922" s="2825"/>
      <c r="S922" s="2825"/>
      <c r="T922" s="2825"/>
      <c r="U922" s="2825"/>
      <c r="V922" s="2825"/>
      <c r="W922" s="2825"/>
      <c r="X922" s="2825"/>
      <c r="Y922" s="2825"/>
      <c r="Z922" s="2825"/>
      <c r="AA922" s="2825"/>
      <c r="AB922" s="2825"/>
      <c r="AC922" s="2825"/>
      <c r="AD922" s="2825"/>
      <c r="AE922" s="2825"/>
      <c r="AF922" s="2825"/>
      <c r="AG922" s="2825"/>
      <c r="AH922" s="2825"/>
      <c r="AI922" s="2825"/>
      <c r="AJ922" s="2825"/>
      <c r="AK922" s="2825"/>
      <c r="AL922" s="2825"/>
      <c r="AM922" s="2825"/>
    </row>
    <row r="923" spans="1:39" ht="12.75" hidden="1" customHeight="1">
      <c r="A923" s="2829"/>
      <c r="B923" s="2825"/>
      <c r="C923" s="2825"/>
      <c r="D923" s="2825"/>
      <c r="E923" s="2825"/>
      <c r="F923" s="2828"/>
      <c r="G923" s="2827"/>
      <c r="H923" s="2826"/>
      <c r="I923" s="2825"/>
      <c r="J923" s="2825"/>
      <c r="K923" s="2825"/>
      <c r="L923" s="2825"/>
      <c r="M923" s="2825"/>
      <c r="N923" s="2825"/>
      <c r="O923" s="2825"/>
      <c r="P923" s="2825"/>
      <c r="Q923" s="2825"/>
      <c r="R923" s="2825"/>
      <c r="S923" s="2825"/>
      <c r="T923" s="2825"/>
      <c r="U923" s="2825"/>
      <c r="V923" s="2825"/>
      <c r="W923" s="2825"/>
      <c r="X923" s="2825"/>
      <c r="Y923" s="2825"/>
      <c r="Z923" s="2825"/>
      <c r="AA923" s="2825"/>
      <c r="AB923" s="2825"/>
      <c r="AC923" s="2825"/>
      <c r="AD923" s="2825"/>
      <c r="AE923" s="2825"/>
      <c r="AF923" s="2825"/>
      <c r="AG923" s="2825"/>
      <c r="AH923" s="2825"/>
      <c r="AI923" s="2825"/>
      <c r="AJ923" s="2825"/>
      <c r="AK923" s="2825"/>
      <c r="AL923" s="2825"/>
      <c r="AM923" s="2825"/>
    </row>
    <row r="924" spans="1:39" ht="12.75" hidden="1" customHeight="1">
      <c r="A924" s="2829"/>
      <c r="B924" s="2825"/>
      <c r="C924" s="2825"/>
      <c r="D924" s="2825"/>
      <c r="E924" s="2825"/>
      <c r="F924" s="2828"/>
      <c r="G924" s="2827"/>
      <c r="H924" s="2826"/>
      <c r="I924" s="2825"/>
      <c r="J924" s="2825"/>
      <c r="K924" s="2825"/>
      <c r="L924" s="2825"/>
      <c r="M924" s="2825"/>
      <c r="N924" s="2825"/>
      <c r="O924" s="2825"/>
      <c r="P924" s="2825"/>
      <c r="Q924" s="2825"/>
      <c r="R924" s="2825"/>
      <c r="S924" s="2825"/>
      <c r="T924" s="2825"/>
      <c r="U924" s="2825"/>
      <c r="V924" s="2825"/>
      <c r="W924" s="2825"/>
      <c r="X924" s="2825"/>
      <c r="Y924" s="2825"/>
      <c r="Z924" s="2825"/>
      <c r="AA924" s="2825"/>
      <c r="AB924" s="2825"/>
      <c r="AC924" s="2825"/>
      <c r="AD924" s="2825"/>
      <c r="AE924" s="2825"/>
      <c r="AF924" s="2825"/>
      <c r="AG924" s="2825"/>
      <c r="AH924" s="2825"/>
      <c r="AI924" s="2825"/>
      <c r="AJ924" s="2825"/>
      <c r="AK924" s="2825"/>
      <c r="AL924" s="2825"/>
      <c r="AM924" s="2825"/>
    </row>
    <row r="925" spans="1:39" ht="12.75" hidden="1" customHeight="1">
      <c r="A925" s="2829"/>
      <c r="B925" s="2825"/>
      <c r="C925" s="2825"/>
      <c r="D925" s="2825"/>
      <c r="E925" s="2825"/>
      <c r="F925" s="2828"/>
      <c r="G925" s="2827"/>
      <c r="H925" s="2826"/>
      <c r="I925" s="2825"/>
      <c r="J925" s="2825"/>
      <c r="K925" s="2825"/>
      <c r="L925" s="2825"/>
      <c r="M925" s="2825"/>
      <c r="N925" s="2825"/>
      <c r="O925" s="2825"/>
      <c r="P925" s="2825"/>
      <c r="Q925" s="2825"/>
      <c r="R925" s="2825"/>
      <c r="S925" s="2825"/>
      <c r="T925" s="2825"/>
      <c r="U925" s="2825"/>
      <c r="V925" s="2825"/>
      <c r="W925" s="2825"/>
      <c r="X925" s="2825"/>
      <c r="Y925" s="2825"/>
      <c r="Z925" s="2825"/>
      <c r="AA925" s="2825"/>
      <c r="AB925" s="2825"/>
      <c r="AC925" s="2825"/>
      <c r="AD925" s="2825"/>
      <c r="AE925" s="2825"/>
      <c r="AF925" s="2825"/>
      <c r="AG925" s="2825"/>
      <c r="AH925" s="2825"/>
      <c r="AI925" s="2825"/>
      <c r="AJ925" s="2825"/>
      <c r="AK925" s="2825"/>
      <c r="AL925" s="2825"/>
      <c r="AM925" s="2825"/>
    </row>
    <row r="926" spans="1:39" ht="12.75" hidden="1" customHeight="1">
      <c r="A926" s="2829"/>
      <c r="B926" s="2825"/>
      <c r="C926" s="2825"/>
      <c r="D926" s="2825"/>
      <c r="E926" s="2825"/>
      <c r="F926" s="2828"/>
      <c r="G926" s="2827"/>
      <c r="H926" s="2826"/>
      <c r="I926" s="2825"/>
      <c r="J926" s="2825"/>
      <c r="K926" s="2825"/>
      <c r="L926" s="2825"/>
      <c r="M926" s="2825"/>
      <c r="N926" s="2825"/>
      <c r="O926" s="2825"/>
      <c r="P926" s="2825"/>
      <c r="Q926" s="2825"/>
      <c r="R926" s="2825"/>
      <c r="S926" s="2825"/>
      <c r="T926" s="2825"/>
      <c r="U926" s="2825"/>
      <c r="V926" s="2825"/>
      <c r="W926" s="2825"/>
      <c r="X926" s="2825"/>
      <c r="Y926" s="2825"/>
      <c r="Z926" s="2825"/>
      <c r="AA926" s="2825"/>
      <c r="AB926" s="2825"/>
      <c r="AC926" s="2825"/>
      <c r="AD926" s="2825"/>
      <c r="AE926" s="2825"/>
      <c r="AF926" s="2825"/>
      <c r="AG926" s="2825"/>
      <c r="AH926" s="2825"/>
      <c r="AI926" s="2825"/>
      <c r="AJ926" s="2825"/>
      <c r="AK926" s="2825"/>
      <c r="AL926" s="2825"/>
      <c r="AM926" s="2825"/>
    </row>
    <row r="927" spans="1:39" ht="12.75" hidden="1" customHeight="1">
      <c r="A927" s="2829"/>
      <c r="B927" s="2825"/>
      <c r="C927" s="2825"/>
      <c r="D927" s="2825"/>
      <c r="E927" s="2825"/>
      <c r="F927" s="2828"/>
      <c r="G927" s="2827"/>
      <c r="H927" s="2826"/>
      <c r="I927" s="2825"/>
      <c r="J927" s="2825"/>
      <c r="K927" s="2825"/>
      <c r="L927" s="2825"/>
      <c r="M927" s="2825"/>
      <c r="N927" s="2825"/>
      <c r="O927" s="2825"/>
      <c r="P927" s="2825"/>
      <c r="Q927" s="2825"/>
      <c r="R927" s="2825"/>
      <c r="S927" s="2825"/>
      <c r="T927" s="2825"/>
      <c r="U927" s="2825"/>
      <c r="V927" s="2825"/>
      <c r="W927" s="2825"/>
      <c r="X927" s="2825"/>
      <c r="Y927" s="2825"/>
      <c r="Z927" s="2825"/>
      <c r="AA927" s="2825"/>
      <c r="AB927" s="2825"/>
      <c r="AC927" s="2825"/>
      <c r="AD927" s="2825"/>
      <c r="AE927" s="2825"/>
      <c r="AF927" s="2825"/>
      <c r="AG927" s="2825"/>
      <c r="AH927" s="2825"/>
      <c r="AI927" s="2825"/>
      <c r="AJ927" s="2825"/>
      <c r="AK927" s="2825"/>
      <c r="AL927" s="2825"/>
      <c r="AM927" s="2825"/>
    </row>
    <row r="928" spans="1:39" ht="12.75" hidden="1" customHeight="1">
      <c r="A928" s="2829"/>
      <c r="B928" s="2825"/>
      <c r="C928" s="2825"/>
      <c r="D928" s="2825"/>
      <c r="E928" s="2825"/>
      <c r="F928" s="2828"/>
      <c r="G928" s="2827"/>
      <c r="H928" s="2826"/>
      <c r="I928" s="2825"/>
      <c r="J928" s="2825"/>
      <c r="K928" s="2825"/>
      <c r="L928" s="2825"/>
      <c r="M928" s="2825"/>
      <c r="N928" s="2825"/>
      <c r="O928" s="2825"/>
      <c r="P928" s="2825"/>
      <c r="Q928" s="2825"/>
      <c r="R928" s="2825"/>
      <c r="S928" s="2825"/>
      <c r="T928" s="2825"/>
      <c r="U928" s="2825"/>
      <c r="V928" s="2825"/>
      <c r="W928" s="2825"/>
      <c r="X928" s="2825"/>
      <c r="Y928" s="2825"/>
      <c r="Z928" s="2825"/>
      <c r="AA928" s="2825"/>
      <c r="AB928" s="2825"/>
      <c r="AC928" s="2825"/>
      <c r="AD928" s="2825"/>
      <c r="AE928" s="2825"/>
      <c r="AF928" s="2825"/>
      <c r="AG928" s="2825"/>
      <c r="AH928" s="2825"/>
      <c r="AI928" s="2825"/>
      <c r="AJ928" s="2825"/>
      <c r="AK928" s="2825"/>
      <c r="AL928" s="2825"/>
      <c r="AM928" s="2825"/>
    </row>
    <row r="929" spans="1:39" ht="12.75" hidden="1" customHeight="1">
      <c r="A929" s="2829"/>
      <c r="B929" s="2825"/>
      <c r="C929" s="2825"/>
      <c r="D929" s="2825"/>
      <c r="E929" s="2825"/>
      <c r="F929" s="2828"/>
      <c r="G929" s="2827"/>
      <c r="H929" s="2826"/>
      <c r="I929" s="2825"/>
      <c r="J929" s="2825"/>
      <c r="K929" s="2825"/>
      <c r="L929" s="2825"/>
      <c r="M929" s="2825"/>
      <c r="N929" s="2825"/>
      <c r="O929" s="2825"/>
      <c r="P929" s="2825"/>
      <c r="Q929" s="2825"/>
      <c r="R929" s="2825"/>
      <c r="S929" s="2825"/>
      <c r="T929" s="2825"/>
      <c r="U929" s="2825"/>
      <c r="V929" s="2825"/>
      <c r="W929" s="2825"/>
      <c r="X929" s="2825"/>
      <c r="Y929" s="2825"/>
      <c r="Z929" s="2825"/>
      <c r="AA929" s="2825"/>
      <c r="AB929" s="2825"/>
      <c r="AC929" s="2825"/>
      <c r="AD929" s="2825"/>
      <c r="AE929" s="2825"/>
      <c r="AF929" s="2825"/>
      <c r="AG929" s="2825"/>
      <c r="AH929" s="2825"/>
      <c r="AI929" s="2825"/>
      <c r="AJ929" s="2825"/>
      <c r="AK929" s="2825"/>
      <c r="AL929" s="2825"/>
      <c r="AM929" s="2825"/>
    </row>
    <row r="930" spans="1:39" ht="12.75" hidden="1" customHeight="1">
      <c r="A930" s="2829"/>
      <c r="B930" s="2825"/>
      <c r="C930" s="2825"/>
      <c r="D930" s="2825"/>
      <c r="E930" s="2825"/>
      <c r="F930" s="2828"/>
      <c r="G930" s="2827"/>
      <c r="H930" s="2826"/>
      <c r="I930" s="2825"/>
      <c r="J930" s="2825"/>
      <c r="K930" s="2825"/>
      <c r="L930" s="2825"/>
      <c r="M930" s="2825"/>
      <c r="N930" s="2825"/>
      <c r="O930" s="2825"/>
      <c r="P930" s="2825"/>
      <c r="Q930" s="2825"/>
      <c r="R930" s="2825"/>
      <c r="S930" s="2825"/>
      <c r="T930" s="2825"/>
      <c r="U930" s="2825"/>
      <c r="V930" s="2825"/>
      <c r="W930" s="2825"/>
      <c r="X930" s="2825"/>
      <c r="Y930" s="2825"/>
      <c r="Z930" s="2825"/>
      <c r="AA930" s="2825"/>
      <c r="AB930" s="2825"/>
      <c r="AC930" s="2825"/>
      <c r="AD930" s="2825"/>
      <c r="AE930" s="2825"/>
      <c r="AF930" s="2825"/>
      <c r="AG930" s="2825"/>
      <c r="AH930" s="2825"/>
      <c r="AI930" s="2825"/>
      <c r="AJ930" s="2825"/>
      <c r="AK930" s="2825"/>
      <c r="AL930" s="2825"/>
      <c r="AM930" s="2825"/>
    </row>
    <row r="931" spans="1:39" ht="12.75" hidden="1" customHeight="1">
      <c r="A931" s="2829"/>
      <c r="B931" s="2825"/>
      <c r="C931" s="2825"/>
      <c r="D931" s="2825"/>
      <c r="E931" s="2825"/>
      <c r="F931" s="2828"/>
      <c r="G931" s="2827"/>
      <c r="H931" s="2826"/>
      <c r="I931" s="2825"/>
      <c r="J931" s="2825"/>
      <c r="K931" s="2825"/>
      <c r="L931" s="2825"/>
      <c r="M931" s="2825"/>
      <c r="N931" s="2825"/>
      <c r="O931" s="2825"/>
      <c r="P931" s="2825"/>
      <c r="Q931" s="2825"/>
      <c r="R931" s="2825"/>
      <c r="S931" s="2825"/>
      <c r="T931" s="2825"/>
      <c r="U931" s="2825"/>
      <c r="V931" s="2825"/>
      <c r="W931" s="2825"/>
      <c r="X931" s="2825"/>
      <c r="Y931" s="2825"/>
      <c r="Z931" s="2825"/>
      <c r="AA931" s="2825"/>
      <c r="AB931" s="2825"/>
      <c r="AC931" s="2825"/>
      <c r="AD931" s="2825"/>
      <c r="AE931" s="2825"/>
      <c r="AF931" s="2825"/>
      <c r="AG931" s="2825"/>
      <c r="AH931" s="2825"/>
      <c r="AI931" s="2825"/>
      <c r="AJ931" s="2825"/>
      <c r="AK931" s="2825"/>
      <c r="AL931" s="2825"/>
      <c r="AM931" s="2825"/>
    </row>
    <row r="932" spans="1:39" ht="12.75" hidden="1" customHeight="1">
      <c r="A932" s="2829"/>
      <c r="B932" s="2825"/>
      <c r="C932" s="2825"/>
      <c r="D932" s="2825"/>
      <c r="E932" s="2825"/>
      <c r="F932" s="2828"/>
      <c r="G932" s="2827"/>
      <c r="H932" s="2826"/>
      <c r="I932" s="2825"/>
      <c r="J932" s="2825"/>
      <c r="K932" s="2825"/>
      <c r="L932" s="2825"/>
      <c r="M932" s="2825"/>
      <c r="N932" s="2825"/>
      <c r="O932" s="2825"/>
      <c r="P932" s="2825"/>
      <c r="Q932" s="2825"/>
      <c r="R932" s="2825"/>
      <c r="S932" s="2825"/>
      <c r="T932" s="2825"/>
      <c r="U932" s="2825"/>
      <c r="V932" s="2825"/>
      <c r="W932" s="2825"/>
      <c r="X932" s="2825"/>
      <c r="Y932" s="2825"/>
      <c r="Z932" s="2825"/>
      <c r="AA932" s="2825"/>
      <c r="AB932" s="2825"/>
      <c r="AC932" s="2825"/>
      <c r="AD932" s="2825"/>
      <c r="AE932" s="2825"/>
      <c r="AF932" s="2825"/>
      <c r="AG932" s="2825"/>
      <c r="AH932" s="2825"/>
      <c r="AI932" s="2825"/>
      <c r="AJ932" s="2825"/>
      <c r="AK932" s="2825"/>
      <c r="AL932" s="2825"/>
      <c r="AM932" s="2825"/>
    </row>
    <row r="933" spans="1:39" ht="12.75" hidden="1" customHeight="1">
      <c r="A933" s="2829"/>
      <c r="B933" s="2825"/>
      <c r="C933" s="2825"/>
      <c r="D933" s="2825"/>
      <c r="E933" s="2825"/>
      <c r="F933" s="2828"/>
      <c r="G933" s="2827"/>
      <c r="H933" s="2826"/>
      <c r="I933" s="2825"/>
      <c r="J933" s="2825"/>
      <c r="K933" s="2825"/>
      <c r="L933" s="2825"/>
      <c r="M933" s="2825"/>
      <c r="N933" s="2825"/>
      <c r="O933" s="2825"/>
      <c r="P933" s="2825"/>
      <c r="Q933" s="2825"/>
      <c r="R933" s="2825"/>
      <c r="S933" s="2825"/>
      <c r="T933" s="2825"/>
      <c r="U933" s="2825"/>
      <c r="V933" s="2825"/>
      <c r="W933" s="2825"/>
      <c r="X933" s="2825"/>
      <c r="Y933" s="2825"/>
      <c r="Z933" s="2825"/>
      <c r="AA933" s="2825"/>
      <c r="AB933" s="2825"/>
      <c r="AC933" s="2825"/>
      <c r="AD933" s="2825"/>
      <c r="AE933" s="2825"/>
      <c r="AF933" s="2825"/>
      <c r="AG933" s="2825"/>
      <c r="AH933" s="2825"/>
      <c r="AI933" s="2825"/>
      <c r="AJ933" s="2825"/>
      <c r="AK933" s="2825"/>
      <c r="AL933" s="2825"/>
      <c r="AM933" s="2825"/>
    </row>
    <row r="934" spans="1:39" ht="12.75" hidden="1" customHeight="1">
      <c r="A934" s="2829"/>
      <c r="B934" s="2825"/>
      <c r="C934" s="2825"/>
      <c r="D934" s="2825"/>
      <c r="E934" s="2825"/>
      <c r="F934" s="2828"/>
      <c r="G934" s="2827"/>
      <c r="H934" s="2826"/>
      <c r="I934" s="2825"/>
      <c r="J934" s="2825"/>
      <c r="K934" s="2825"/>
      <c r="L934" s="2825"/>
      <c r="M934" s="2825"/>
      <c r="N934" s="2825"/>
      <c r="O934" s="2825"/>
      <c r="P934" s="2825"/>
      <c r="Q934" s="2825"/>
      <c r="R934" s="2825"/>
      <c r="S934" s="2825"/>
      <c r="T934" s="2825"/>
      <c r="U934" s="2825"/>
      <c r="V934" s="2825"/>
      <c r="W934" s="2825"/>
      <c r="X934" s="2825"/>
      <c r="Y934" s="2825"/>
      <c r="Z934" s="2825"/>
      <c r="AA934" s="2825"/>
      <c r="AB934" s="2825"/>
      <c r="AC934" s="2825"/>
      <c r="AD934" s="2825"/>
      <c r="AE934" s="2825"/>
      <c r="AF934" s="2825"/>
      <c r="AG934" s="2825"/>
      <c r="AH934" s="2825"/>
      <c r="AI934" s="2825"/>
      <c r="AJ934" s="2825"/>
      <c r="AK934" s="2825"/>
      <c r="AL934" s="2825"/>
      <c r="AM934" s="2825"/>
    </row>
    <row r="935" spans="1:39" ht="12.75" hidden="1" customHeight="1">
      <c r="A935" s="2829"/>
      <c r="B935" s="2825"/>
      <c r="C935" s="2825"/>
      <c r="D935" s="2825"/>
      <c r="E935" s="2825"/>
      <c r="F935" s="2828"/>
      <c r="G935" s="2827"/>
      <c r="H935" s="2826"/>
      <c r="I935" s="2825"/>
      <c r="J935" s="2825"/>
      <c r="K935" s="2825"/>
      <c r="L935" s="2825"/>
      <c r="M935" s="2825"/>
      <c r="N935" s="2825"/>
      <c r="O935" s="2825"/>
      <c r="P935" s="2825"/>
      <c r="Q935" s="2825"/>
      <c r="R935" s="2825"/>
      <c r="S935" s="2825"/>
      <c r="T935" s="2825"/>
      <c r="U935" s="2825"/>
      <c r="V935" s="2825"/>
      <c r="W935" s="2825"/>
      <c r="X935" s="2825"/>
      <c r="Y935" s="2825"/>
      <c r="Z935" s="2825"/>
      <c r="AA935" s="2825"/>
      <c r="AB935" s="2825"/>
      <c r="AC935" s="2825"/>
      <c r="AD935" s="2825"/>
      <c r="AE935" s="2825"/>
      <c r="AF935" s="2825"/>
      <c r="AG935" s="2825"/>
      <c r="AH935" s="2825"/>
      <c r="AI935" s="2825"/>
      <c r="AJ935" s="2825"/>
      <c r="AK935" s="2825"/>
      <c r="AL935" s="2825"/>
      <c r="AM935" s="2825"/>
    </row>
    <row r="936" spans="1:39" ht="12.75" hidden="1" customHeight="1">
      <c r="A936" s="2829"/>
      <c r="B936" s="2825"/>
      <c r="C936" s="2825"/>
      <c r="D936" s="2825"/>
      <c r="E936" s="2825"/>
      <c r="F936" s="2828"/>
      <c r="G936" s="2827"/>
      <c r="H936" s="2826"/>
      <c r="I936" s="2825"/>
      <c r="J936" s="2825"/>
      <c r="K936" s="2825"/>
      <c r="L936" s="2825"/>
      <c r="M936" s="2825"/>
      <c r="N936" s="2825"/>
      <c r="O936" s="2825"/>
      <c r="P936" s="2825"/>
      <c r="Q936" s="2825"/>
      <c r="R936" s="2825"/>
      <c r="S936" s="2825"/>
      <c r="T936" s="2825"/>
      <c r="U936" s="2825"/>
      <c r="V936" s="2825"/>
      <c r="W936" s="2825"/>
      <c r="X936" s="2825"/>
      <c r="Y936" s="2825"/>
      <c r="Z936" s="2825"/>
      <c r="AA936" s="2825"/>
      <c r="AB936" s="2825"/>
      <c r="AC936" s="2825"/>
      <c r="AD936" s="2825"/>
      <c r="AE936" s="2825"/>
      <c r="AF936" s="2825"/>
      <c r="AG936" s="2825"/>
      <c r="AH936" s="2825"/>
      <c r="AI936" s="2825"/>
      <c r="AJ936" s="2825"/>
      <c r="AK936" s="2825"/>
      <c r="AL936" s="2825"/>
      <c r="AM936" s="2825"/>
    </row>
    <row r="937" spans="1:39" ht="12.75" hidden="1" customHeight="1">
      <c r="A937" s="2829"/>
      <c r="B937" s="2825"/>
      <c r="C937" s="2825"/>
      <c r="D937" s="2825"/>
      <c r="E937" s="2825"/>
      <c r="F937" s="2828"/>
      <c r="G937" s="2827"/>
      <c r="H937" s="2826"/>
      <c r="I937" s="2825"/>
      <c r="J937" s="2825"/>
      <c r="K937" s="2825"/>
      <c r="L937" s="2825"/>
      <c r="M937" s="2825"/>
      <c r="N937" s="2825"/>
      <c r="O937" s="2825"/>
      <c r="P937" s="2825"/>
      <c r="Q937" s="2825"/>
      <c r="R937" s="2825"/>
      <c r="S937" s="2825"/>
      <c r="T937" s="2825"/>
      <c r="U937" s="2825"/>
      <c r="V937" s="2825"/>
      <c r="W937" s="2825"/>
      <c r="X937" s="2825"/>
      <c r="Y937" s="2825"/>
      <c r="Z937" s="2825"/>
      <c r="AA937" s="2825"/>
      <c r="AB937" s="2825"/>
      <c r="AC937" s="2825"/>
      <c r="AD937" s="2825"/>
      <c r="AE937" s="2825"/>
      <c r="AF937" s="2825"/>
      <c r="AG937" s="2825"/>
      <c r="AH937" s="2825"/>
      <c r="AI937" s="2825"/>
      <c r="AJ937" s="2825"/>
      <c r="AK937" s="2825"/>
      <c r="AL937" s="2825"/>
      <c r="AM937" s="2825"/>
    </row>
    <row r="938" spans="1:39" ht="12.75" hidden="1" customHeight="1">
      <c r="A938" s="2829"/>
      <c r="B938" s="2825"/>
      <c r="C938" s="2825"/>
      <c r="D938" s="2825"/>
      <c r="E938" s="2825"/>
      <c r="F938" s="2828"/>
      <c r="G938" s="2827"/>
      <c r="H938" s="2826"/>
      <c r="I938" s="2825"/>
      <c r="J938" s="2825"/>
      <c r="K938" s="2825"/>
      <c r="L938" s="2825"/>
      <c r="M938" s="2825"/>
      <c r="N938" s="2825"/>
      <c r="O938" s="2825"/>
      <c r="P938" s="2825"/>
      <c r="Q938" s="2825"/>
      <c r="R938" s="2825"/>
      <c r="S938" s="2825"/>
      <c r="T938" s="2825"/>
      <c r="U938" s="2825"/>
      <c r="V938" s="2825"/>
      <c r="W938" s="2825"/>
      <c r="X938" s="2825"/>
      <c r="Y938" s="2825"/>
      <c r="Z938" s="2825"/>
      <c r="AA938" s="2825"/>
      <c r="AB938" s="2825"/>
      <c r="AC938" s="2825"/>
      <c r="AD938" s="2825"/>
      <c r="AE938" s="2825"/>
      <c r="AF938" s="2825"/>
      <c r="AG938" s="2825"/>
      <c r="AH938" s="2825"/>
      <c r="AI938" s="2825"/>
      <c r="AJ938" s="2825"/>
      <c r="AK938" s="2825"/>
      <c r="AL938" s="2825"/>
      <c r="AM938" s="2825"/>
    </row>
    <row r="939" spans="1:39" ht="12.75" hidden="1" customHeight="1">
      <c r="A939" s="2829"/>
      <c r="B939" s="2825"/>
      <c r="C939" s="2825"/>
      <c r="D939" s="2825"/>
      <c r="E939" s="2825"/>
      <c r="F939" s="2828"/>
      <c r="G939" s="2827"/>
      <c r="H939" s="2826"/>
      <c r="I939" s="2825"/>
      <c r="J939" s="2825"/>
      <c r="K939" s="2825"/>
      <c r="L939" s="2825"/>
      <c r="M939" s="2825"/>
      <c r="N939" s="2825"/>
      <c r="O939" s="2825"/>
      <c r="P939" s="2825"/>
      <c r="Q939" s="2825"/>
      <c r="R939" s="2825"/>
      <c r="S939" s="2825"/>
      <c r="T939" s="2825"/>
      <c r="U939" s="2825"/>
      <c r="V939" s="2825"/>
      <c r="W939" s="2825"/>
      <c r="X939" s="2825"/>
      <c r="Y939" s="2825"/>
      <c r="Z939" s="2825"/>
      <c r="AA939" s="2825"/>
      <c r="AB939" s="2825"/>
      <c r="AC939" s="2825"/>
      <c r="AD939" s="2825"/>
      <c r="AE939" s="2825"/>
      <c r="AF939" s="2825"/>
      <c r="AG939" s="2825"/>
      <c r="AH939" s="2825"/>
      <c r="AI939" s="2825"/>
      <c r="AJ939" s="2825"/>
      <c r="AK939" s="2825"/>
      <c r="AL939" s="2825"/>
      <c r="AM939" s="2825"/>
    </row>
    <row r="940" spans="1:39" ht="12.75" hidden="1" customHeight="1">
      <c r="A940" s="2829"/>
      <c r="B940" s="2825"/>
      <c r="C940" s="2825"/>
      <c r="D940" s="2825"/>
      <c r="E940" s="2825"/>
      <c r="F940" s="2828"/>
      <c r="G940" s="2827"/>
      <c r="H940" s="2826"/>
      <c r="I940" s="2825"/>
      <c r="J940" s="2825"/>
      <c r="K940" s="2825"/>
      <c r="L940" s="2825"/>
      <c r="M940" s="2825"/>
      <c r="N940" s="2825"/>
      <c r="O940" s="2825"/>
      <c r="P940" s="2825"/>
      <c r="Q940" s="2825"/>
      <c r="R940" s="2825"/>
      <c r="S940" s="2825"/>
      <c r="T940" s="2825"/>
      <c r="U940" s="2825"/>
      <c r="V940" s="2825"/>
      <c r="W940" s="2825"/>
      <c r="X940" s="2825"/>
      <c r="Y940" s="2825"/>
      <c r="Z940" s="2825"/>
      <c r="AA940" s="2825"/>
      <c r="AB940" s="2825"/>
      <c r="AC940" s="2825"/>
      <c r="AD940" s="2825"/>
      <c r="AE940" s="2825"/>
      <c r="AF940" s="2825"/>
      <c r="AG940" s="2825"/>
      <c r="AH940" s="2825"/>
      <c r="AI940" s="2825"/>
      <c r="AJ940" s="2825"/>
      <c r="AK940" s="2825"/>
      <c r="AL940" s="2825"/>
      <c r="AM940" s="2825"/>
    </row>
    <row r="941" spans="1:39" ht="12.75" hidden="1" customHeight="1">
      <c r="A941" s="2829"/>
      <c r="B941" s="2825"/>
      <c r="C941" s="2825"/>
      <c r="D941" s="2825"/>
      <c r="E941" s="2825"/>
      <c r="F941" s="2828"/>
      <c r="G941" s="2827"/>
      <c r="H941" s="2826"/>
      <c r="I941" s="2825"/>
      <c r="J941" s="2825"/>
      <c r="K941" s="2825"/>
      <c r="L941" s="2825"/>
      <c r="M941" s="2825"/>
      <c r="N941" s="2825"/>
      <c r="O941" s="2825"/>
      <c r="P941" s="2825"/>
      <c r="Q941" s="2825"/>
      <c r="R941" s="2825"/>
      <c r="S941" s="2825"/>
      <c r="T941" s="2825"/>
      <c r="U941" s="2825"/>
      <c r="V941" s="2825"/>
      <c r="W941" s="2825"/>
      <c r="X941" s="2825"/>
      <c r="Y941" s="2825"/>
      <c r="Z941" s="2825"/>
      <c r="AA941" s="2825"/>
      <c r="AB941" s="2825"/>
      <c r="AC941" s="2825"/>
      <c r="AD941" s="2825"/>
      <c r="AE941" s="2825"/>
      <c r="AF941" s="2825"/>
      <c r="AG941" s="2825"/>
      <c r="AH941" s="2825"/>
      <c r="AI941" s="2825"/>
      <c r="AJ941" s="2825"/>
      <c r="AK941" s="2825"/>
      <c r="AL941" s="2825"/>
      <c r="AM941" s="2825"/>
    </row>
    <row r="942" spans="1:39" ht="12.75" hidden="1" customHeight="1">
      <c r="A942" s="2829"/>
      <c r="B942" s="2825"/>
      <c r="C942" s="2825"/>
      <c r="D942" s="2825"/>
      <c r="E942" s="2825"/>
      <c r="F942" s="2828"/>
      <c r="G942" s="2827"/>
      <c r="H942" s="2826"/>
      <c r="I942" s="2825"/>
      <c r="J942" s="2825"/>
      <c r="K942" s="2825"/>
      <c r="L942" s="2825"/>
      <c r="M942" s="2825"/>
      <c r="N942" s="2825"/>
      <c r="O942" s="2825"/>
      <c r="P942" s="2825"/>
      <c r="Q942" s="2825"/>
      <c r="R942" s="2825"/>
      <c r="S942" s="2825"/>
      <c r="T942" s="2825"/>
      <c r="U942" s="2825"/>
      <c r="V942" s="2825"/>
      <c r="W942" s="2825"/>
      <c r="X942" s="2825"/>
      <c r="Y942" s="2825"/>
      <c r="Z942" s="2825"/>
      <c r="AA942" s="2825"/>
      <c r="AB942" s="2825"/>
      <c r="AC942" s="2825"/>
      <c r="AD942" s="2825"/>
      <c r="AE942" s="2825"/>
      <c r="AF942" s="2825"/>
      <c r="AG942" s="2825"/>
      <c r="AH942" s="2825"/>
      <c r="AI942" s="2825"/>
      <c r="AJ942" s="2825"/>
      <c r="AK942" s="2825"/>
      <c r="AL942" s="2825"/>
      <c r="AM942" s="2825"/>
    </row>
    <row r="943" spans="1:39" ht="12.75" hidden="1" customHeight="1">
      <c r="A943" s="2829"/>
      <c r="B943" s="2825"/>
      <c r="C943" s="2825"/>
      <c r="D943" s="2825"/>
      <c r="E943" s="2825"/>
      <c r="F943" s="2828"/>
      <c r="G943" s="2827"/>
      <c r="H943" s="2826"/>
      <c r="I943" s="2825"/>
      <c r="J943" s="2825"/>
      <c r="K943" s="2825"/>
      <c r="L943" s="2825"/>
      <c r="M943" s="2825"/>
      <c r="N943" s="2825"/>
      <c r="O943" s="2825"/>
      <c r="P943" s="2825"/>
      <c r="Q943" s="2825"/>
      <c r="R943" s="2825"/>
      <c r="S943" s="2825"/>
      <c r="T943" s="2825"/>
      <c r="U943" s="2825"/>
      <c r="V943" s="2825"/>
      <c r="W943" s="2825"/>
      <c r="X943" s="2825"/>
      <c r="Y943" s="2825"/>
      <c r="Z943" s="2825"/>
      <c r="AA943" s="2825"/>
      <c r="AB943" s="2825"/>
      <c r="AC943" s="2825"/>
      <c r="AD943" s="2825"/>
      <c r="AE943" s="2825"/>
      <c r="AF943" s="2825"/>
      <c r="AG943" s="2825"/>
      <c r="AH943" s="2825"/>
      <c r="AI943" s="2825"/>
      <c r="AJ943" s="2825"/>
      <c r="AK943" s="2825"/>
      <c r="AL943" s="2825"/>
      <c r="AM943" s="2825"/>
    </row>
    <row r="944" spans="1:39" ht="12.75" hidden="1" customHeight="1">
      <c r="A944" s="2829"/>
      <c r="B944" s="2825"/>
      <c r="C944" s="2825"/>
      <c r="D944" s="2825"/>
      <c r="E944" s="2825"/>
      <c r="F944" s="2828"/>
      <c r="G944" s="2827"/>
      <c r="H944" s="2826"/>
      <c r="I944" s="2825"/>
      <c r="J944" s="2825"/>
      <c r="K944" s="2825"/>
      <c r="L944" s="2825"/>
      <c r="M944" s="2825"/>
      <c r="N944" s="2825"/>
      <c r="O944" s="2825"/>
      <c r="P944" s="2825"/>
      <c r="Q944" s="2825"/>
      <c r="R944" s="2825"/>
      <c r="S944" s="2825"/>
      <c r="T944" s="2825"/>
      <c r="U944" s="2825"/>
      <c r="V944" s="2825"/>
      <c r="W944" s="2825"/>
      <c r="X944" s="2825"/>
      <c r="Y944" s="2825"/>
      <c r="Z944" s="2825"/>
      <c r="AA944" s="2825"/>
      <c r="AB944" s="2825"/>
      <c r="AC944" s="2825"/>
      <c r="AD944" s="2825"/>
      <c r="AE944" s="2825"/>
      <c r="AF944" s="2825"/>
      <c r="AG944" s="2825"/>
      <c r="AH944" s="2825"/>
      <c r="AI944" s="2825"/>
      <c r="AJ944" s="2825"/>
      <c r="AK944" s="2825"/>
      <c r="AL944" s="2825"/>
      <c r="AM944" s="2825"/>
    </row>
    <row r="945" spans="1:39" ht="12.75" hidden="1" customHeight="1">
      <c r="A945" s="2829"/>
      <c r="B945" s="2825"/>
      <c r="C945" s="2825"/>
      <c r="D945" s="2825"/>
      <c r="E945" s="2825"/>
      <c r="F945" s="2828"/>
      <c r="G945" s="2827"/>
      <c r="H945" s="2826"/>
      <c r="I945" s="2825"/>
      <c r="J945" s="2825"/>
      <c r="K945" s="2825"/>
      <c r="L945" s="2825"/>
      <c r="M945" s="2825"/>
      <c r="N945" s="2825"/>
      <c r="O945" s="2825"/>
      <c r="P945" s="2825"/>
      <c r="Q945" s="2825"/>
      <c r="R945" s="2825"/>
      <c r="S945" s="2825"/>
      <c r="T945" s="2825"/>
      <c r="U945" s="2825"/>
      <c r="V945" s="2825"/>
      <c r="W945" s="2825"/>
      <c r="X945" s="2825"/>
      <c r="Y945" s="2825"/>
      <c r="Z945" s="2825"/>
      <c r="AA945" s="2825"/>
      <c r="AB945" s="2825"/>
      <c r="AC945" s="2825"/>
      <c r="AD945" s="2825"/>
      <c r="AE945" s="2825"/>
      <c r="AF945" s="2825"/>
      <c r="AG945" s="2825"/>
      <c r="AH945" s="2825"/>
      <c r="AI945" s="2825"/>
      <c r="AJ945" s="2825"/>
      <c r="AK945" s="2825"/>
      <c r="AL945" s="2825"/>
      <c r="AM945" s="2825"/>
    </row>
    <row r="946" spans="1:39" ht="12.75" hidden="1" customHeight="1">
      <c r="A946" s="2829"/>
      <c r="B946" s="2825"/>
      <c r="C946" s="2825"/>
      <c r="D946" s="2825"/>
      <c r="E946" s="2825"/>
      <c r="F946" s="2828"/>
      <c r="G946" s="2827"/>
      <c r="H946" s="2826"/>
      <c r="I946" s="2825"/>
      <c r="J946" s="2825"/>
      <c r="K946" s="2825"/>
      <c r="L946" s="2825"/>
      <c r="M946" s="2825"/>
      <c r="N946" s="2825"/>
      <c r="O946" s="2825"/>
      <c r="P946" s="2825"/>
      <c r="Q946" s="2825"/>
      <c r="R946" s="2825"/>
      <c r="S946" s="2825"/>
      <c r="T946" s="2825"/>
      <c r="U946" s="2825"/>
      <c r="V946" s="2825"/>
      <c r="W946" s="2825"/>
      <c r="X946" s="2825"/>
      <c r="Y946" s="2825"/>
      <c r="Z946" s="2825"/>
      <c r="AA946" s="2825"/>
      <c r="AB946" s="2825"/>
      <c r="AC946" s="2825"/>
      <c r="AD946" s="2825"/>
      <c r="AE946" s="2825"/>
      <c r="AF946" s="2825"/>
      <c r="AG946" s="2825"/>
      <c r="AH946" s="2825"/>
      <c r="AI946" s="2825"/>
      <c r="AJ946" s="2825"/>
      <c r="AK946" s="2825"/>
      <c r="AL946" s="2825"/>
      <c r="AM946" s="2825"/>
    </row>
    <row r="947" spans="1:39" ht="12.75" hidden="1" customHeight="1">
      <c r="A947" s="2829"/>
      <c r="B947" s="2825"/>
      <c r="C947" s="2825"/>
      <c r="D947" s="2825"/>
      <c r="E947" s="2825"/>
      <c r="F947" s="2828"/>
      <c r="G947" s="2827"/>
      <c r="H947" s="2826"/>
      <c r="I947" s="2825"/>
      <c r="J947" s="2825"/>
      <c r="K947" s="2825"/>
      <c r="L947" s="2825"/>
      <c r="M947" s="2825"/>
      <c r="N947" s="2825"/>
      <c r="O947" s="2825"/>
      <c r="P947" s="2825"/>
      <c r="Q947" s="2825"/>
      <c r="R947" s="2825"/>
      <c r="S947" s="2825"/>
      <c r="T947" s="2825"/>
      <c r="U947" s="2825"/>
      <c r="V947" s="2825"/>
      <c r="W947" s="2825"/>
      <c r="X947" s="2825"/>
      <c r="Y947" s="2825"/>
      <c r="Z947" s="2825"/>
      <c r="AA947" s="2825"/>
      <c r="AB947" s="2825"/>
      <c r="AC947" s="2825"/>
      <c r="AD947" s="2825"/>
      <c r="AE947" s="2825"/>
      <c r="AF947" s="2825"/>
      <c r="AG947" s="2825"/>
      <c r="AH947" s="2825"/>
      <c r="AI947" s="2825"/>
      <c r="AJ947" s="2825"/>
      <c r="AK947" s="2825"/>
      <c r="AL947" s="2825"/>
      <c r="AM947" s="2825"/>
    </row>
    <row r="948" spans="1:39" ht="12.75" hidden="1" customHeight="1">
      <c r="A948" s="2829"/>
      <c r="B948" s="2825"/>
      <c r="C948" s="2825"/>
      <c r="D948" s="2825"/>
      <c r="E948" s="2825"/>
      <c r="F948" s="2828"/>
      <c r="G948" s="2827"/>
      <c r="H948" s="2826"/>
      <c r="I948" s="2825"/>
      <c r="J948" s="2825"/>
      <c r="K948" s="2825"/>
      <c r="L948" s="2825"/>
      <c r="M948" s="2825"/>
      <c r="N948" s="2825"/>
      <c r="O948" s="2825"/>
      <c r="P948" s="2825"/>
      <c r="Q948" s="2825"/>
      <c r="R948" s="2825"/>
      <c r="S948" s="2825"/>
      <c r="T948" s="2825"/>
      <c r="U948" s="2825"/>
      <c r="V948" s="2825"/>
      <c r="W948" s="2825"/>
      <c r="X948" s="2825"/>
      <c r="Y948" s="2825"/>
      <c r="Z948" s="2825"/>
      <c r="AA948" s="2825"/>
      <c r="AB948" s="2825"/>
      <c r="AC948" s="2825"/>
      <c r="AD948" s="2825"/>
      <c r="AE948" s="2825"/>
      <c r="AF948" s="2825"/>
      <c r="AG948" s="2825"/>
      <c r="AH948" s="2825"/>
      <c r="AI948" s="2825"/>
      <c r="AJ948" s="2825"/>
      <c r="AK948" s="2825"/>
      <c r="AL948" s="2825"/>
      <c r="AM948" s="2825"/>
    </row>
    <row r="949" spans="1:39" ht="12.75" hidden="1" customHeight="1">
      <c r="A949" s="2829"/>
      <c r="B949" s="2825"/>
      <c r="C949" s="2825"/>
      <c r="D949" s="2825"/>
      <c r="E949" s="2825"/>
      <c r="F949" s="2828"/>
      <c r="G949" s="2827"/>
      <c r="H949" s="2826"/>
      <c r="I949" s="2825"/>
      <c r="J949" s="2825"/>
      <c r="K949" s="2825"/>
      <c r="L949" s="2825"/>
      <c r="M949" s="2825"/>
      <c r="N949" s="2825"/>
      <c r="O949" s="2825"/>
      <c r="P949" s="2825"/>
      <c r="Q949" s="2825"/>
      <c r="R949" s="2825"/>
      <c r="S949" s="2825"/>
      <c r="T949" s="2825"/>
      <c r="U949" s="2825"/>
      <c r="V949" s="2825"/>
      <c r="W949" s="2825"/>
      <c r="X949" s="2825"/>
      <c r="Y949" s="2825"/>
      <c r="Z949" s="2825"/>
      <c r="AA949" s="2825"/>
      <c r="AB949" s="2825"/>
      <c r="AC949" s="2825"/>
      <c r="AD949" s="2825"/>
      <c r="AE949" s="2825"/>
      <c r="AF949" s="2825"/>
      <c r="AG949" s="2825"/>
      <c r="AH949" s="2825"/>
      <c r="AI949" s="2825"/>
      <c r="AJ949" s="2825"/>
      <c r="AK949" s="2825"/>
      <c r="AL949" s="2825"/>
      <c r="AM949" s="2825"/>
    </row>
    <row r="950" spans="1:39" ht="12.75" hidden="1" customHeight="1">
      <c r="A950" s="2829"/>
      <c r="B950" s="2825"/>
      <c r="C950" s="2825"/>
      <c r="D950" s="2825"/>
      <c r="E950" s="2825"/>
      <c r="F950" s="2828"/>
      <c r="G950" s="2827"/>
      <c r="H950" s="2826"/>
      <c r="I950" s="2825"/>
      <c r="J950" s="2825"/>
      <c r="K950" s="2825"/>
      <c r="L950" s="2825"/>
      <c r="M950" s="2825"/>
      <c r="N950" s="2825"/>
      <c r="O950" s="2825"/>
      <c r="P950" s="2825"/>
      <c r="Q950" s="2825"/>
      <c r="R950" s="2825"/>
      <c r="S950" s="2825"/>
      <c r="T950" s="2825"/>
      <c r="U950" s="2825"/>
      <c r="V950" s="2825"/>
      <c r="W950" s="2825"/>
      <c r="X950" s="2825"/>
      <c r="Y950" s="2825"/>
      <c r="Z950" s="2825"/>
      <c r="AA950" s="2825"/>
      <c r="AB950" s="2825"/>
      <c r="AC950" s="2825"/>
      <c r="AD950" s="2825"/>
      <c r="AE950" s="2825"/>
      <c r="AF950" s="2825"/>
      <c r="AG950" s="2825"/>
      <c r="AH950" s="2825"/>
      <c r="AI950" s="2825"/>
      <c r="AJ950" s="2825"/>
      <c r="AK950" s="2825"/>
      <c r="AL950" s="2825"/>
      <c r="AM950" s="2825"/>
    </row>
    <row r="951" spans="1:39" ht="12.75" hidden="1" customHeight="1">
      <c r="A951" s="2829"/>
      <c r="B951" s="2825"/>
      <c r="C951" s="2825"/>
      <c r="D951" s="2825"/>
      <c r="E951" s="2825"/>
      <c r="F951" s="2828"/>
      <c r="G951" s="2827"/>
      <c r="H951" s="2826"/>
      <c r="I951" s="2825"/>
      <c r="J951" s="2825"/>
      <c r="K951" s="2825"/>
      <c r="L951" s="2825"/>
      <c r="M951" s="2825"/>
      <c r="N951" s="2825"/>
      <c r="O951" s="2825"/>
      <c r="P951" s="2825"/>
      <c r="Q951" s="2825"/>
      <c r="R951" s="2825"/>
      <c r="S951" s="2825"/>
      <c r="T951" s="2825"/>
      <c r="U951" s="2825"/>
      <c r="V951" s="2825"/>
      <c r="W951" s="2825"/>
      <c r="X951" s="2825"/>
      <c r="Y951" s="2825"/>
      <c r="Z951" s="2825"/>
      <c r="AA951" s="2825"/>
      <c r="AB951" s="2825"/>
      <c r="AC951" s="2825"/>
      <c r="AD951" s="2825"/>
      <c r="AE951" s="2825"/>
      <c r="AF951" s="2825"/>
      <c r="AG951" s="2825"/>
      <c r="AH951" s="2825"/>
      <c r="AI951" s="2825"/>
      <c r="AJ951" s="2825"/>
      <c r="AK951" s="2825"/>
      <c r="AL951" s="2825"/>
      <c r="AM951" s="2825"/>
    </row>
    <row r="952" spans="1:39" ht="12.75" hidden="1" customHeight="1">
      <c r="A952" s="2829"/>
      <c r="B952" s="2825"/>
      <c r="C952" s="2825"/>
      <c r="D952" s="2825"/>
      <c r="E952" s="2825"/>
      <c r="F952" s="2828"/>
      <c r="G952" s="2827"/>
      <c r="H952" s="2826"/>
      <c r="I952" s="2825"/>
      <c r="J952" s="2825"/>
      <c r="K952" s="2825"/>
      <c r="L952" s="2825"/>
      <c r="M952" s="2825"/>
      <c r="N952" s="2825"/>
      <c r="O952" s="2825"/>
      <c r="P952" s="2825"/>
      <c r="Q952" s="2825"/>
      <c r="R952" s="2825"/>
      <c r="S952" s="2825"/>
      <c r="T952" s="2825"/>
      <c r="U952" s="2825"/>
      <c r="V952" s="2825"/>
      <c r="W952" s="2825"/>
      <c r="X952" s="2825"/>
      <c r="Y952" s="2825"/>
      <c r="Z952" s="2825"/>
      <c r="AA952" s="2825"/>
      <c r="AB952" s="2825"/>
      <c r="AC952" s="2825"/>
      <c r="AD952" s="2825"/>
      <c r="AE952" s="2825"/>
      <c r="AF952" s="2825"/>
      <c r="AG952" s="2825"/>
      <c r="AH952" s="2825"/>
      <c r="AI952" s="2825"/>
      <c r="AJ952" s="2825"/>
      <c r="AK952" s="2825"/>
      <c r="AL952" s="2825"/>
      <c r="AM952" s="2825"/>
    </row>
    <row r="953" spans="1:39" ht="12.75" hidden="1" customHeight="1">
      <c r="A953" s="2829"/>
      <c r="B953" s="2825"/>
      <c r="C953" s="2825"/>
      <c r="D953" s="2825"/>
      <c r="E953" s="2825"/>
      <c r="F953" s="2828"/>
      <c r="G953" s="2827"/>
      <c r="H953" s="2826"/>
      <c r="I953" s="2825"/>
      <c r="J953" s="2825"/>
      <c r="K953" s="2825"/>
      <c r="L953" s="2825"/>
      <c r="M953" s="2825"/>
      <c r="N953" s="2825"/>
      <c r="O953" s="2825"/>
      <c r="P953" s="2825"/>
      <c r="Q953" s="2825"/>
      <c r="R953" s="2825"/>
      <c r="S953" s="2825"/>
      <c r="T953" s="2825"/>
      <c r="U953" s="2825"/>
      <c r="V953" s="2825"/>
      <c r="W953" s="2825"/>
      <c r="X953" s="2825"/>
      <c r="Y953" s="2825"/>
      <c r="Z953" s="2825"/>
      <c r="AA953" s="2825"/>
      <c r="AB953" s="2825"/>
      <c r="AC953" s="2825"/>
      <c r="AD953" s="2825"/>
      <c r="AE953" s="2825"/>
      <c r="AF953" s="2825"/>
      <c r="AG953" s="2825"/>
      <c r="AH953" s="2825"/>
      <c r="AI953" s="2825"/>
      <c r="AJ953" s="2825"/>
      <c r="AK953" s="2825"/>
      <c r="AL953" s="2825"/>
      <c r="AM953" s="2825"/>
    </row>
    <row r="954" spans="1:39" ht="12.75" hidden="1" customHeight="1">
      <c r="A954" s="2829"/>
      <c r="B954" s="2825"/>
      <c r="C954" s="2825"/>
      <c r="D954" s="2825"/>
      <c r="E954" s="2825"/>
      <c r="F954" s="2828"/>
      <c r="G954" s="2827"/>
      <c r="H954" s="2826"/>
      <c r="I954" s="2825"/>
      <c r="J954" s="2825"/>
      <c r="K954" s="2825"/>
      <c r="L954" s="2825"/>
      <c r="M954" s="2825"/>
      <c r="N954" s="2825"/>
      <c r="O954" s="2825"/>
      <c r="P954" s="2825"/>
      <c r="Q954" s="2825"/>
      <c r="R954" s="2825"/>
      <c r="S954" s="2825"/>
      <c r="T954" s="2825"/>
      <c r="U954" s="2825"/>
      <c r="V954" s="2825"/>
      <c r="W954" s="2825"/>
      <c r="X954" s="2825"/>
      <c r="Y954" s="2825"/>
      <c r="Z954" s="2825"/>
      <c r="AA954" s="2825"/>
      <c r="AB954" s="2825"/>
      <c r="AC954" s="2825"/>
      <c r="AD954" s="2825"/>
      <c r="AE954" s="2825"/>
      <c r="AF954" s="2825"/>
      <c r="AG954" s="2825"/>
      <c r="AH954" s="2825"/>
      <c r="AI954" s="2825"/>
      <c r="AJ954" s="2825"/>
      <c r="AK954" s="2825"/>
      <c r="AL954" s="2825"/>
      <c r="AM954" s="2825"/>
    </row>
    <row r="955" spans="1:39" ht="12.75" hidden="1" customHeight="1">
      <c r="A955" s="2829"/>
      <c r="B955" s="2825"/>
      <c r="C955" s="2825"/>
      <c r="D955" s="2825"/>
      <c r="E955" s="2825"/>
      <c r="F955" s="2828"/>
      <c r="G955" s="2827"/>
      <c r="H955" s="2826"/>
      <c r="I955" s="2825"/>
      <c r="J955" s="2825"/>
      <c r="K955" s="2825"/>
      <c r="L955" s="2825"/>
      <c r="M955" s="2825"/>
      <c r="N955" s="2825"/>
      <c r="O955" s="2825"/>
      <c r="P955" s="2825"/>
      <c r="Q955" s="2825"/>
      <c r="R955" s="2825"/>
      <c r="S955" s="2825"/>
      <c r="T955" s="2825"/>
      <c r="U955" s="2825"/>
      <c r="V955" s="2825"/>
      <c r="W955" s="2825"/>
      <c r="X955" s="2825"/>
      <c r="Y955" s="2825"/>
      <c r="Z955" s="2825"/>
      <c r="AA955" s="2825"/>
      <c r="AB955" s="2825"/>
      <c r="AC955" s="2825"/>
      <c r="AD955" s="2825"/>
      <c r="AE955" s="2825"/>
      <c r="AF955" s="2825"/>
      <c r="AG955" s="2825"/>
      <c r="AH955" s="2825"/>
      <c r="AI955" s="2825"/>
      <c r="AJ955" s="2825"/>
      <c r="AK955" s="2825"/>
      <c r="AL955" s="2825"/>
      <c r="AM955" s="2825"/>
    </row>
    <row r="956" spans="1:39" ht="6" hidden="1" customHeight="1">
      <c r="A956" s="2829"/>
      <c r="B956" s="2825"/>
      <c r="C956" s="2825"/>
      <c r="D956" s="2825"/>
      <c r="E956" s="2825"/>
      <c r="F956" s="2828"/>
      <c r="G956" s="2827"/>
      <c r="H956" s="2826"/>
      <c r="I956" s="2825"/>
      <c r="J956" s="2825"/>
      <c r="K956" s="2825"/>
      <c r="L956" s="2825"/>
      <c r="M956" s="2825"/>
      <c r="N956" s="2825"/>
      <c r="O956" s="2825"/>
      <c r="P956" s="2825"/>
      <c r="Q956" s="2825"/>
      <c r="R956" s="2825"/>
      <c r="S956" s="2825"/>
      <c r="T956" s="2825"/>
      <c r="U956" s="2825"/>
      <c r="V956" s="2825"/>
      <c r="W956" s="2825"/>
      <c r="X956" s="2825"/>
      <c r="Y956" s="2825"/>
      <c r="Z956" s="2825"/>
      <c r="AA956" s="2825"/>
      <c r="AB956" s="2825"/>
      <c r="AC956" s="2825"/>
      <c r="AD956" s="2825"/>
      <c r="AE956" s="2825"/>
      <c r="AF956" s="2825"/>
      <c r="AG956" s="2825"/>
      <c r="AH956" s="2825"/>
      <c r="AI956" s="2825"/>
      <c r="AJ956" s="2825"/>
      <c r="AK956" s="2825"/>
      <c r="AL956" s="2825"/>
      <c r="AM956" s="2825"/>
    </row>
    <row r="957" spans="1:39" ht="12.75" hidden="1" customHeight="1">
      <c r="A957" s="2829"/>
      <c r="B957" s="2825"/>
      <c r="C957" s="2825"/>
      <c r="D957" s="2825"/>
      <c r="E957" s="2825"/>
      <c r="F957" s="2828"/>
      <c r="G957" s="2827"/>
      <c r="H957" s="2826"/>
      <c r="I957" s="2825"/>
      <c r="J957" s="2825"/>
      <c r="K957" s="2825"/>
      <c r="L957" s="2825"/>
      <c r="M957" s="2825"/>
      <c r="N957" s="2825"/>
      <c r="O957" s="2825"/>
      <c r="P957" s="2825"/>
      <c r="Q957" s="2825"/>
      <c r="R957" s="2825"/>
      <c r="S957" s="2825"/>
      <c r="T957" s="2825"/>
      <c r="U957" s="2825"/>
      <c r="V957" s="2825"/>
      <c r="W957" s="2825"/>
      <c r="X957" s="2825"/>
      <c r="Y957" s="2825"/>
      <c r="Z957" s="2825"/>
      <c r="AA957" s="2825"/>
      <c r="AB957" s="2825"/>
      <c r="AC957" s="2825"/>
      <c r="AD957" s="2825"/>
      <c r="AE957" s="2825"/>
      <c r="AF957" s="2825"/>
      <c r="AG957" s="2825"/>
      <c r="AH957" s="2825"/>
      <c r="AI957" s="2825"/>
      <c r="AJ957" s="2825"/>
      <c r="AK957" s="2825"/>
      <c r="AL957" s="2825"/>
      <c r="AM957" s="2825"/>
    </row>
    <row r="958" spans="1:39" ht="12.75" hidden="1" customHeight="1">
      <c r="A958" s="2829"/>
      <c r="B958" s="2825"/>
      <c r="C958" s="2825"/>
      <c r="D958" s="2825"/>
      <c r="E958" s="2825"/>
      <c r="F958" s="2828"/>
      <c r="G958" s="2827"/>
      <c r="H958" s="2826"/>
      <c r="I958" s="2825"/>
      <c r="J958" s="2825"/>
      <c r="K958" s="2825"/>
      <c r="L958" s="2825"/>
      <c r="M958" s="2825"/>
      <c r="N958" s="2825"/>
      <c r="O958" s="2825"/>
      <c r="P958" s="2825"/>
      <c r="Q958" s="2825"/>
      <c r="R958" s="2825"/>
      <c r="S958" s="2825"/>
      <c r="T958" s="2825"/>
      <c r="U958" s="2825"/>
      <c r="V958" s="2825"/>
      <c r="W958" s="2825"/>
      <c r="X958" s="2825"/>
      <c r="Y958" s="2825"/>
      <c r="Z958" s="2825"/>
      <c r="AA958" s="2825"/>
      <c r="AB958" s="2825"/>
      <c r="AC958" s="2825"/>
      <c r="AD958" s="2825"/>
      <c r="AE958" s="2825"/>
      <c r="AF958" s="2825"/>
      <c r="AG958" s="2825"/>
      <c r="AH958" s="2825"/>
      <c r="AI958" s="2825"/>
      <c r="AJ958" s="2825"/>
      <c r="AK958" s="2825"/>
      <c r="AL958" s="2825"/>
      <c r="AM958" s="2825"/>
    </row>
    <row r="959" spans="1:39" ht="12.75" hidden="1" customHeight="1">
      <c r="A959" s="2829"/>
      <c r="B959" s="2825"/>
      <c r="C959" s="2825"/>
      <c r="D959" s="2825"/>
      <c r="E959" s="2825"/>
      <c r="F959" s="2828"/>
      <c r="G959" s="2827"/>
      <c r="H959" s="2826"/>
      <c r="I959" s="2825"/>
      <c r="J959" s="2825"/>
      <c r="K959" s="2825"/>
      <c r="L959" s="2825"/>
      <c r="M959" s="2825"/>
      <c r="N959" s="2825"/>
      <c r="O959" s="2825"/>
      <c r="P959" s="2825"/>
      <c r="Q959" s="2825"/>
      <c r="R959" s="2825"/>
      <c r="S959" s="2825"/>
      <c r="T959" s="2825"/>
      <c r="U959" s="2825"/>
      <c r="V959" s="2825"/>
      <c r="W959" s="2825"/>
      <c r="X959" s="2825"/>
      <c r="Y959" s="2825"/>
      <c r="Z959" s="2825"/>
      <c r="AA959" s="2825"/>
      <c r="AB959" s="2825"/>
      <c r="AC959" s="2825"/>
      <c r="AD959" s="2825"/>
      <c r="AE959" s="2825"/>
      <c r="AF959" s="2825"/>
      <c r="AG959" s="2825"/>
      <c r="AH959" s="2825"/>
      <c r="AI959" s="2825"/>
      <c r="AJ959" s="2825"/>
      <c r="AK959" s="2825"/>
      <c r="AL959" s="2825"/>
      <c r="AM959" s="2825"/>
    </row>
    <row r="960" spans="1:39" ht="12.75" hidden="1" customHeight="1">
      <c r="A960" s="2829"/>
      <c r="B960" s="2825"/>
      <c r="C960" s="2825"/>
      <c r="D960" s="2825"/>
      <c r="E960" s="2825"/>
      <c r="F960" s="2828"/>
      <c r="G960" s="2827"/>
      <c r="H960" s="2826"/>
      <c r="I960" s="2825"/>
      <c r="J960" s="2825"/>
      <c r="K960" s="2825"/>
      <c r="L960" s="2825"/>
      <c r="M960" s="2825"/>
      <c r="N960" s="2825"/>
      <c r="O960" s="2825"/>
      <c r="P960" s="2825"/>
      <c r="Q960" s="2825"/>
      <c r="R960" s="2825"/>
      <c r="S960" s="2825"/>
      <c r="T960" s="2825"/>
      <c r="U960" s="2825"/>
      <c r="V960" s="2825"/>
      <c r="W960" s="2825"/>
      <c r="X960" s="2825"/>
      <c r="Y960" s="2825"/>
      <c r="Z960" s="2825"/>
      <c r="AA960" s="2825"/>
      <c r="AB960" s="2825"/>
      <c r="AC960" s="2825"/>
      <c r="AD960" s="2825"/>
      <c r="AE960" s="2825"/>
      <c r="AF960" s="2825"/>
      <c r="AG960" s="2825"/>
      <c r="AH960" s="2825"/>
      <c r="AI960" s="2825"/>
      <c r="AJ960" s="2825"/>
      <c r="AK960" s="2825"/>
      <c r="AL960" s="2825"/>
      <c r="AM960" s="2825"/>
    </row>
    <row r="961" spans="1:39" ht="12.75" hidden="1" customHeight="1">
      <c r="A961" s="2829"/>
      <c r="B961" s="2825"/>
      <c r="C961" s="2825"/>
      <c r="D961" s="2825"/>
      <c r="E961" s="2825"/>
      <c r="F961" s="2828"/>
      <c r="G961" s="2827"/>
      <c r="H961" s="2826"/>
      <c r="I961" s="2825"/>
      <c r="J961" s="2825"/>
      <c r="K961" s="2825"/>
      <c r="L961" s="2825"/>
      <c r="M961" s="2825"/>
      <c r="N961" s="2825"/>
      <c r="O961" s="2825"/>
      <c r="P961" s="2825"/>
      <c r="Q961" s="2825"/>
      <c r="R961" s="2825"/>
      <c r="S961" s="2825"/>
      <c r="T961" s="2825"/>
      <c r="U961" s="2825"/>
      <c r="V961" s="2825"/>
      <c r="W961" s="2825"/>
      <c r="X961" s="2825"/>
      <c r="Y961" s="2825"/>
      <c r="Z961" s="2825"/>
      <c r="AA961" s="2825"/>
      <c r="AB961" s="2825"/>
      <c r="AC961" s="2825"/>
      <c r="AD961" s="2825"/>
      <c r="AE961" s="2825"/>
      <c r="AF961" s="2825"/>
      <c r="AG961" s="2825"/>
      <c r="AH961" s="2825"/>
      <c r="AI961" s="2825"/>
      <c r="AJ961" s="2825"/>
      <c r="AK961" s="2825"/>
      <c r="AL961" s="2825"/>
      <c r="AM961" s="2825"/>
    </row>
    <row r="962" spans="1:39" ht="12.75" hidden="1" customHeight="1">
      <c r="A962" s="2829"/>
      <c r="B962" s="2825"/>
      <c r="C962" s="2825"/>
      <c r="D962" s="2825"/>
      <c r="E962" s="2825"/>
      <c r="F962" s="2828"/>
      <c r="G962" s="2827"/>
      <c r="H962" s="2826"/>
      <c r="I962" s="2825"/>
      <c r="J962" s="2825"/>
      <c r="K962" s="2825"/>
      <c r="L962" s="2825"/>
      <c r="M962" s="2825"/>
      <c r="N962" s="2825"/>
      <c r="O962" s="2825"/>
      <c r="P962" s="2825"/>
      <c r="Q962" s="2825"/>
      <c r="R962" s="2825"/>
      <c r="S962" s="2825"/>
      <c r="T962" s="2825"/>
      <c r="U962" s="2825"/>
      <c r="V962" s="2825"/>
      <c r="W962" s="2825"/>
      <c r="X962" s="2825"/>
      <c r="Y962" s="2825"/>
      <c r="Z962" s="2825"/>
      <c r="AA962" s="2825"/>
      <c r="AB962" s="2825"/>
      <c r="AC962" s="2825"/>
      <c r="AD962" s="2825"/>
      <c r="AE962" s="2825"/>
      <c r="AF962" s="2825"/>
      <c r="AG962" s="2825"/>
      <c r="AH962" s="2825"/>
      <c r="AI962" s="2825"/>
      <c r="AJ962" s="2825"/>
      <c r="AK962" s="2825"/>
      <c r="AL962" s="2825"/>
      <c r="AM962" s="2825"/>
    </row>
    <row r="963" spans="1:39" ht="12.75" hidden="1" customHeight="1">
      <c r="A963" s="2829"/>
      <c r="B963" s="2825"/>
      <c r="C963" s="2825"/>
      <c r="D963" s="2825"/>
      <c r="E963" s="2825"/>
      <c r="F963" s="2828"/>
      <c r="G963" s="2827"/>
      <c r="H963" s="2826"/>
      <c r="I963" s="2825"/>
      <c r="J963" s="2825"/>
      <c r="K963" s="2825"/>
      <c r="L963" s="2825"/>
      <c r="M963" s="2825"/>
      <c r="N963" s="2825"/>
      <c r="O963" s="2825"/>
      <c r="P963" s="2825"/>
      <c r="Q963" s="2825"/>
      <c r="R963" s="2825"/>
      <c r="S963" s="2825"/>
      <c r="T963" s="2825"/>
      <c r="U963" s="2825"/>
      <c r="V963" s="2825"/>
      <c r="W963" s="2825"/>
      <c r="X963" s="2825"/>
      <c r="Y963" s="2825"/>
      <c r="Z963" s="2825"/>
      <c r="AA963" s="2825"/>
      <c r="AB963" s="2825"/>
      <c r="AC963" s="2825"/>
      <c r="AD963" s="2825"/>
      <c r="AE963" s="2825"/>
      <c r="AF963" s="2825"/>
      <c r="AG963" s="2825"/>
      <c r="AH963" s="2825"/>
      <c r="AI963" s="2825"/>
      <c r="AJ963" s="2825"/>
      <c r="AK963" s="2825"/>
      <c r="AL963" s="2825"/>
      <c r="AM963" s="2825"/>
    </row>
    <row r="964" spans="1:39" ht="12.75" hidden="1" customHeight="1">
      <c r="A964" s="2829"/>
      <c r="B964" s="2825"/>
      <c r="C964" s="2825"/>
      <c r="D964" s="2825"/>
      <c r="E964" s="2825"/>
      <c r="F964" s="2828"/>
      <c r="G964" s="2827"/>
      <c r="H964" s="2826"/>
      <c r="I964" s="2825"/>
      <c r="J964" s="2825"/>
      <c r="K964" s="2825"/>
      <c r="L964" s="2825"/>
      <c r="M964" s="2825"/>
      <c r="N964" s="2825"/>
      <c r="O964" s="2825"/>
      <c r="P964" s="2825"/>
      <c r="Q964" s="2825"/>
      <c r="R964" s="2825"/>
      <c r="S964" s="2825"/>
      <c r="T964" s="2825"/>
      <c r="U964" s="2825"/>
      <c r="V964" s="2825"/>
      <c r="W964" s="2825"/>
      <c r="X964" s="2825"/>
      <c r="Y964" s="2825"/>
      <c r="Z964" s="2825"/>
      <c r="AA964" s="2825"/>
      <c r="AB964" s="2825"/>
      <c r="AC964" s="2825"/>
      <c r="AD964" s="2825"/>
      <c r="AE964" s="2825"/>
      <c r="AF964" s="2825"/>
      <c r="AG964" s="2825"/>
      <c r="AH964" s="2825"/>
      <c r="AI964" s="2825"/>
      <c r="AJ964" s="2825"/>
      <c r="AK964" s="2825"/>
      <c r="AL964" s="2825"/>
      <c r="AM964" s="2825"/>
    </row>
    <row r="965" spans="1:39" ht="12.75" hidden="1" customHeight="1">
      <c r="A965" s="2829"/>
      <c r="B965" s="2825"/>
      <c r="C965" s="2825"/>
      <c r="D965" s="2825"/>
      <c r="E965" s="2825"/>
      <c r="F965" s="2828"/>
      <c r="G965" s="2827"/>
      <c r="H965" s="2826"/>
      <c r="I965" s="2825"/>
      <c r="J965" s="2825"/>
      <c r="K965" s="2825"/>
      <c r="L965" s="2825"/>
      <c r="M965" s="2825"/>
      <c r="N965" s="2825"/>
      <c r="O965" s="2825"/>
      <c r="P965" s="2825"/>
      <c r="Q965" s="2825"/>
      <c r="R965" s="2825"/>
      <c r="S965" s="2825"/>
      <c r="T965" s="2825"/>
      <c r="U965" s="2825"/>
      <c r="V965" s="2825"/>
      <c r="W965" s="2825"/>
      <c r="X965" s="2825"/>
      <c r="Y965" s="2825"/>
      <c r="Z965" s="2825"/>
      <c r="AA965" s="2825"/>
      <c r="AB965" s="2825"/>
      <c r="AC965" s="2825"/>
      <c r="AD965" s="2825"/>
      <c r="AE965" s="2825"/>
      <c r="AF965" s="2825"/>
      <c r="AG965" s="2825"/>
      <c r="AH965" s="2825"/>
      <c r="AI965" s="2825"/>
      <c r="AJ965" s="2825"/>
      <c r="AK965" s="2825"/>
      <c r="AL965" s="2825"/>
      <c r="AM965" s="2825"/>
    </row>
    <row r="966" spans="1:39" ht="12.75" hidden="1" customHeight="1">
      <c r="A966" s="2829"/>
      <c r="B966" s="2825"/>
      <c r="C966" s="2825"/>
      <c r="D966" s="2825"/>
      <c r="E966" s="2825"/>
      <c r="F966" s="2828"/>
      <c r="G966" s="2827"/>
      <c r="H966" s="2826"/>
      <c r="I966" s="2825"/>
      <c r="J966" s="2825"/>
      <c r="K966" s="2825"/>
      <c r="L966" s="2825"/>
      <c r="M966" s="2825"/>
      <c r="N966" s="2825"/>
      <c r="O966" s="2825"/>
      <c r="P966" s="2825"/>
      <c r="Q966" s="2825"/>
      <c r="R966" s="2825"/>
      <c r="S966" s="2825"/>
      <c r="T966" s="2825"/>
      <c r="U966" s="2825"/>
      <c r="V966" s="2825"/>
      <c r="W966" s="2825"/>
      <c r="X966" s="2825"/>
      <c r="Y966" s="2825"/>
      <c r="Z966" s="2825"/>
      <c r="AA966" s="2825"/>
      <c r="AB966" s="2825"/>
      <c r="AC966" s="2825"/>
      <c r="AD966" s="2825"/>
      <c r="AE966" s="2825"/>
      <c r="AF966" s="2825"/>
      <c r="AG966" s="2825"/>
      <c r="AH966" s="2825"/>
      <c r="AI966" s="2825"/>
      <c r="AJ966" s="2825"/>
      <c r="AK966" s="2825"/>
      <c r="AL966" s="2825"/>
      <c r="AM966" s="2825"/>
    </row>
    <row r="967" spans="1:39" ht="12.75" hidden="1" customHeight="1">
      <c r="A967" s="2829"/>
      <c r="B967" s="2825"/>
      <c r="C967" s="2825"/>
      <c r="D967" s="2825"/>
      <c r="E967" s="2825"/>
      <c r="F967" s="2828"/>
      <c r="G967" s="2827"/>
      <c r="H967" s="2826"/>
      <c r="I967" s="2825"/>
      <c r="J967" s="2825"/>
      <c r="K967" s="2825"/>
      <c r="L967" s="2825"/>
      <c r="M967" s="2825"/>
      <c r="N967" s="2825"/>
      <c r="O967" s="2825"/>
      <c r="P967" s="2825"/>
      <c r="Q967" s="2825"/>
      <c r="R967" s="2825"/>
      <c r="S967" s="2825"/>
      <c r="T967" s="2825"/>
      <c r="U967" s="2825"/>
      <c r="V967" s="2825"/>
      <c r="W967" s="2825"/>
      <c r="X967" s="2825"/>
      <c r="Y967" s="2825"/>
      <c r="Z967" s="2825"/>
      <c r="AA967" s="2825"/>
      <c r="AB967" s="2825"/>
      <c r="AC967" s="2825"/>
      <c r="AD967" s="2825"/>
      <c r="AE967" s="2825"/>
      <c r="AF967" s="2825"/>
      <c r="AG967" s="2825"/>
      <c r="AH967" s="2825"/>
      <c r="AI967" s="2825"/>
      <c r="AJ967" s="2825"/>
      <c r="AK967" s="2825"/>
      <c r="AL967" s="2825"/>
      <c r="AM967" s="2825"/>
    </row>
    <row r="968" spans="1:39" ht="12.75" hidden="1" customHeight="1">
      <c r="A968" s="2829"/>
      <c r="B968" s="2825"/>
      <c r="C968" s="2825"/>
      <c r="D968" s="2825"/>
      <c r="E968" s="2825"/>
      <c r="F968" s="2828"/>
      <c r="G968" s="2827"/>
      <c r="H968" s="2826"/>
      <c r="I968" s="2825"/>
      <c r="J968" s="2825"/>
      <c r="K968" s="2825"/>
      <c r="L968" s="2825"/>
      <c r="M968" s="2825"/>
      <c r="N968" s="2825"/>
      <c r="O968" s="2825"/>
      <c r="P968" s="2825"/>
      <c r="Q968" s="2825"/>
      <c r="R968" s="2825"/>
      <c r="S968" s="2825"/>
      <c r="T968" s="2825"/>
      <c r="U968" s="2825"/>
      <c r="V968" s="2825"/>
      <c r="W968" s="2825"/>
      <c r="X968" s="2825"/>
      <c r="Y968" s="2825"/>
      <c r="Z968" s="2825"/>
      <c r="AA968" s="2825"/>
      <c r="AB968" s="2825"/>
      <c r="AC968" s="2825"/>
      <c r="AD968" s="2825"/>
      <c r="AE968" s="2825"/>
      <c r="AF968" s="2825"/>
      <c r="AG968" s="2825"/>
      <c r="AH968" s="2825"/>
      <c r="AI968" s="2825"/>
      <c r="AJ968" s="2825"/>
      <c r="AK968" s="2825"/>
      <c r="AL968" s="2825"/>
      <c r="AM968" s="2825"/>
    </row>
    <row r="969" spans="1:39" ht="12.75" hidden="1" customHeight="1">
      <c r="A969" s="2829"/>
      <c r="B969" s="2825"/>
      <c r="C969" s="2825"/>
      <c r="D969" s="2825"/>
      <c r="E969" s="2825"/>
      <c r="F969" s="2828"/>
      <c r="G969" s="2827"/>
      <c r="H969" s="2826"/>
      <c r="I969" s="2825"/>
      <c r="J969" s="2825"/>
      <c r="K969" s="2825"/>
      <c r="L969" s="2825"/>
      <c r="M969" s="2825"/>
      <c r="N969" s="2825"/>
      <c r="O969" s="2825"/>
      <c r="P969" s="2825"/>
      <c r="Q969" s="2825"/>
      <c r="R969" s="2825"/>
      <c r="S969" s="2825"/>
      <c r="T969" s="2825"/>
      <c r="U969" s="2825"/>
      <c r="V969" s="2825"/>
      <c r="W969" s="2825"/>
      <c r="X969" s="2825"/>
      <c r="Y969" s="2825"/>
      <c r="Z969" s="2825"/>
      <c r="AA969" s="2825"/>
      <c r="AB969" s="2825"/>
      <c r="AC969" s="2825"/>
      <c r="AD969" s="2825"/>
      <c r="AE969" s="2825"/>
      <c r="AF969" s="2825"/>
      <c r="AG969" s="2825"/>
      <c r="AH969" s="2825"/>
      <c r="AI969" s="2825"/>
      <c r="AJ969" s="2825"/>
      <c r="AK969" s="2825"/>
      <c r="AL969" s="2825"/>
      <c r="AM969" s="2825"/>
    </row>
    <row r="970" spans="1:39" ht="12.75" hidden="1" customHeight="1">
      <c r="A970" s="2829"/>
      <c r="B970" s="2825"/>
      <c r="C970" s="2825"/>
      <c r="D970" s="2825"/>
      <c r="E970" s="2825"/>
      <c r="F970" s="2828"/>
      <c r="G970" s="2827"/>
      <c r="H970" s="2826"/>
      <c r="I970" s="2825"/>
      <c r="J970" s="2825"/>
      <c r="K970" s="2825"/>
      <c r="L970" s="2825"/>
      <c r="M970" s="2825"/>
      <c r="N970" s="2825"/>
      <c r="O970" s="2825"/>
      <c r="P970" s="2825"/>
      <c r="Q970" s="2825"/>
      <c r="R970" s="2825"/>
      <c r="S970" s="2825"/>
      <c r="T970" s="2825"/>
      <c r="U970" s="2825"/>
      <c r="V970" s="2825"/>
      <c r="W970" s="2825"/>
      <c r="X970" s="2825"/>
      <c r="Y970" s="2825"/>
      <c r="Z970" s="2825"/>
      <c r="AA970" s="2825"/>
      <c r="AB970" s="2825"/>
      <c r="AC970" s="2825"/>
      <c r="AD970" s="2825"/>
      <c r="AE970" s="2825"/>
      <c r="AF970" s="2825"/>
      <c r="AG970" s="2825"/>
      <c r="AH970" s="2825"/>
      <c r="AI970" s="2825"/>
      <c r="AJ970" s="2825"/>
      <c r="AK970" s="2825"/>
      <c r="AL970" s="2825"/>
      <c r="AM970" s="2825"/>
    </row>
    <row r="971" spans="1:39" ht="12.75" hidden="1" customHeight="1">
      <c r="A971" s="2829"/>
      <c r="B971" s="2825"/>
      <c r="C971" s="2825"/>
      <c r="D971" s="2825"/>
      <c r="E971" s="2825"/>
      <c r="F971" s="2828"/>
      <c r="G971" s="2827"/>
      <c r="H971" s="2826"/>
      <c r="I971" s="2825"/>
      <c r="J971" s="2825"/>
      <c r="K971" s="2825"/>
      <c r="L971" s="2825"/>
      <c r="M971" s="2825"/>
      <c r="N971" s="2825"/>
      <c r="O971" s="2825"/>
      <c r="P971" s="2825"/>
      <c r="Q971" s="2825"/>
      <c r="R971" s="2825"/>
      <c r="S971" s="2825"/>
      <c r="T971" s="2825"/>
      <c r="U971" s="2825"/>
      <c r="V971" s="2825"/>
      <c r="W971" s="2825"/>
      <c r="X971" s="2825"/>
      <c r="Y971" s="2825"/>
      <c r="Z971" s="2825"/>
      <c r="AA971" s="2825"/>
      <c r="AB971" s="2825"/>
      <c r="AC971" s="2825"/>
      <c r="AD971" s="2825"/>
      <c r="AE971" s="2825"/>
      <c r="AF971" s="2825"/>
      <c r="AG971" s="2825"/>
      <c r="AH971" s="2825"/>
      <c r="AI971" s="2825"/>
      <c r="AJ971" s="2825"/>
      <c r="AK971" s="2825"/>
      <c r="AL971" s="2825"/>
      <c r="AM971" s="2825"/>
    </row>
    <row r="972" spans="1:39" ht="12.75" hidden="1" customHeight="1">
      <c r="A972" s="2829"/>
      <c r="B972" s="2825"/>
      <c r="C972" s="2825"/>
      <c r="D972" s="2825"/>
      <c r="E972" s="2825"/>
      <c r="F972" s="2828"/>
      <c r="G972" s="2827"/>
      <c r="H972" s="2826"/>
      <c r="I972" s="2825"/>
      <c r="J972" s="2825"/>
      <c r="K972" s="2825"/>
      <c r="L972" s="2825"/>
      <c r="M972" s="2825"/>
      <c r="N972" s="2825"/>
      <c r="O972" s="2825"/>
      <c r="P972" s="2825"/>
      <c r="Q972" s="2825"/>
      <c r="R972" s="2825"/>
      <c r="S972" s="2825"/>
      <c r="T972" s="2825"/>
      <c r="U972" s="2825"/>
      <c r="V972" s="2825"/>
      <c r="W972" s="2825"/>
      <c r="X972" s="2825"/>
      <c r="Y972" s="2825"/>
      <c r="Z972" s="2825"/>
      <c r="AA972" s="2825"/>
      <c r="AB972" s="2825"/>
      <c r="AC972" s="2825"/>
      <c r="AD972" s="2825"/>
      <c r="AE972" s="2825"/>
      <c r="AF972" s="2825"/>
      <c r="AG972" s="2825"/>
      <c r="AH972" s="2825"/>
      <c r="AI972" s="2825"/>
      <c r="AJ972" s="2825"/>
      <c r="AK972" s="2825"/>
      <c r="AL972" s="2825"/>
      <c r="AM972" s="2825"/>
    </row>
    <row r="973" spans="1:39" ht="12.75" hidden="1" customHeight="1">
      <c r="A973" s="2829"/>
      <c r="B973" s="2825"/>
      <c r="C973" s="2825"/>
      <c r="D973" s="2825"/>
      <c r="E973" s="2825"/>
      <c r="F973" s="2828"/>
      <c r="G973" s="2827"/>
      <c r="H973" s="2826"/>
      <c r="I973" s="2825"/>
      <c r="J973" s="2825"/>
      <c r="K973" s="2825"/>
      <c r="L973" s="2825"/>
      <c r="M973" s="2825"/>
      <c r="N973" s="2825"/>
      <c r="O973" s="2825"/>
      <c r="P973" s="2825"/>
      <c r="Q973" s="2825"/>
      <c r="R973" s="2825"/>
      <c r="S973" s="2825"/>
      <c r="T973" s="2825"/>
      <c r="U973" s="2825"/>
      <c r="V973" s="2825"/>
      <c r="W973" s="2825"/>
      <c r="X973" s="2825"/>
      <c r="Y973" s="2825"/>
      <c r="Z973" s="2825"/>
      <c r="AA973" s="2825"/>
      <c r="AB973" s="2825"/>
      <c r="AC973" s="2825"/>
      <c r="AD973" s="2825"/>
      <c r="AE973" s="2825"/>
      <c r="AF973" s="2825"/>
      <c r="AG973" s="2825"/>
      <c r="AH973" s="2825"/>
      <c r="AI973" s="2825"/>
      <c r="AJ973" s="2825"/>
      <c r="AK973" s="2825"/>
      <c r="AL973" s="2825"/>
      <c r="AM973" s="2825"/>
    </row>
    <row r="974" spans="1:39" ht="12.75" hidden="1" customHeight="1">
      <c r="A974" s="2829"/>
      <c r="B974" s="2825"/>
      <c r="C974" s="2825"/>
      <c r="D974" s="2825"/>
      <c r="E974" s="2825"/>
      <c r="F974" s="2828"/>
      <c r="G974" s="2827"/>
      <c r="H974" s="2826"/>
      <c r="I974" s="2825"/>
      <c r="J974" s="2825"/>
      <c r="K974" s="2825"/>
      <c r="L974" s="2825"/>
      <c r="M974" s="2825"/>
      <c r="N974" s="2825"/>
      <c r="O974" s="2825"/>
      <c r="P974" s="2825"/>
      <c r="Q974" s="2825"/>
      <c r="R974" s="2825"/>
      <c r="S974" s="2825"/>
      <c r="T974" s="2825"/>
      <c r="U974" s="2825"/>
      <c r="V974" s="2825"/>
      <c r="W974" s="2825"/>
      <c r="X974" s="2825"/>
      <c r="Y974" s="2825"/>
      <c r="Z974" s="2825"/>
      <c r="AA974" s="2825"/>
      <c r="AB974" s="2825"/>
      <c r="AC974" s="2825"/>
      <c r="AD974" s="2825"/>
      <c r="AE974" s="2825"/>
      <c r="AF974" s="2825"/>
      <c r="AG974" s="2825"/>
      <c r="AH974" s="2825"/>
      <c r="AI974" s="2825"/>
      <c r="AJ974" s="2825"/>
      <c r="AK974" s="2825"/>
      <c r="AL974" s="2825"/>
      <c r="AM974" s="2825"/>
    </row>
    <row r="975" spans="1:39" ht="12.75" hidden="1" customHeight="1">
      <c r="A975" s="2829"/>
      <c r="B975" s="2825"/>
      <c r="C975" s="2825"/>
      <c r="D975" s="2825"/>
      <c r="E975" s="2825"/>
      <c r="F975" s="2828"/>
      <c r="G975" s="2827"/>
      <c r="H975" s="2826"/>
      <c r="I975" s="2825"/>
      <c r="J975" s="2825"/>
      <c r="K975" s="2825"/>
      <c r="L975" s="2825"/>
      <c r="M975" s="2825"/>
      <c r="N975" s="2825"/>
      <c r="O975" s="2825"/>
      <c r="P975" s="2825"/>
      <c r="Q975" s="2825"/>
      <c r="R975" s="2825"/>
      <c r="S975" s="2825"/>
      <c r="T975" s="2825"/>
      <c r="U975" s="2825"/>
      <c r="V975" s="2825"/>
      <c r="W975" s="2825"/>
      <c r="X975" s="2825"/>
      <c r="Y975" s="2825"/>
      <c r="Z975" s="2825"/>
      <c r="AA975" s="2825"/>
      <c r="AB975" s="2825"/>
      <c r="AC975" s="2825"/>
      <c r="AD975" s="2825"/>
      <c r="AE975" s="2825"/>
      <c r="AF975" s="2825"/>
      <c r="AG975" s="2825"/>
      <c r="AH975" s="2825"/>
      <c r="AI975" s="2825"/>
      <c r="AJ975" s="2825"/>
      <c r="AK975" s="2825"/>
      <c r="AL975" s="2825"/>
      <c r="AM975" s="2825"/>
    </row>
    <row r="976" spans="1:39" ht="12.75" hidden="1" customHeight="1">
      <c r="A976" s="2829"/>
      <c r="B976" s="2825"/>
      <c r="C976" s="2825"/>
      <c r="D976" s="2825"/>
      <c r="E976" s="2825"/>
      <c r="F976" s="2828"/>
      <c r="G976" s="2827"/>
      <c r="H976" s="2826"/>
      <c r="I976" s="2825"/>
      <c r="J976" s="2825"/>
      <c r="K976" s="2825"/>
      <c r="L976" s="2825"/>
      <c r="M976" s="2825"/>
      <c r="N976" s="2825"/>
      <c r="O976" s="2825"/>
      <c r="P976" s="2825"/>
      <c r="Q976" s="2825"/>
      <c r="R976" s="2825"/>
      <c r="S976" s="2825"/>
      <c r="T976" s="2825"/>
      <c r="U976" s="2825"/>
      <c r="V976" s="2825"/>
      <c r="W976" s="2825"/>
      <c r="X976" s="2825"/>
      <c r="Y976" s="2825"/>
      <c r="Z976" s="2825"/>
      <c r="AA976" s="2825"/>
      <c r="AB976" s="2825"/>
      <c r="AC976" s="2825"/>
      <c r="AD976" s="2825"/>
      <c r="AE976" s="2825"/>
      <c r="AF976" s="2825"/>
      <c r="AG976" s="2825"/>
      <c r="AH976" s="2825"/>
      <c r="AI976" s="2825"/>
      <c r="AJ976" s="2825"/>
      <c r="AK976" s="2825"/>
      <c r="AL976" s="2825"/>
      <c r="AM976" s="2825"/>
    </row>
    <row r="977" spans="1:39" ht="12.75" hidden="1" customHeight="1">
      <c r="A977" s="2829"/>
      <c r="B977" s="2825"/>
      <c r="C977" s="2825"/>
      <c r="D977" s="2825"/>
      <c r="E977" s="2825"/>
      <c r="F977" s="2828"/>
      <c r="G977" s="2827"/>
      <c r="H977" s="2826"/>
      <c r="I977" s="2825"/>
      <c r="J977" s="2825"/>
      <c r="K977" s="2825"/>
      <c r="L977" s="2825"/>
      <c r="M977" s="2825"/>
      <c r="N977" s="2825"/>
      <c r="O977" s="2825"/>
      <c r="P977" s="2825"/>
      <c r="Q977" s="2825"/>
      <c r="R977" s="2825"/>
      <c r="S977" s="2825"/>
      <c r="T977" s="2825"/>
      <c r="U977" s="2825"/>
      <c r="V977" s="2825"/>
      <c r="W977" s="2825"/>
      <c r="X977" s="2825"/>
      <c r="Y977" s="2825"/>
      <c r="Z977" s="2825"/>
      <c r="AA977" s="2825"/>
      <c r="AB977" s="2825"/>
      <c r="AC977" s="2825"/>
      <c r="AD977" s="2825"/>
      <c r="AE977" s="2825"/>
      <c r="AF977" s="2825"/>
      <c r="AG977" s="2825"/>
      <c r="AH977" s="2825"/>
      <c r="AI977" s="2825"/>
      <c r="AJ977" s="2825"/>
      <c r="AK977" s="2825"/>
      <c r="AL977" s="2825"/>
      <c r="AM977" s="2825"/>
    </row>
    <row r="978" spans="1:39" ht="12.75" hidden="1" customHeight="1">
      <c r="A978" s="2829"/>
      <c r="B978" s="2825"/>
      <c r="C978" s="2825"/>
      <c r="D978" s="2825"/>
      <c r="E978" s="2825"/>
      <c r="F978" s="2828"/>
      <c r="G978" s="2827"/>
      <c r="H978" s="2826"/>
      <c r="I978" s="2825"/>
      <c r="J978" s="2825"/>
      <c r="K978" s="2825"/>
      <c r="L978" s="2825"/>
      <c r="M978" s="2825"/>
      <c r="N978" s="2825"/>
      <c r="O978" s="2825"/>
      <c r="P978" s="2825"/>
      <c r="Q978" s="2825"/>
      <c r="R978" s="2825"/>
      <c r="S978" s="2825"/>
      <c r="T978" s="2825"/>
      <c r="U978" s="2825"/>
      <c r="V978" s="2825"/>
      <c r="W978" s="2825"/>
      <c r="X978" s="2825"/>
      <c r="Y978" s="2825"/>
      <c r="Z978" s="2825"/>
      <c r="AA978" s="2825"/>
      <c r="AB978" s="2825"/>
      <c r="AC978" s="2825"/>
      <c r="AD978" s="2825"/>
      <c r="AE978" s="2825"/>
      <c r="AF978" s="2825"/>
      <c r="AG978" s="2825"/>
      <c r="AH978" s="2825"/>
      <c r="AI978" s="2825"/>
      <c r="AJ978" s="2825"/>
      <c r="AK978" s="2825"/>
      <c r="AL978" s="2825"/>
      <c r="AM978" s="2825"/>
    </row>
    <row r="979" spans="1:39" ht="12.75" hidden="1" customHeight="1">
      <c r="A979" s="2829"/>
      <c r="B979" s="2825"/>
      <c r="C979" s="2825"/>
      <c r="D979" s="2825"/>
      <c r="E979" s="2825"/>
      <c r="F979" s="2828"/>
      <c r="G979" s="2827"/>
      <c r="H979" s="2826"/>
      <c r="I979" s="2825"/>
      <c r="J979" s="2825"/>
      <c r="K979" s="2825"/>
      <c r="L979" s="2825"/>
      <c r="M979" s="2825"/>
      <c r="N979" s="2825"/>
      <c r="O979" s="2825"/>
      <c r="P979" s="2825"/>
      <c r="Q979" s="2825"/>
      <c r="R979" s="2825"/>
      <c r="S979" s="2825"/>
      <c r="T979" s="2825"/>
      <c r="U979" s="2825"/>
      <c r="V979" s="2825"/>
      <c r="W979" s="2825"/>
      <c r="X979" s="2825"/>
      <c r="Y979" s="2825"/>
      <c r="Z979" s="2825"/>
      <c r="AA979" s="2825"/>
      <c r="AB979" s="2825"/>
      <c r="AC979" s="2825"/>
      <c r="AD979" s="2825"/>
      <c r="AE979" s="2825"/>
      <c r="AF979" s="2825"/>
      <c r="AG979" s="2825"/>
      <c r="AH979" s="2825"/>
      <c r="AI979" s="2825"/>
      <c r="AJ979" s="2825"/>
      <c r="AK979" s="2825"/>
      <c r="AL979" s="2825"/>
      <c r="AM979" s="2825"/>
    </row>
    <row r="980" spans="1:39" ht="12.75" hidden="1" customHeight="1">
      <c r="A980" s="2829"/>
      <c r="B980" s="2825"/>
      <c r="C980" s="2825"/>
      <c r="D980" s="2825"/>
      <c r="E980" s="2825"/>
      <c r="F980" s="2828"/>
      <c r="G980" s="2827"/>
      <c r="H980" s="2826"/>
      <c r="I980" s="2825"/>
      <c r="J980" s="2825"/>
      <c r="K980" s="2825"/>
      <c r="L980" s="2825"/>
      <c r="M980" s="2825"/>
      <c r="N980" s="2825"/>
      <c r="O980" s="2825"/>
      <c r="P980" s="2825"/>
      <c r="Q980" s="2825"/>
      <c r="R980" s="2825"/>
      <c r="S980" s="2825"/>
      <c r="T980" s="2825"/>
      <c r="U980" s="2825"/>
      <c r="V980" s="2825"/>
      <c r="W980" s="2825"/>
      <c r="X980" s="2825"/>
      <c r="Y980" s="2825"/>
      <c r="Z980" s="2825"/>
      <c r="AA980" s="2825"/>
      <c r="AB980" s="2825"/>
      <c r="AC980" s="2825"/>
      <c r="AD980" s="2825"/>
      <c r="AE980" s="2825"/>
      <c r="AF980" s="2825"/>
      <c r="AG980" s="2825"/>
      <c r="AH980" s="2825"/>
      <c r="AI980" s="2825"/>
      <c r="AJ980" s="2825"/>
      <c r="AK980" s="2825"/>
      <c r="AL980" s="2825"/>
      <c r="AM980" s="2825"/>
    </row>
    <row r="981" spans="1:39" ht="12.75" hidden="1" customHeight="1">
      <c r="A981" s="2829"/>
      <c r="B981" s="2825"/>
      <c r="C981" s="2825"/>
      <c r="D981" s="2825"/>
      <c r="E981" s="2825"/>
      <c r="F981" s="2828"/>
      <c r="G981" s="2827"/>
      <c r="H981" s="2826"/>
      <c r="I981" s="2825"/>
      <c r="J981" s="2825"/>
      <c r="K981" s="2825"/>
      <c r="L981" s="2825"/>
      <c r="M981" s="2825"/>
      <c r="N981" s="2825"/>
      <c r="O981" s="2825"/>
      <c r="P981" s="2825"/>
      <c r="Q981" s="2825"/>
      <c r="R981" s="2825"/>
      <c r="S981" s="2825"/>
      <c r="T981" s="2825"/>
      <c r="U981" s="2825"/>
      <c r="V981" s="2825"/>
      <c r="W981" s="2825"/>
      <c r="X981" s="2825"/>
      <c r="Y981" s="2825"/>
      <c r="Z981" s="2825"/>
      <c r="AA981" s="2825"/>
      <c r="AB981" s="2825"/>
      <c r="AC981" s="2825"/>
      <c r="AD981" s="2825"/>
      <c r="AE981" s="2825"/>
      <c r="AF981" s="2825"/>
      <c r="AG981" s="2825"/>
      <c r="AH981" s="2825"/>
      <c r="AI981" s="2825"/>
      <c r="AJ981" s="2825"/>
      <c r="AK981" s="2825"/>
      <c r="AL981" s="2825"/>
      <c r="AM981" s="2825"/>
    </row>
    <row r="982" spans="1:39" ht="12.75" hidden="1" customHeight="1">
      <c r="A982" s="2829"/>
      <c r="B982" s="2825"/>
      <c r="C982" s="2825"/>
      <c r="D982" s="2825"/>
      <c r="E982" s="2825"/>
      <c r="F982" s="2828"/>
      <c r="G982" s="2827"/>
      <c r="H982" s="2826"/>
      <c r="I982" s="2825"/>
      <c r="J982" s="2825"/>
      <c r="K982" s="2825"/>
      <c r="L982" s="2825"/>
      <c r="M982" s="2825"/>
      <c r="N982" s="2825"/>
      <c r="O982" s="2825"/>
      <c r="P982" s="2825"/>
      <c r="Q982" s="2825"/>
      <c r="R982" s="2825"/>
      <c r="S982" s="2825"/>
      <c r="T982" s="2825"/>
      <c r="U982" s="2825"/>
      <c r="V982" s="2825"/>
      <c r="W982" s="2825"/>
      <c r="X982" s="2825"/>
      <c r="Y982" s="2825"/>
      <c r="Z982" s="2825"/>
      <c r="AA982" s="2825"/>
      <c r="AB982" s="2825"/>
      <c r="AC982" s="2825"/>
      <c r="AD982" s="2825"/>
      <c r="AE982" s="2825"/>
      <c r="AF982" s="2825"/>
      <c r="AG982" s="2825"/>
      <c r="AH982" s="2825"/>
      <c r="AI982" s="2825"/>
      <c r="AJ982" s="2825"/>
      <c r="AK982" s="2825"/>
      <c r="AL982" s="2825"/>
      <c r="AM982" s="2825"/>
    </row>
    <row r="983" spans="1:39" ht="12.75" hidden="1" customHeight="1">
      <c r="A983" s="2829"/>
      <c r="B983" s="2825"/>
      <c r="C983" s="2825"/>
      <c r="D983" s="2825"/>
      <c r="E983" s="2825"/>
      <c r="F983" s="2828"/>
      <c r="G983" s="2827"/>
      <c r="H983" s="2826"/>
      <c r="I983" s="2825"/>
      <c r="J983" s="2825"/>
      <c r="K983" s="2825"/>
      <c r="L983" s="2825"/>
      <c r="M983" s="2825"/>
      <c r="N983" s="2825"/>
      <c r="O983" s="2825"/>
      <c r="P983" s="2825"/>
      <c r="Q983" s="2825"/>
      <c r="R983" s="2825"/>
      <c r="S983" s="2825"/>
      <c r="T983" s="2825"/>
      <c r="U983" s="2825"/>
      <c r="V983" s="2825"/>
      <c r="W983" s="2825"/>
      <c r="X983" s="2825"/>
      <c r="Y983" s="2825"/>
      <c r="Z983" s="2825"/>
      <c r="AA983" s="2825"/>
      <c r="AB983" s="2825"/>
      <c r="AC983" s="2825"/>
      <c r="AD983" s="2825"/>
      <c r="AE983" s="2825"/>
      <c r="AF983" s="2825"/>
      <c r="AG983" s="2825"/>
      <c r="AH983" s="2825"/>
      <c r="AI983" s="2825"/>
      <c r="AJ983" s="2825"/>
      <c r="AK983" s="2825"/>
      <c r="AL983" s="2825"/>
      <c r="AM983" s="2825"/>
    </row>
    <row r="984" spans="1:39" ht="12.75" hidden="1" customHeight="1">
      <c r="A984" s="2829"/>
      <c r="B984" s="2825"/>
      <c r="C984" s="2825"/>
      <c r="D984" s="2825"/>
      <c r="E984" s="2825"/>
      <c r="F984" s="2828"/>
      <c r="G984" s="2827"/>
      <c r="H984" s="2826"/>
      <c r="I984" s="2825"/>
      <c r="J984" s="2825"/>
      <c r="K984" s="2825"/>
      <c r="L984" s="2825"/>
      <c r="M984" s="2825"/>
      <c r="N984" s="2825"/>
      <c r="O984" s="2825"/>
      <c r="P984" s="2825"/>
      <c r="Q984" s="2825"/>
      <c r="R984" s="2825"/>
      <c r="S984" s="2825"/>
      <c r="T984" s="2825"/>
      <c r="U984" s="2825"/>
      <c r="V984" s="2825"/>
      <c r="W984" s="2825"/>
      <c r="X984" s="2825"/>
      <c r="Y984" s="2825"/>
      <c r="Z984" s="2825"/>
      <c r="AA984" s="2825"/>
      <c r="AB984" s="2825"/>
      <c r="AC984" s="2825"/>
      <c r="AD984" s="2825"/>
      <c r="AE984" s="2825"/>
      <c r="AF984" s="2825"/>
      <c r="AG984" s="2825"/>
      <c r="AH984" s="2825"/>
      <c r="AI984" s="2825"/>
      <c r="AJ984" s="2825"/>
      <c r="AK984" s="2825"/>
      <c r="AL984" s="2825"/>
      <c r="AM984" s="2825"/>
    </row>
    <row r="985" spans="1:39" ht="12.75" hidden="1" customHeight="1">
      <c r="A985" s="2829"/>
      <c r="B985" s="2825"/>
      <c r="C985" s="2825"/>
      <c r="D985" s="2825"/>
      <c r="E985" s="2825"/>
      <c r="F985" s="2828"/>
      <c r="G985" s="2827"/>
      <c r="H985" s="2826"/>
      <c r="I985" s="2825"/>
      <c r="J985" s="2825"/>
      <c r="K985" s="2825"/>
      <c r="L985" s="2825"/>
      <c r="M985" s="2825"/>
      <c r="N985" s="2825"/>
      <c r="O985" s="2825"/>
      <c r="P985" s="2825"/>
      <c r="Q985" s="2825"/>
      <c r="R985" s="2825"/>
      <c r="S985" s="2825"/>
      <c r="T985" s="2825"/>
      <c r="U985" s="2825"/>
      <c r="V985" s="2825"/>
      <c r="W985" s="2825"/>
      <c r="X985" s="2825"/>
      <c r="Y985" s="2825"/>
      <c r="Z985" s="2825"/>
      <c r="AA985" s="2825"/>
      <c r="AB985" s="2825"/>
      <c r="AC985" s="2825"/>
      <c r="AD985" s="2825"/>
      <c r="AE985" s="2825"/>
      <c r="AF985" s="2825"/>
      <c r="AG985" s="2825"/>
      <c r="AH985" s="2825"/>
      <c r="AI985" s="2825"/>
      <c r="AJ985" s="2825"/>
      <c r="AK985" s="2825"/>
      <c r="AL985" s="2825"/>
      <c r="AM985" s="2825"/>
    </row>
    <row r="986" spans="1:39" ht="12.75" hidden="1" customHeight="1">
      <c r="A986" s="2829"/>
      <c r="B986" s="2825"/>
      <c r="C986" s="2825"/>
      <c r="D986" s="2825"/>
      <c r="E986" s="2825"/>
      <c r="F986" s="2828"/>
      <c r="G986" s="2827"/>
      <c r="H986" s="2826"/>
      <c r="I986" s="2825"/>
      <c r="J986" s="2825"/>
      <c r="K986" s="2825"/>
      <c r="L986" s="2825"/>
      <c r="M986" s="2825"/>
      <c r="N986" s="2825"/>
      <c r="O986" s="2825"/>
      <c r="P986" s="2825"/>
      <c r="Q986" s="2825"/>
      <c r="R986" s="2825"/>
      <c r="S986" s="2825"/>
      <c r="T986" s="2825"/>
      <c r="U986" s="2825"/>
      <c r="V986" s="2825"/>
      <c r="W986" s="2825"/>
      <c r="X986" s="2825"/>
      <c r="Y986" s="2825"/>
      <c r="Z986" s="2825"/>
      <c r="AA986" s="2825"/>
      <c r="AB986" s="2825"/>
      <c r="AC986" s="2825"/>
      <c r="AD986" s="2825"/>
      <c r="AE986" s="2825"/>
      <c r="AF986" s="2825"/>
      <c r="AG986" s="2825"/>
      <c r="AH986" s="2825"/>
      <c r="AI986" s="2825"/>
      <c r="AJ986" s="2825"/>
      <c r="AK986" s="2825"/>
      <c r="AL986" s="2825"/>
      <c r="AM986" s="2825"/>
    </row>
    <row r="987" spans="1:39" ht="12.75" hidden="1" customHeight="1">
      <c r="A987" s="2829"/>
      <c r="B987" s="2825"/>
      <c r="C987" s="2825"/>
      <c r="D987" s="2825"/>
      <c r="E987" s="2825"/>
      <c r="F987" s="2828"/>
      <c r="G987" s="2827"/>
      <c r="H987" s="2826"/>
      <c r="I987" s="2825"/>
      <c r="J987" s="2825"/>
      <c r="K987" s="2825"/>
      <c r="L987" s="2825"/>
      <c r="M987" s="2825"/>
      <c r="N987" s="2825"/>
      <c r="O987" s="2825"/>
      <c r="P987" s="2825"/>
      <c r="Q987" s="2825"/>
      <c r="R987" s="2825"/>
      <c r="S987" s="2825"/>
      <c r="T987" s="2825"/>
      <c r="U987" s="2825"/>
      <c r="V987" s="2825"/>
      <c r="W987" s="2825"/>
      <c r="X987" s="2825"/>
      <c r="Y987" s="2825"/>
      <c r="Z987" s="2825"/>
      <c r="AA987" s="2825"/>
      <c r="AB987" s="2825"/>
      <c r="AC987" s="2825"/>
      <c r="AD987" s="2825"/>
      <c r="AE987" s="2825"/>
      <c r="AF987" s="2825"/>
      <c r="AG987" s="2825"/>
      <c r="AH987" s="2825"/>
      <c r="AI987" s="2825"/>
      <c r="AJ987" s="2825"/>
      <c r="AK987" s="2825"/>
      <c r="AL987" s="2825"/>
      <c r="AM987" s="2825"/>
    </row>
    <row r="988" spans="1:39" ht="12.75" hidden="1" customHeight="1">
      <c r="A988" s="2829"/>
      <c r="B988" s="2825"/>
      <c r="C988" s="2825"/>
      <c r="D988" s="2825"/>
      <c r="E988" s="2825"/>
      <c r="F988" s="2828"/>
      <c r="G988" s="2827"/>
      <c r="H988" s="2826"/>
      <c r="I988" s="2825"/>
      <c r="J988" s="2825"/>
      <c r="K988" s="2825"/>
      <c r="L988" s="2825"/>
      <c r="M988" s="2825"/>
      <c r="N988" s="2825"/>
      <c r="O988" s="2825"/>
      <c r="P988" s="2825"/>
      <c r="Q988" s="2825"/>
      <c r="R988" s="2825"/>
      <c r="S988" s="2825"/>
      <c r="T988" s="2825"/>
      <c r="U988" s="2825"/>
      <c r="V988" s="2825"/>
      <c r="W988" s="2825"/>
      <c r="X988" s="2825"/>
      <c r="Y988" s="2825"/>
      <c r="Z988" s="2825"/>
      <c r="AA988" s="2825"/>
      <c r="AB988" s="2825"/>
      <c r="AC988" s="2825"/>
      <c r="AD988" s="2825"/>
      <c r="AE988" s="2825"/>
      <c r="AF988" s="2825"/>
      <c r="AG988" s="2825"/>
      <c r="AH988" s="2825"/>
      <c r="AI988" s="2825"/>
      <c r="AJ988" s="2825"/>
      <c r="AK988" s="2825"/>
      <c r="AL988" s="2825"/>
      <c r="AM988" s="2825"/>
    </row>
    <row r="989" spans="1:39" ht="12.75" hidden="1" customHeight="1">
      <c r="A989" s="2829"/>
      <c r="B989" s="2825"/>
      <c r="C989" s="2825"/>
      <c r="D989" s="2825"/>
      <c r="E989" s="2825"/>
      <c r="F989" s="2828"/>
      <c r="G989" s="2827"/>
      <c r="H989" s="2826"/>
      <c r="I989" s="2825"/>
      <c r="J989" s="2825"/>
      <c r="K989" s="2825"/>
      <c r="L989" s="2825"/>
      <c r="M989" s="2825"/>
      <c r="N989" s="2825"/>
      <c r="O989" s="2825"/>
      <c r="P989" s="2825"/>
      <c r="Q989" s="2825"/>
      <c r="R989" s="2825"/>
      <c r="S989" s="2825"/>
      <c r="T989" s="2825"/>
      <c r="U989" s="2825"/>
      <c r="V989" s="2825"/>
      <c r="W989" s="2825"/>
      <c r="X989" s="2825"/>
      <c r="Y989" s="2825"/>
      <c r="Z989" s="2825"/>
      <c r="AA989" s="2825"/>
      <c r="AB989" s="2825"/>
      <c r="AC989" s="2825"/>
      <c r="AD989" s="2825"/>
      <c r="AE989" s="2825"/>
      <c r="AF989" s="2825"/>
      <c r="AG989" s="2825"/>
      <c r="AH989" s="2825"/>
      <c r="AI989" s="2825"/>
      <c r="AJ989" s="2825"/>
      <c r="AK989" s="2825"/>
      <c r="AL989" s="2825"/>
      <c r="AM989" s="2825"/>
    </row>
    <row r="990" spans="1:39" ht="12.75" hidden="1" customHeight="1">
      <c r="A990" s="2829"/>
      <c r="B990" s="2825"/>
      <c r="C990" s="2825"/>
      <c r="D990" s="2825"/>
      <c r="E990" s="2825"/>
      <c r="F990" s="2828"/>
      <c r="G990" s="2827"/>
      <c r="H990" s="2826"/>
      <c r="I990" s="2825"/>
      <c r="J990" s="2825"/>
      <c r="K990" s="2825"/>
      <c r="L990" s="2825"/>
      <c r="M990" s="2825"/>
      <c r="N990" s="2825"/>
      <c r="O990" s="2825"/>
      <c r="P990" s="2825"/>
      <c r="Q990" s="2825"/>
      <c r="R990" s="2825"/>
      <c r="S990" s="2825"/>
      <c r="T990" s="2825"/>
      <c r="U990" s="2825"/>
      <c r="V990" s="2825"/>
      <c r="W990" s="2825"/>
      <c r="X990" s="2825"/>
      <c r="Y990" s="2825"/>
      <c r="Z990" s="2825"/>
      <c r="AA990" s="2825"/>
      <c r="AB990" s="2825"/>
      <c r="AC990" s="2825"/>
      <c r="AD990" s="2825"/>
      <c r="AE990" s="2825"/>
      <c r="AF990" s="2825"/>
      <c r="AG990" s="2825"/>
      <c r="AH990" s="2825"/>
      <c r="AI990" s="2825"/>
      <c r="AJ990" s="2825"/>
      <c r="AK990" s="2825"/>
      <c r="AL990" s="2825"/>
      <c r="AM990" s="2825"/>
    </row>
    <row r="991" spans="1:39" ht="12.75" hidden="1" customHeight="1">
      <c r="A991" s="2829"/>
      <c r="B991" s="2825"/>
      <c r="C991" s="2825"/>
      <c r="D991" s="2825"/>
      <c r="E991" s="2825"/>
      <c r="F991" s="2828"/>
      <c r="G991" s="2827"/>
      <c r="H991" s="2826"/>
      <c r="I991" s="2825"/>
      <c r="J991" s="2825"/>
      <c r="K991" s="2825"/>
      <c r="L991" s="2825"/>
      <c r="M991" s="2825"/>
      <c r="N991" s="2825"/>
      <c r="O991" s="2825"/>
      <c r="P991" s="2825"/>
      <c r="Q991" s="2825"/>
      <c r="R991" s="2825"/>
      <c r="S991" s="2825"/>
      <c r="T991" s="2825"/>
      <c r="U991" s="2825"/>
      <c r="V991" s="2825"/>
      <c r="W991" s="2825"/>
      <c r="X991" s="2825"/>
      <c r="Y991" s="2825"/>
      <c r="Z991" s="2825"/>
      <c r="AA991" s="2825"/>
      <c r="AB991" s="2825"/>
      <c r="AC991" s="2825"/>
      <c r="AD991" s="2825"/>
      <c r="AE991" s="2825"/>
      <c r="AF991" s="2825"/>
      <c r="AG991" s="2825"/>
      <c r="AH991" s="2825"/>
      <c r="AI991" s="2825"/>
      <c r="AJ991" s="2825"/>
      <c r="AK991" s="2825"/>
      <c r="AL991" s="2825"/>
      <c r="AM991" s="2825"/>
    </row>
    <row r="992" spans="1:39" ht="12.75" hidden="1" customHeight="1">
      <c r="A992" s="2829"/>
      <c r="B992" s="2825"/>
      <c r="C992" s="2825"/>
      <c r="D992" s="2825"/>
      <c r="E992" s="2825"/>
      <c r="F992" s="2828"/>
      <c r="G992" s="2827"/>
      <c r="H992" s="2826"/>
      <c r="I992" s="2825"/>
      <c r="J992" s="2825"/>
      <c r="K992" s="2825"/>
      <c r="L992" s="2825"/>
      <c r="M992" s="2825"/>
      <c r="N992" s="2825"/>
      <c r="O992" s="2825"/>
      <c r="P992" s="2825"/>
      <c r="Q992" s="2825"/>
      <c r="R992" s="2825"/>
      <c r="S992" s="2825"/>
      <c r="T992" s="2825"/>
      <c r="U992" s="2825"/>
      <c r="V992" s="2825"/>
      <c r="W992" s="2825"/>
      <c r="X992" s="2825"/>
      <c r="Y992" s="2825"/>
      <c r="Z992" s="2825"/>
      <c r="AA992" s="2825"/>
      <c r="AB992" s="2825"/>
      <c r="AC992" s="2825"/>
      <c r="AD992" s="2825"/>
      <c r="AE992" s="2825"/>
      <c r="AF992" s="2825"/>
      <c r="AG992" s="2825"/>
      <c r="AH992" s="2825"/>
      <c r="AI992" s="2825"/>
      <c r="AJ992" s="2825"/>
      <c r="AK992" s="2825"/>
      <c r="AL992" s="2825"/>
      <c r="AM992" s="2825"/>
    </row>
    <row r="993" spans="1:39" ht="12.75" hidden="1" customHeight="1">
      <c r="A993" s="2829"/>
      <c r="B993" s="2825"/>
      <c r="C993" s="2825"/>
      <c r="D993" s="2825"/>
      <c r="E993" s="2825"/>
      <c r="F993" s="2828"/>
      <c r="G993" s="2827"/>
      <c r="H993" s="2826"/>
      <c r="I993" s="2825"/>
      <c r="J993" s="2825"/>
      <c r="K993" s="2825"/>
      <c r="L993" s="2825"/>
      <c r="M993" s="2825"/>
      <c r="N993" s="2825"/>
      <c r="O993" s="2825"/>
      <c r="P993" s="2825"/>
      <c r="Q993" s="2825"/>
      <c r="R993" s="2825"/>
      <c r="S993" s="2825"/>
      <c r="T993" s="2825"/>
      <c r="U993" s="2825"/>
      <c r="V993" s="2825"/>
      <c r="W993" s="2825"/>
      <c r="X993" s="2825"/>
      <c r="Y993" s="2825"/>
      <c r="Z993" s="2825"/>
      <c r="AA993" s="2825"/>
      <c r="AB993" s="2825"/>
      <c r="AC993" s="2825"/>
      <c r="AD993" s="2825"/>
      <c r="AE993" s="2825"/>
      <c r="AF993" s="2825"/>
      <c r="AG993" s="2825"/>
      <c r="AH993" s="2825"/>
      <c r="AI993" s="2825"/>
      <c r="AJ993" s="2825"/>
      <c r="AK993" s="2825"/>
      <c r="AL993" s="2825"/>
      <c r="AM993" s="2825"/>
    </row>
    <row r="994" spans="1:39" ht="12.75" hidden="1" customHeight="1">
      <c r="A994" s="2829"/>
      <c r="B994" s="2825"/>
      <c r="C994" s="2825"/>
      <c r="D994" s="2825"/>
      <c r="E994" s="2825"/>
      <c r="F994" s="2828"/>
      <c r="G994" s="2827"/>
      <c r="H994" s="2826"/>
      <c r="I994" s="2825"/>
      <c r="J994" s="2825"/>
      <c r="K994" s="2825"/>
      <c r="L994" s="2825"/>
      <c r="M994" s="2825"/>
      <c r="N994" s="2825"/>
      <c r="O994" s="2825"/>
      <c r="P994" s="2825"/>
      <c r="Q994" s="2825"/>
      <c r="R994" s="2825"/>
      <c r="S994" s="2825"/>
      <c r="T994" s="2825"/>
      <c r="U994" s="2825"/>
      <c r="V994" s="2825"/>
      <c r="W994" s="2825"/>
      <c r="X994" s="2825"/>
      <c r="Y994" s="2825"/>
      <c r="Z994" s="2825"/>
      <c r="AA994" s="2825"/>
      <c r="AB994" s="2825"/>
      <c r="AC994" s="2825"/>
      <c r="AD994" s="2825"/>
      <c r="AE994" s="2825"/>
      <c r="AF994" s="2825"/>
      <c r="AG994" s="2825"/>
      <c r="AH994" s="2825"/>
      <c r="AI994" s="2825"/>
      <c r="AJ994" s="2825"/>
      <c r="AK994" s="2825"/>
      <c r="AL994" s="2825"/>
      <c r="AM994" s="2825"/>
    </row>
    <row r="995" spans="1:39" ht="12.75" hidden="1" customHeight="1">
      <c r="A995" s="2829"/>
      <c r="B995" s="2825"/>
      <c r="C995" s="2825"/>
      <c r="D995" s="2825"/>
      <c r="E995" s="2825"/>
      <c r="F995" s="2828"/>
      <c r="G995" s="2827"/>
      <c r="H995" s="2826"/>
      <c r="I995" s="2825"/>
      <c r="J995" s="2825"/>
      <c r="K995" s="2825"/>
      <c r="L995" s="2825"/>
      <c r="M995" s="2825"/>
      <c r="N995" s="2825"/>
      <c r="O995" s="2825"/>
      <c r="P995" s="2825"/>
      <c r="Q995" s="2825"/>
      <c r="R995" s="2825"/>
      <c r="S995" s="2825"/>
      <c r="T995" s="2825"/>
      <c r="U995" s="2825"/>
      <c r="V995" s="2825"/>
      <c r="W995" s="2825"/>
      <c r="X995" s="2825"/>
      <c r="Y995" s="2825"/>
      <c r="Z995" s="2825"/>
      <c r="AA995" s="2825"/>
      <c r="AB995" s="2825"/>
      <c r="AC995" s="2825"/>
      <c r="AD995" s="2825"/>
      <c r="AE995" s="2825"/>
      <c r="AF995" s="2825"/>
      <c r="AG995" s="2825"/>
      <c r="AH995" s="2825"/>
      <c r="AI995" s="2825"/>
      <c r="AJ995" s="2825"/>
      <c r="AK995" s="2825"/>
      <c r="AL995" s="2825"/>
      <c r="AM995" s="2825"/>
    </row>
    <row r="996" spans="1:39" ht="12.75" hidden="1" customHeight="1">
      <c r="A996" s="2829"/>
      <c r="B996" s="2825"/>
      <c r="C996" s="2825"/>
      <c r="D996" s="2825"/>
      <c r="E996" s="2825"/>
      <c r="F996" s="2828"/>
      <c r="G996" s="2827"/>
      <c r="H996" s="2826"/>
      <c r="I996" s="2825"/>
      <c r="J996" s="2825"/>
      <c r="K996" s="2825"/>
      <c r="L996" s="2825"/>
      <c r="M996" s="2825"/>
      <c r="N996" s="2825"/>
      <c r="O996" s="2825"/>
      <c r="P996" s="2825"/>
      <c r="Q996" s="2825"/>
      <c r="R996" s="2825"/>
      <c r="S996" s="2825"/>
      <c r="T996" s="2825"/>
      <c r="U996" s="2825"/>
      <c r="V996" s="2825"/>
      <c r="W996" s="2825"/>
      <c r="X996" s="2825"/>
      <c r="Y996" s="2825"/>
      <c r="Z996" s="2825"/>
      <c r="AA996" s="2825"/>
      <c r="AB996" s="2825"/>
      <c r="AC996" s="2825"/>
      <c r="AD996" s="2825"/>
      <c r="AE996" s="2825"/>
      <c r="AF996" s="2825"/>
      <c r="AG996" s="2825"/>
      <c r="AH996" s="2825"/>
      <c r="AI996" s="2825"/>
      <c r="AJ996" s="2825"/>
      <c r="AK996" s="2825"/>
      <c r="AL996" s="2825"/>
      <c r="AM996" s="2825"/>
    </row>
    <row r="997" spans="1:39" ht="12.75" hidden="1" customHeight="1">
      <c r="A997" s="2829"/>
      <c r="B997" s="2825"/>
      <c r="C997" s="2825"/>
      <c r="D997" s="2825"/>
      <c r="E997" s="2825"/>
      <c r="F997" s="2828"/>
      <c r="G997" s="2827"/>
      <c r="H997" s="2826"/>
      <c r="I997" s="2825"/>
      <c r="J997" s="2825"/>
      <c r="K997" s="2825"/>
      <c r="L997" s="2825"/>
      <c r="M997" s="2825"/>
      <c r="N997" s="2825"/>
      <c r="O997" s="2825"/>
      <c r="P997" s="2825"/>
      <c r="Q997" s="2825"/>
      <c r="R997" s="2825"/>
      <c r="S997" s="2825"/>
      <c r="T997" s="2825"/>
      <c r="U997" s="2825"/>
      <c r="V997" s="2825"/>
      <c r="W997" s="2825"/>
      <c r="X997" s="2825"/>
      <c r="Y997" s="2825"/>
      <c r="Z997" s="2825"/>
      <c r="AA997" s="2825"/>
      <c r="AB997" s="2825"/>
      <c r="AC997" s="2825"/>
      <c r="AD997" s="2825"/>
      <c r="AE997" s="2825"/>
      <c r="AF997" s="2825"/>
      <c r="AG997" s="2825"/>
      <c r="AH997" s="2825"/>
      <c r="AI997" s="2825"/>
      <c r="AJ997" s="2825"/>
      <c r="AK997" s="2825"/>
      <c r="AL997" s="2825"/>
      <c r="AM997" s="2825"/>
    </row>
    <row r="998" spans="1:39" ht="12.75" hidden="1" customHeight="1">
      <c r="A998" s="2829"/>
      <c r="B998" s="2825"/>
      <c r="C998" s="2825"/>
      <c r="D998" s="2825"/>
      <c r="E998" s="2825"/>
      <c r="F998" s="2828"/>
      <c r="G998" s="2827"/>
      <c r="H998" s="2826"/>
      <c r="I998" s="2825"/>
      <c r="J998" s="2825"/>
      <c r="K998" s="2825"/>
      <c r="L998" s="2825"/>
      <c r="M998" s="2825"/>
      <c r="N998" s="2825"/>
      <c r="O998" s="2825"/>
      <c r="P998" s="2825"/>
      <c r="Q998" s="2825"/>
      <c r="R998" s="2825"/>
      <c r="S998" s="2825"/>
      <c r="T998" s="2825"/>
      <c r="U998" s="2825"/>
      <c r="V998" s="2825"/>
      <c r="W998" s="2825"/>
      <c r="X998" s="2825"/>
      <c r="Y998" s="2825"/>
      <c r="Z998" s="2825"/>
      <c r="AA998" s="2825"/>
      <c r="AB998" s="2825"/>
      <c r="AC998" s="2825"/>
      <c r="AD998" s="2825"/>
      <c r="AE998" s="2825"/>
      <c r="AF998" s="2825"/>
      <c r="AG998" s="2825"/>
      <c r="AH998" s="2825"/>
      <c r="AI998" s="2825"/>
      <c r="AJ998" s="2825"/>
      <c r="AK998" s="2825"/>
      <c r="AL998" s="2825"/>
      <c r="AM998" s="2825"/>
    </row>
    <row r="999" spans="1:39" ht="15" hidden="1" customHeight="1">
      <c r="A999" s="2824"/>
    </row>
  </sheetData>
  <mergeCells count="909">
    <mergeCell ref="R497:R499"/>
    <mergeCell ref="S497:S499"/>
    <mergeCell ref="R484:R486"/>
    <mergeCell ref="S484:S486"/>
    <mergeCell ref="R230:R233"/>
    <mergeCell ref="R350:R353"/>
    <mergeCell ref="S350:S353"/>
    <mergeCell ref="R366:R367"/>
    <mergeCell ref="R368:R369"/>
    <mergeCell ref="S366:S369"/>
    <mergeCell ref="S281:S282"/>
    <mergeCell ref="S301:S302"/>
    <mergeCell ref="R482:R483"/>
    <mergeCell ref="S482:S483"/>
    <mergeCell ref="R470:S471"/>
    <mergeCell ref="R476:S477"/>
    <mergeCell ref="R362:R365"/>
    <mergeCell ref="S362:S365"/>
    <mergeCell ref="R227:R229"/>
    <mergeCell ref="B8:M8"/>
    <mergeCell ref="A9:A10"/>
    <mergeCell ref="B9:B10"/>
    <mergeCell ref="C9:Q9"/>
    <mergeCell ref="A11:A33"/>
    <mergeCell ref="B11:B33"/>
    <mergeCell ref="N34:Q34"/>
    <mergeCell ref="I39:I42"/>
    <mergeCell ref="R61:S61"/>
    <mergeCell ref="R63:S63"/>
    <mergeCell ref="N129:N130"/>
    <mergeCell ref="N112:Q112"/>
    <mergeCell ref="N113:Q113"/>
    <mergeCell ref="A36:A37"/>
    <mergeCell ref="B36:B37"/>
    <mergeCell ref="C36:M37"/>
    <mergeCell ref="A39:A43"/>
    <mergeCell ref="B39:B43"/>
    <mergeCell ref="C10:M10"/>
    <mergeCell ref="D11:F11"/>
    <mergeCell ref="E39:E43"/>
    <mergeCell ref="N39:N40"/>
    <mergeCell ref="C30:I33"/>
    <mergeCell ref="A2:Q2"/>
    <mergeCell ref="W2:AM2"/>
    <mergeCell ref="O3:Q3"/>
    <mergeCell ref="A4:A6"/>
    <mergeCell ref="S4:S6"/>
    <mergeCell ref="R4:R6"/>
    <mergeCell ref="K5:K6"/>
    <mergeCell ref="L5:L6"/>
    <mergeCell ref="N5:N6"/>
    <mergeCell ref="O5:O6"/>
    <mergeCell ref="G11:G29"/>
    <mergeCell ref="H11:H29"/>
    <mergeCell ref="F39:F43"/>
    <mergeCell ref="P5:P6"/>
    <mergeCell ref="Q5:Q6"/>
    <mergeCell ref="B4:B6"/>
    <mergeCell ref="C4:C6"/>
    <mergeCell ref="D4:D6"/>
    <mergeCell ref="E4:E6"/>
    <mergeCell ref="F4:F6"/>
    <mergeCell ref="G4:G6"/>
    <mergeCell ref="H4:H6"/>
    <mergeCell ref="I4:I6"/>
    <mergeCell ref="O39:O40"/>
    <mergeCell ref="P39:P40"/>
    <mergeCell ref="Q39:Q40"/>
    <mergeCell ref="G38:G52"/>
    <mergeCell ref="H38:H56"/>
    <mergeCell ref="G53:G56"/>
    <mergeCell ref="C34:J34"/>
    <mergeCell ref="F12:F16"/>
    <mergeCell ref="F17:F20"/>
    <mergeCell ref="N53:N54"/>
    <mergeCell ref="O53:O54"/>
    <mergeCell ref="P53:P54"/>
    <mergeCell ref="Q53:Q54"/>
    <mergeCell ref="J4:J6"/>
    <mergeCell ref="K4:M4"/>
    <mergeCell ref="M5:M6"/>
    <mergeCell ref="Q57:Q58"/>
    <mergeCell ref="N44:N45"/>
    <mergeCell ref="O44:O45"/>
    <mergeCell ref="P44:P45"/>
    <mergeCell ref="Q44:Q45"/>
    <mergeCell ref="N61:N62"/>
    <mergeCell ref="O61:O62"/>
    <mergeCell ref="P61:P62"/>
    <mergeCell ref="Q61:Q62"/>
    <mergeCell ref="B86:B88"/>
    <mergeCell ref="C86:C88"/>
    <mergeCell ref="D86:M88"/>
    <mergeCell ref="E79:E83"/>
    <mergeCell ref="F79:F80"/>
    <mergeCell ref="G79:G83"/>
    <mergeCell ref="H79:H83"/>
    <mergeCell ref="I79:I83"/>
    <mergeCell ref="F82:F83"/>
    <mergeCell ref="C76:J76"/>
    <mergeCell ref="N76:Q76"/>
    <mergeCell ref="C78:M78"/>
    <mergeCell ref="D79:D81"/>
    <mergeCell ref="D82:D83"/>
    <mergeCell ref="C84:J84"/>
    <mergeCell ref="N84:Q84"/>
    <mergeCell ref="H57:H64"/>
    <mergeCell ref="N57:N58"/>
    <mergeCell ref="O57:O58"/>
    <mergeCell ref="P57:P58"/>
    <mergeCell ref="D65:I66"/>
    <mergeCell ref="D68:I68"/>
    <mergeCell ref="C39:C43"/>
    <mergeCell ref="D39:D43"/>
    <mergeCell ref="A44:A48"/>
    <mergeCell ref="B44:B48"/>
    <mergeCell ref="C44:C48"/>
    <mergeCell ref="D44:D48"/>
    <mergeCell ref="G57:G64"/>
    <mergeCell ref="E44:E48"/>
    <mergeCell ref="F44:F48"/>
    <mergeCell ref="I44:I47"/>
    <mergeCell ref="F53:F54"/>
    <mergeCell ref="I53:I56"/>
    <mergeCell ref="F49:F51"/>
    <mergeCell ref="I49:I52"/>
    <mergeCell ref="I69:I75"/>
    <mergeCell ref="G69:G75"/>
    <mergeCell ref="F74:F75"/>
    <mergeCell ref="N94:Q94"/>
    <mergeCell ref="D96:M97"/>
    <mergeCell ref="C92:C93"/>
    <mergeCell ref="D92:D93"/>
    <mergeCell ref="A69:A73"/>
    <mergeCell ref="B69:B73"/>
    <mergeCell ref="C69:C73"/>
    <mergeCell ref="D69:D72"/>
    <mergeCell ref="E69:E75"/>
    <mergeCell ref="H69:H75"/>
    <mergeCell ref="I89:I93"/>
    <mergeCell ref="C94:J94"/>
    <mergeCell ref="G89:G93"/>
    <mergeCell ref="A118:A121"/>
    <mergeCell ref="B118:B121"/>
    <mergeCell ref="D118:F121"/>
    <mergeCell ref="H118:H123"/>
    <mergeCell ref="C98:C101"/>
    <mergeCell ref="G118:G123"/>
    <mergeCell ref="G124:G128"/>
    <mergeCell ref="H124:H133"/>
    <mergeCell ref="H89:H93"/>
    <mergeCell ref="G98:G105"/>
    <mergeCell ref="G106:G111"/>
    <mergeCell ref="A86:A88"/>
    <mergeCell ref="A89:A91"/>
    <mergeCell ref="B89:B91"/>
    <mergeCell ref="C89:C91"/>
    <mergeCell ref="E89:E93"/>
    <mergeCell ref="F89:F90"/>
    <mergeCell ref="F92:F93"/>
    <mergeCell ref="E98:E105"/>
    <mergeCell ref="E106:E111"/>
    <mergeCell ref="A92:A93"/>
    <mergeCell ref="B92:B93"/>
    <mergeCell ref="A96:A97"/>
    <mergeCell ref="B96:B97"/>
    <mergeCell ref="C96:C97"/>
    <mergeCell ref="D98:D101"/>
    <mergeCell ref="D106:D108"/>
    <mergeCell ref="F106:F107"/>
    <mergeCell ref="A98:A101"/>
    <mergeCell ref="B98:B101"/>
    <mergeCell ref="H106:H111"/>
    <mergeCell ref="I106:I111"/>
    <mergeCell ref="H98:H105"/>
    <mergeCell ref="I98:I105"/>
    <mergeCell ref="F102:F105"/>
    <mergeCell ref="E129:E133"/>
    <mergeCell ref="H134:H141"/>
    <mergeCell ref="F138:F140"/>
    <mergeCell ref="I124:I133"/>
    <mergeCell ref="B115:M115"/>
    <mergeCell ref="C117:M117"/>
    <mergeCell ref="C109:C111"/>
    <mergeCell ref="D109:D111"/>
    <mergeCell ref="F109:F111"/>
    <mergeCell ref="C112:J112"/>
    <mergeCell ref="B113:J113"/>
    <mergeCell ref="I118:I123"/>
    <mergeCell ref="F122:F123"/>
    <mergeCell ref="D134:F137"/>
    <mergeCell ref="F129:F132"/>
    <mergeCell ref="E124:E128"/>
    <mergeCell ref="F124:F126"/>
    <mergeCell ref="B114:Q114"/>
    <mergeCell ref="G171:G174"/>
    <mergeCell ref="H171:H174"/>
    <mergeCell ref="A167:A170"/>
    <mergeCell ref="B167:B170"/>
    <mergeCell ref="C167:C170"/>
    <mergeCell ref="D167:D170"/>
    <mergeCell ref="F167:F169"/>
    <mergeCell ref="G167:G170"/>
    <mergeCell ref="G129:G133"/>
    <mergeCell ref="G134:G141"/>
    <mergeCell ref="G142:G150"/>
    <mergeCell ref="H142:H150"/>
    <mergeCell ref="A171:A174"/>
    <mergeCell ref="B171:B174"/>
    <mergeCell ref="C171:C174"/>
    <mergeCell ref="D171:D174"/>
    <mergeCell ref="F171:F173"/>
    <mergeCell ref="E138:E141"/>
    <mergeCell ref="C153:M154"/>
    <mergeCell ref="H175:H178"/>
    <mergeCell ref="A179:A184"/>
    <mergeCell ref="B179:B184"/>
    <mergeCell ref="C179:C184"/>
    <mergeCell ref="D179:D184"/>
    <mergeCell ref="F179:F183"/>
    <mergeCell ref="G179:G184"/>
    <mergeCell ref="H179:H184"/>
    <mergeCell ref="A175:A178"/>
    <mergeCell ref="B175:B178"/>
    <mergeCell ref="C175:C178"/>
    <mergeCell ref="D175:D178"/>
    <mergeCell ref="F175:F177"/>
    <mergeCell ref="G175:G178"/>
    <mergeCell ref="N193:N194"/>
    <mergeCell ref="A189:A192"/>
    <mergeCell ref="A193:A196"/>
    <mergeCell ref="C193:C196"/>
    <mergeCell ref="D193:D196"/>
    <mergeCell ref="F193:F194"/>
    <mergeCell ref="G193:G196"/>
    <mergeCell ref="H193:H196"/>
    <mergeCell ref="N185:N187"/>
    <mergeCell ref="A185:A188"/>
    <mergeCell ref="B189:B192"/>
    <mergeCell ref="C189:C192"/>
    <mergeCell ref="D189:D192"/>
    <mergeCell ref="G189:G192"/>
    <mergeCell ref="H189:H192"/>
    <mergeCell ref="N189:N190"/>
    <mergeCell ref="B185:B188"/>
    <mergeCell ref="C185:C188"/>
    <mergeCell ref="D185:D188"/>
    <mergeCell ref="F185:F187"/>
    <mergeCell ref="G185:G188"/>
    <mergeCell ref="H185:H188"/>
    <mergeCell ref="N167:N168"/>
    <mergeCell ref="O167:O168"/>
    <mergeCell ref="P167:P168"/>
    <mergeCell ref="Q167:Q168"/>
    <mergeCell ref="D142:F146"/>
    <mergeCell ref="A147:A150"/>
    <mergeCell ref="B147:B150"/>
    <mergeCell ref="C147:C150"/>
    <mergeCell ref="D147:D150"/>
    <mergeCell ref="F147:F150"/>
    <mergeCell ref="I142:I150"/>
    <mergeCell ref="R159:S161"/>
    <mergeCell ref="C151:J151"/>
    <mergeCell ref="A155:A158"/>
    <mergeCell ref="B155:B158"/>
    <mergeCell ref="C155:C158"/>
    <mergeCell ref="D155:D158"/>
    <mergeCell ref="F155:F157"/>
    <mergeCell ref="N151:Q151"/>
    <mergeCell ref="G155:G161"/>
    <mergeCell ref="H155:H161"/>
    <mergeCell ref="D159:D161"/>
    <mergeCell ref="F159:F161"/>
    <mergeCell ref="G197:G200"/>
    <mergeCell ref="H197:H200"/>
    <mergeCell ref="D201:D204"/>
    <mergeCell ref="D205:D208"/>
    <mergeCell ref="F205:F206"/>
    <mergeCell ref="G205:G208"/>
    <mergeCell ref="H205:H208"/>
    <mergeCell ref="H162:H166"/>
    <mergeCell ref="A162:A166"/>
    <mergeCell ref="F197:F198"/>
    <mergeCell ref="F201:F203"/>
    <mergeCell ref="G201:G204"/>
    <mergeCell ref="H201:H204"/>
    <mergeCell ref="B193:B196"/>
    <mergeCell ref="B197:B200"/>
    <mergeCell ref="C197:C200"/>
    <mergeCell ref="D197:D200"/>
    <mergeCell ref="B162:B166"/>
    <mergeCell ref="C162:C166"/>
    <mergeCell ref="D162:D166"/>
    <mergeCell ref="E162:E166"/>
    <mergeCell ref="F162:F165"/>
    <mergeCell ref="G162:G166"/>
    <mergeCell ref="H167:H170"/>
    <mergeCell ref="D209:D212"/>
    <mergeCell ref="F209:F212"/>
    <mergeCell ref="F213:F214"/>
    <mergeCell ref="N217:N218"/>
    <mergeCell ref="O217:O220"/>
    <mergeCell ref="G209:G212"/>
    <mergeCell ref="G213:G216"/>
    <mergeCell ref="G217:G220"/>
    <mergeCell ref="N213:N215"/>
    <mergeCell ref="H213:H216"/>
    <mergeCell ref="P217:P220"/>
    <mergeCell ref="Q217:Q220"/>
    <mergeCell ref="R217:R220"/>
    <mergeCell ref="S217:S220"/>
    <mergeCell ref="H209:H212"/>
    <mergeCell ref="I209:I212"/>
    <mergeCell ref="N209:N211"/>
    <mergeCell ref="O209:O211"/>
    <mergeCell ref="P209:P211"/>
    <mergeCell ref="Q209:Q211"/>
    <mergeCell ref="I213:I216"/>
    <mergeCell ref="H217:H220"/>
    <mergeCell ref="I217:I220"/>
    <mergeCell ref="I234:I237"/>
    <mergeCell ref="A230:A233"/>
    <mergeCell ref="A234:A237"/>
    <mergeCell ref="B234:B237"/>
    <mergeCell ref="C234:C237"/>
    <mergeCell ref="D234:D237"/>
    <mergeCell ref="G234:G237"/>
    <mergeCell ref="H234:H237"/>
    <mergeCell ref="A250:A253"/>
    <mergeCell ref="A281:A284"/>
    <mergeCell ref="A273:A276"/>
    <mergeCell ref="B273:B276"/>
    <mergeCell ref="C273:C276"/>
    <mergeCell ref="D273:D276"/>
    <mergeCell ref="B281:B284"/>
    <mergeCell ref="C281:C284"/>
    <mergeCell ref="A277:A280"/>
    <mergeCell ref="B277:B280"/>
    <mergeCell ref="C277:C280"/>
    <mergeCell ref="D277:D280"/>
    <mergeCell ref="G277:G280"/>
    <mergeCell ref="H246:H249"/>
    <mergeCell ref="A269:A272"/>
    <mergeCell ref="B269:B272"/>
    <mergeCell ref="C269:C272"/>
    <mergeCell ref="D269:D272"/>
    <mergeCell ref="F269:F272"/>
    <mergeCell ref="G269:G272"/>
    <mergeCell ref="A242:A245"/>
    <mergeCell ref="A246:A249"/>
    <mergeCell ref="A264:A268"/>
    <mergeCell ref="A254:A257"/>
    <mergeCell ref="B254:B257"/>
    <mergeCell ref="C254:C257"/>
    <mergeCell ref="D254:D257"/>
    <mergeCell ref="G254:G257"/>
    <mergeCell ref="G242:G245"/>
    <mergeCell ref="H242:H245"/>
    <mergeCell ref="I242:I245"/>
    <mergeCell ref="B246:B249"/>
    <mergeCell ref="G221:G225"/>
    <mergeCell ref="H221:H225"/>
    <mergeCell ref="A221:A225"/>
    <mergeCell ref="B221:B225"/>
    <mergeCell ref="C221:C225"/>
    <mergeCell ref="D221:D225"/>
    <mergeCell ref="E221:E225"/>
    <mergeCell ref="F221:F225"/>
    <mergeCell ref="A238:A241"/>
    <mergeCell ref="B238:B241"/>
    <mergeCell ref="C238:C241"/>
    <mergeCell ref="D238:D241"/>
    <mergeCell ref="G238:G241"/>
    <mergeCell ref="B230:B233"/>
    <mergeCell ref="C230:C233"/>
    <mergeCell ref="D230:D233"/>
    <mergeCell ref="F230:F232"/>
    <mergeCell ref="G230:G233"/>
    <mergeCell ref="H230:H233"/>
    <mergeCell ref="I230:I233"/>
    <mergeCell ref="A226:A229"/>
    <mergeCell ref="B226:B229"/>
    <mergeCell ref="C226:C229"/>
    <mergeCell ref="D226:D229"/>
    <mergeCell ref="F226:F228"/>
    <mergeCell ref="G226:G229"/>
    <mergeCell ref="I238:I241"/>
    <mergeCell ref="H238:H241"/>
    <mergeCell ref="B250:B253"/>
    <mergeCell ref="C250:C253"/>
    <mergeCell ref="D250:D253"/>
    <mergeCell ref="F250:F252"/>
    <mergeCell ref="G250:G253"/>
    <mergeCell ref="H250:H253"/>
    <mergeCell ref="C246:C249"/>
    <mergeCell ref="D246:D249"/>
    <mergeCell ref="F246:F248"/>
    <mergeCell ref="G246:G249"/>
    <mergeCell ref="H226:H229"/>
    <mergeCell ref="I246:I249"/>
    <mergeCell ref="B242:B245"/>
    <mergeCell ref="C242:C245"/>
    <mergeCell ref="D242:D245"/>
    <mergeCell ref="F242:F244"/>
    <mergeCell ref="H264:H268"/>
    <mergeCell ref="I264:I268"/>
    <mergeCell ref="N314:N315"/>
    <mergeCell ref="N258:Q258"/>
    <mergeCell ref="B259:J259"/>
    <mergeCell ref="N259:Q259"/>
    <mergeCell ref="C261:L261"/>
    <mergeCell ref="C262:Q262"/>
    <mergeCell ref="N293:N294"/>
    <mergeCell ref="B264:B268"/>
    <mergeCell ref="C264:C268"/>
    <mergeCell ref="C263:M263"/>
    <mergeCell ref="C258:J258"/>
    <mergeCell ref="F285:F288"/>
    <mergeCell ref="G285:G288"/>
    <mergeCell ref="H269:H272"/>
    <mergeCell ref="I269:I288"/>
    <mergeCell ref="H273:H276"/>
    <mergeCell ref="H277:H280"/>
    <mergeCell ref="F281:F284"/>
    <mergeCell ref="G281:G284"/>
    <mergeCell ref="H293:H296"/>
    <mergeCell ref="D281:D284"/>
    <mergeCell ref="F277:F280"/>
    <mergeCell ref="I342:I345"/>
    <mergeCell ref="F334:F337"/>
    <mergeCell ref="F338:F341"/>
    <mergeCell ref="G338:G341"/>
    <mergeCell ref="H338:H341"/>
    <mergeCell ref="I338:I341"/>
    <mergeCell ref="F342:F345"/>
    <mergeCell ref="G342:G345"/>
    <mergeCell ref="I330:I333"/>
    <mergeCell ref="I334:I337"/>
    <mergeCell ref="G334:G337"/>
    <mergeCell ref="H334:H337"/>
    <mergeCell ref="G330:G333"/>
    <mergeCell ref="H330:H333"/>
    <mergeCell ref="A285:A288"/>
    <mergeCell ref="B285:B288"/>
    <mergeCell ref="C285:C288"/>
    <mergeCell ref="D285:D288"/>
    <mergeCell ref="A289:A292"/>
    <mergeCell ref="B289:B292"/>
    <mergeCell ref="C289:C292"/>
    <mergeCell ref="A334:A337"/>
    <mergeCell ref="B334:B337"/>
    <mergeCell ref="C334:C337"/>
    <mergeCell ref="D334:D337"/>
    <mergeCell ref="A330:A333"/>
    <mergeCell ref="B330:B333"/>
    <mergeCell ref="C330:C333"/>
    <mergeCell ref="D330:D333"/>
    <mergeCell ref="D289:D292"/>
    <mergeCell ref="A326:A329"/>
    <mergeCell ref="B326:B329"/>
    <mergeCell ref="C326:C329"/>
    <mergeCell ref="D326:D329"/>
    <mergeCell ref="D297:D300"/>
    <mergeCell ref="A305:A309"/>
    <mergeCell ref="B305:B309"/>
    <mergeCell ref="C305:C309"/>
    <mergeCell ref="I326:I329"/>
    <mergeCell ref="D322:D325"/>
    <mergeCell ref="A301:A304"/>
    <mergeCell ref="B301:B304"/>
    <mergeCell ref="C301:C304"/>
    <mergeCell ref="D301:D304"/>
    <mergeCell ref="E301:E304"/>
    <mergeCell ref="F301:F304"/>
    <mergeCell ref="G301:G304"/>
    <mergeCell ref="I322:I325"/>
    <mergeCell ref="G326:G329"/>
    <mergeCell ref="H326:H329"/>
    <mergeCell ref="D305:D309"/>
    <mergeCell ref="F305:F309"/>
    <mergeCell ref="G305:G309"/>
    <mergeCell ref="G318:G321"/>
    <mergeCell ref="A314:A317"/>
    <mergeCell ref="A318:A321"/>
    <mergeCell ref="B318:B321"/>
    <mergeCell ref="C318:C321"/>
    <mergeCell ref="I318:I321"/>
    <mergeCell ref="F289:F292"/>
    <mergeCell ref="G289:G292"/>
    <mergeCell ref="A293:A296"/>
    <mergeCell ref="B293:B296"/>
    <mergeCell ref="C293:C296"/>
    <mergeCell ref="D293:D296"/>
    <mergeCell ref="F293:F296"/>
    <mergeCell ref="G293:G296"/>
    <mergeCell ref="H305:H309"/>
    <mergeCell ref="F297:F300"/>
    <mergeCell ref="G297:G300"/>
    <mergeCell ref="A297:A300"/>
    <mergeCell ref="B297:B300"/>
    <mergeCell ref="C297:C300"/>
    <mergeCell ref="A310:A313"/>
    <mergeCell ref="B310:B313"/>
    <mergeCell ref="C310:C313"/>
    <mergeCell ref="D310:D313"/>
    <mergeCell ref="F310:F313"/>
    <mergeCell ref="G310:G313"/>
    <mergeCell ref="G322:G325"/>
    <mergeCell ref="H322:H325"/>
    <mergeCell ref="D318:D321"/>
    <mergeCell ref="F318:F321"/>
    <mergeCell ref="H318:H321"/>
    <mergeCell ref="A322:A325"/>
    <mergeCell ref="B322:B325"/>
    <mergeCell ref="C322:C325"/>
    <mergeCell ref="F350:F353"/>
    <mergeCell ref="G350:G353"/>
    <mergeCell ref="H350:H353"/>
    <mergeCell ref="H310:H313"/>
    <mergeCell ref="B314:B317"/>
    <mergeCell ref="C314:C317"/>
    <mergeCell ref="D314:D317"/>
    <mergeCell ref="F314:F317"/>
    <mergeCell ref="G314:G317"/>
    <mergeCell ref="H314:H317"/>
    <mergeCell ref="F346:F349"/>
    <mergeCell ref="G346:G349"/>
    <mergeCell ref="H346:H349"/>
    <mergeCell ref="H342:H345"/>
    <mergeCell ref="F354:F357"/>
    <mergeCell ref="H358:H361"/>
    <mergeCell ref="I358:I361"/>
    <mergeCell ref="G354:G357"/>
    <mergeCell ref="H354:H357"/>
    <mergeCell ref="A358:A361"/>
    <mergeCell ref="B358:B361"/>
    <mergeCell ref="C358:C361"/>
    <mergeCell ref="D358:F361"/>
    <mergeCell ref="G358:G361"/>
    <mergeCell ref="N362:N363"/>
    <mergeCell ref="O362:O363"/>
    <mergeCell ref="A362:A365"/>
    <mergeCell ref="B362:B365"/>
    <mergeCell ref="C362:C365"/>
    <mergeCell ref="D362:D365"/>
    <mergeCell ref="F362:F365"/>
    <mergeCell ref="G362:G365"/>
    <mergeCell ref="H362:H365"/>
    <mergeCell ref="A374:A377"/>
    <mergeCell ref="B374:B377"/>
    <mergeCell ref="C374:C377"/>
    <mergeCell ref="D374:D377"/>
    <mergeCell ref="F374:F377"/>
    <mergeCell ref="G374:G377"/>
    <mergeCell ref="H374:H377"/>
    <mergeCell ref="H366:H369"/>
    <mergeCell ref="A370:A373"/>
    <mergeCell ref="B370:B373"/>
    <mergeCell ref="C370:C373"/>
    <mergeCell ref="D370:D373"/>
    <mergeCell ref="F370:F372"/>
    <mergeCell ref="G370:G373"/>
    <mergeCell ref="H370:H373"/>
    <mergeCell ref="A366:A369"/>
    <mergeCell ref="B366:B369"/>
    <mergeCell ref="C366:C369"/>
    <mergeCell ref="D366:D369"/>
    <mergeCell ref="F366:F369"/>
    <mergeCell ref="G366:G369"/>
    <mergeCell ref="A378:A381"/>
    <mergeCell ref="B378:B381"/>
    <mergeCell ref="C378:C381"/>
    <mergeCell ref="D378:F381"/>
    <mergeCell ref="G378:G384"/>
    <mergeCell ref="H378:H384"/>
    <mergeCell ref="N379:N380"/>
    <mergeCell ref="P379:P380"/>
    <mergeCell ref="Q379:Q380"/>
    <mergeCell ref="I378:I384"/>
    <mergeCell ref="N389:N390"/>
    <mergeCell ref="O389:O390"/>
    <mergeCell ref="P389:P390"/>
    <mergeCell ref="Q389:Q390"/>
    <mergeCell ref="F382:F384"/>
    <mergeCell ref="D385:F388"/>
    <mergeCell ref="G385:G392"/>
    <mergeCell ref="H385:H392"/>
    <mergeCell ref="I385:I392"/>
    <mergeCell ref="A389:A392"/>
    <mergeCell ref="F389:F392"/>
    <mergeCell ref="A397:A400"/>
    <mergeCell ref="B397:B400"/>
    <mergeCell ref="C397:C400"/>
    <mergeCell ref="D397:D400"/>
    <mergeCell ref="A393:A396"/>
    <mergeCell ref="A401:A404"/>
    <mergeCell ref="C405:C408"/>
    <mergeCell ref="A405:A408"/>
    <mergeCell ref="B405:B408"/>
    <mergeCell ref="I393:I408"/>
    <mergeCell ref="H397:H400"/>
    <mergeCell ref="H405:H408"/>
    <mergeCell ref="G397:G400"/>
    <mergeCell ref="F405:F408"/>
    <mergeCell ref="G405:G408"/>
    <mergeCell ref="G401:G404"/>
    <mergeCell ref="H401:H404"/>
    <mergeCell ref="B393:B396"/>
    <mergeCell ref="C393:C396"/>
    <mergeCell ref="D393:F396"/>
    <mergeCell ref="G393:G396"/>
    <mergeCell ref="H393:H396"/>
    <mergeCell ref="D405:D408"/>
    <mergeCell ref="F397:F400"/>
    <mergeCell ref="B401:B404"/>
    <mergeCell ref="C401:C404"/>
    <mergeCell ref="D401:D404"/>
    <mergeCell ref="F401:F404"/>
    <mergeCell ref="H409:H412"/>
    <mergeCell ref="I409:I424"/>
    <mergeCell ref="H413:H416"/>
    <mergeCell ref="F417:F419"/>
    <mergeCell ref="C421:C424"/>
    <mergeCell ref="D421:D424"/>
    <mergeCell ref="C409:C412"/>
    <mergeCell ref="D409:F412"/>
    <mergeCell ref="G417:G420"/>
    <mergeCell ref="D413:D416"/>
    <mergeCell ref="C413:C416"/>
    <mergeCell ref="H417:H420"/>
    <mergeCell ref="H421:H424"/>
    <mergeCell ref="A413:A416"/>
    <mergeCell ref="A417:A420"/>
    <mergeCell ref="B417:B420"/>
    <mergeCell ref="C417:C420"/>
    <mergeCell ref="D417:D420"/>
    <mergeCell ref="A421:A424"/>
    <mergeCell ref="B421:B424"/>
    <mergeCell ref="G413:G416"/>
    <mergeCell ref="G409:G412"/>
    <mergeCell ref="A409:A412"/>
    <mergeCell ref="B409:B412"/>
    <mergeCell ref="B413:B416"/>
    <mergeCell ref="G421:G424"/>
    <mergeCell ref="C425:J425"/>
    <mergeCell ref="I428:I433"/>
    <mergeCell ref="F432:F433"/>
    <mergeCell ref="H428:H433"/>
    <mergeCell ref="N425:Q425"/>
    <mergeCell ref="C427:M427"/>
    <mergeCell ref="A428:A431"/>
    <mergeCell ref="A434:A437"/>
    <mergeCell ref="B434:B437"/>
    <mergeCell ref="C434:C437"/>
    <mergeCell ref="D434:F437"/>
    <mergeCell ref="H434:H439"/>
    <mergeCell ref="B428:B431"/>
    <mergeCell ref="C428:C431"/>
    <mergeCell ref="D428:F431"/>
    <mergeCell ref="G428:G433"/>
    <mergeCell ref="D451:D452"/>
    <mergeCell ref="F451:F452"/>
    <mergeCell ref="D453:D454"/>
    <mergeCell ref="F453:F454"/>
    <mergeCell ref="D455:D456"/>
    <mergeCell ref="F455:F456"/>
    <mergeCell ref="D457:D458"/>
    <mergeCell ref="I434:I439"/>
    <mergeCell ref="G434:G439"/>
    <mergeCell ref="F438:F439"/>
    <mergeCell ref="D440:F442"/>
    <mergeCell ref="H440:H444"/>
    <mergeCell ref="G447:G449"/>
    <mergeCell ref="H447:H449"/>
    <mergeCell ref="G453:G456"/>
    <mergeCell ref="H453:H462"/>
    <mergeCell ref="G457:G462"/>
    <mergeCell ref="G440:G444"/>
    <mergeCell ref="G445:G446"/>
    <mergeCell ref="I440:I462"/>
    <mergeCell ref="F443:F444"/>
    <mergeCell ref="H445:H446"/>
    <mergeCell ref="F457:F458"/>
    <mergeCell ref="D461:D462"/>
    <mergeCell ref="F461:F462"/>
    <mergeCell ref="A478:A479"/>
    <mergeCell ref="F478:F479"/>
    <mergeCell ref="B478:B479"/>
    <mergeCell ref="C478:C479"/>
    <mergeCell ref="F470:F471"/>
    <mergeCell ref="C470:C471"/>
    <mergeCell ref="D470:D471"/>
    <mergeCell ref="D476:D477"/>
    <mergeCell ref="F476:F477"/>
    <mergeCell ref="A463:A467"/>
    <mergeCell ref="B463:B467"/>
    <mergeCell ref="C463:C467"/>
    <mergeCell ref="D463:F467"/>
    <mergeCell ref="A472:A475"/>
    <mergeCell ref="A476:A477"/>
    <mergeCell ref="A480:A481"/>
    <mergeCell ref="B480:B481"/>
    <mergeCell ref="C480:C481"/>
    <mergeCell ref="D480:D481"/>
    <mergeCell ref="F480:F481"/>
    <mergeCell ref="A491:A493"/>
    <mergeCell ref="A482:A483"/>
    <mergeCell ref="B482:B483"/>
    <mergeCell ref="C482:C483"/>
    <mergeCell ref="D482:D483"/>
    <mergeCell ref="D459:D460"/>
    <mergeCell ref="F459:F460"/>
    <mergeCell ref="G450:G452"/>
    <mergeCell ref="H450:H452"/>
    <mergeCell ref="F445:F446"/>
    <mergeCell ref="D447:D448"/>
    <mergeCell ref="F447:F448"/>
    <mergeCell ref="A503:A505"/>
    <mergeCell ref="B503:B505"/>
    <mergeCell ref="C503:C505"/>
    <mergeCell ref="D503:D505"/>
    <mergeCell ref="A487:A488"/>
    <mergeCell ref="B487:B488"/>
    <mergeCell ref="C487:C488"/>
    <mergeCell ref="D487:D488"/>
    <mergeCell ref="A489:A490"/>
    <mergeCell ref="B491:B493"/>
    <mergeCell ref="G487:G496"/>
    <mergeCell ref="G497:G505"/>
    <mergeCell ref="E503:E505"/>
    <mergeCell ref="F503:F505"/>
    <mergeCell ref="B500:B502"/>
    <mergeCell ref="C500:C502"/>
    <mergeCell ref="F500:F502"/>
    <mergeCell ref="I463:I467"/>
    <mergeCell ref="N470:N471"/>
    <mergeCell ref="O470:O471"/>
    <mergeCell ref="A468:A469"/>
    <mergeCell ref="B468:B469"/>
    <mergeCell ref="C468:C469"/>
    <mergeCell ref="D468:D469"/>
    <mergeCell ref="F468:F469"/>
    <mergeCell ref="A470:A471"/>
    <mergeCell ref="B470:B471"/>
    <mergeCell ref="H463:H467"/>
    <mergeCell ref="G463:G467"/>
    <mergeCell ref="P470:P471"/>
    <mergeCell ref="Q470:Q471"/>
    <mergeCell ref="N472:N474"/>
    <mergeCell ref="Q472:Q474"/>
    <mergeCell ref="Q476:Q477"/>
    <mergeCell ref="G468:G477"/>
    <mergeCell ref="H468:H477"/>
    <mergeCell ref="B472:B475"/>
    <mergeCell ref="C472:C475"/>
    <mergeCell ref="D472:D475"/>
    <mergeCell ref="E472:E475"/>
    <mergeCell ref="F472:F475"/>
    <mergeCell ref="O472:O474"/>
    <mergeCell ref="P472:P474"/>
    <mergeCell ref="N476:N477"/>
    <mergeCell ref="O476:O477"/>
    <mergeCell ref="P476:P477"/>
    <mergeCell ref="B476:B477"/>
    <mergeCell ref="C476:C477"/>
    <mergeCell ref="Q487:Q488"/>
    <mergeCell ref="N491:N492"/>
    <mergeCell ref="N480:N481"/>
    <mergeCell ref="N482:N483"/>
    <mergeCell ref="O482:O483"/>
    <mergeCell ref="P482:P483"/>
    <mergeCell ref="Q482:Q483"/>
    <mergeCell ref="N484:N485"/>
    <mergeCell ref="O484:O485"/>
    <mergeCell ref="O480:O481"/>
    <mergeCell ref="P480:P481"/>
    <mergeCell ref="P487:P488"/>
    <mergeCell ref="A533:J533"/>
    <mergeCell ref="A527:J527"/>
    <mergeCell ref="A528:J528"/>
    <mergeCell ref="A500:A502"/>
    <mergeCell ref="H497:H508"/>
    <mergeCell ref="I497:I499"/>
    <mergeCell ref="I500:I505"/>
    <mergeCell ref="A484:A486"/>
    <mergeCell ref="B484:B486"/>
    <mergeCell ref="C484:C486"/>
    <mergeCell ref="B489:B490"/>
    <mergeCell ref="F489:F490"/>
    <mergeCell ref="C489:C490"/>
    <mergeCell ref="D489:D490"/>
    <mergeCell ref="G482:G486"/>
    <mergeCell ref="F487:F488"/>
    <mergeCell ref="C491:C493"/>
    <mergeCell ref="D491:D493"/>
    <mergeCell ref="A494:A496"/>
    <mergeCell ref="B494:B496"/>
    <mergeCell ref="C494:C496"/>
    <mergeCell ref="D494:D496"/>
    <mergeCell ref="E494:E496"/>
    <mergeCell ref="F494:F496"/>
    <mergeCell ref="N532:T532"/>
    <mergeCell ref="D500:D502"/>
    <mergeCell ref="E500:E502"/>
    <mergeCell ref="N503:N504"/>
    <mergeCell ref="A497:A499"/>
    <mergeCell ref="B497:B499"/>
    <mergeCell ref="C497:C499"/>
    <mergeCell ref="D497:D499"/>
    <mergeCell ref="E497:E499"/>
    <mergeCell ref="F497:F499"/>
    <mergeCell ref="O528:Q528"/>
    <mergeCell ref="A529:J529"/>
    <mergeCell ref="O529:Q529"/>
    <mergeCell ref="A530:J530"/>
    <mergeCell ref="A531:J531"/>
    <mergeCell ref="O530:Q530"/>
    <mergeCell ref="O531:Q531"/>
    <mergeCell ref="A532:J532"/>
    <mergeCell ref="R503:R505"/>
    <mergeCell ref="S503:S505"/>
    <mergeCell ref="R506:R508"/>
    <mergeCell ref="S506:S508"/>
    <mergeCell ref="R500:R502"/>
    <mergeCell ref="S500:S502"/>
    <mergeCell ref="C509:J509"/>
    <mergeCell ref="B510:J510"/>
    <mergeCell ref="N510:Q510"/>
    <mergeCell ref="B511:J511"/>
    <mergeCell ref="N511:Q511"/>
    <mergeCell ref="G506:G508"/>
    <mergeCell ref="I506:I508"/>
    <mergeCell ref="A506:A508"/>
    <mergeCell ref="B506:B508"/>
    <mergeCell ref="C506:C508"/>
    <mergeCell ref="D506:D508"/>
    <mergeCell ref="E506:E508"/>
    <mergeCell ref="F506:F508"/>
    <mergeCell ref="A524:J524"/>
    <mergeCell ref="A525:J525"/>
    <mergeCell ref="A526:J526"/>
    <mergeCell ref="N4:Q4"/>
    <mergeCell ref="B7:Q7"/>
    <mergeCell ref="R129:R130"/>
    <mergeCell ref="R144:S144"/>
    <mergeCell ref="R209:R210"/>
    <mergeCell ref="R234:R235"/>
    <mergeCell ref="R281:R282"/>
    <mergeCell ref="A519:J519"/>
    <mergeCell ref="O520:Q520"/>
    <mergeCell ref="A520:J520"/>
    <mergeCell ref="A521:J521"/>
    <mergeCell ref="A522:J522"/>
    <mergeCell ref="A523:J523"/>
    <mergeCell ref="A512:Q512"/>
    <mergeCell ref="C514:Q514"/>
    <mergeCell ref="N515:Q515"/>
    <mergeCell ref="C516:J516"/>
    <mergeCell ref="A517:J517"/>
    <mergeCell ref="A518:J518"/>
    <mergeCell ref="O518:Q518"/>
    <mergeCell ref="N509:Q509"/>
    <mergeCell ref="I221:I225"/>
    <mergeCell ref="F217:F220"/>
    <mergeCell ref="I226:I229"/>
    <mergeCell ref="D264:D268"/>
    <mergeCell ref="F264:F268"/>
    <mergeCell ref="G264:G268"/>
    <mergeCell ref="R301:R302"/>
    <mergeCell ref="N273:N274"/>
    <mergeCell ref="N281:N282"/>
    <mergeCell ref="I250:I253"/>
    <mergeCell ref="I254:I257"/>
    <mergeCell ref="N234:N235"/>
    <mergeCell ref="O234:O235"/>
    <mergeCell ref="P234:P235"/>
    <mergeCell ref="Q234:Q235"/>
    <mergeCell ref="N301:N302"/>
    <mergeCell ref="H289:H292"/>
    <mergeCell ref="H297:H300"/>
    <mergeCell ref="H301:H304"/>
    <mergeCell ref="H281:H284"/>
    <mergeCell ref="H285:H288"/>
    <mergeCell ref="F273:F276"/>
    <mergeCell ref="G273:G276"/>
    <mergeCell ref="H254:H257"/>
    <mergeCell ref="H482:H496"/>
    <mergeCell ref="D484:D486"/>
    <mergeCell ref="E484:E486"/>
    <mergeCell ref="F484:F486"/>
    <mergeCell ref="N487:N488"/>
    <mergeCell ref="O487:O488"/>
    <mergeCell ref="R326:R329"/>
    <mergeCell ref="S326:S329"/>
    <mergeCell ref="R397:S400"/>
    <mergeCell ref="R401:S404"/>
    <mergeCell ref="R378:R379"/>
    <mergeCell ref="G478:G481"/>
    <mergeCell ref="R487:R488"/>
    <mergeCell ref="S487:S488"/>
    <mergeCell ref="R491:R493"/>
    <mergeCell ref="S491:S493"/>
    <mergeCell ref="R494:R496"/>
    <mergeCell ref="S494:S496"/>
    <mergeCell ref="E491:E493"/>
    <mergeCell ref="F491:F493"/>
    <mergeCell ref="P484:P485"/>
    <mergeCell ref="Q484:Q485"/>
    <mergeCell ref="Q480:Q481"/>
  </mergeCells>
  <dataValidations count="2">
    <dataValidation type="list" allowBlank="1" showErrorMessage="1" sqref="R155">
      <formula1>"Pagal bendruomenių iniaciatyvų laimėtas idėjas įrengta šokių terasa Parko g. ir sporto-sveikatingumo aikštelė A. Baranausko pušynėlyje"</formula1>
    </dataValidation>
    <dataValidation type="list" allowBlank="1" showErrorMessage="1" sqref="P156">
      <formula1>"1 būdas,2 būdas"</formula1>
    </dataValidation>
  </dataValidations>
  <printOptions horizontalCentered="1" verticalCentered="1"/>
  <pageMargins left="0.23622047244094491" right="0.23622047244094491" top="0.43307086614173229" bottom="0.15748031496062992" header="0" footer="0"/>
  <pageSetup paperSize="9" scale="60" firstPageNumber="38" fitToHeight="0" orientation="landscape" useFirstPageNumber="1" r:id="rId1"/>
  <headerFooter>
    <oddHeader>&amp;C&amp;P</odd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Darbalapiai</vt:lpstr>
      </vt:variant>
      <vt:variant>
        <vt:i4>16</vt:i4>
      </vt:variant>
      <vt:variant>
        <vt:lpstr>Įvardinti diapazonai</vt:lpstr>
      </vt:variant>
      <vt:variant>
        <vt:i4>4</vt:i4>
      </vt:variant>
    </vt:vector>
  </HeadingPairs>
  <TitlesOfParts>
    <vt:vector size="20" baseType="lpstr">
      <vt:lpstr>1 Programa</vt:lpstr>
      <vt:lpstr>2 programa </vt:lpstr>
      <vt:lpstr>3 programa</vt:lpstr>
      <vt:lpstr>4 programa</vt:lpstr>
      <vt:lpstr>5 programa</vt:lpstr>
      <vt:lpstr>6 programa</vt:lpstr>
      <vt:lpstr>8 programa</vt:lpstr>
      <vt:lpstr>9 programa</vt:lpstr>
      <vt:lpstr>10 programa</vt:lpstr>
      <vt:lpstr>11 programa</vt:lpstr>
      <vt:lpstr>12 programa</vt:lpstr>
      <vt:lpstr>13 programa</vt:lpstr>
      <vt:lpstr>14 programa</vt:lpstr>
      <vt:lpstr>15 programa</vt:lpstr>
      <vt:lpstr>16 programa</vt:lpstr>
      <vt:lpstr>Priemonių vykdytojų kodai </vt:lpstr>
      <vt:lpstr>'8 programa'!_Hlk94258088</vt:lpstr>
      <vt:lpstr>'10 programa'!Print_Area</vt:lpstr>
      <vt:lpstr>'11 programa'!Print_Area</vt:lpstr>
      <vt:lpstr>'2 programa '!Print_Area</vt:lpstr>
    </vt:vector>
  </TitlesOfParts>
  <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Diana Bajorūnė</dc:creator>
  <cp:lastModifiedBy>Diana Bajorūnė</cp:lastModifiedBy>
  <dcterms:created xsi:type="dcterms:W3CDTF">2024-03-01T12:52:32Z</dcterms:created>
  <dcterms:modified xsi:type="dcterms:W3CDTF">2024-03-04T08:31:53Z</dcterms:modified>
</cp:coreProperties>
</file>