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na2\Desktop\Metinis veiklos planas 2024 m\2 keitimas\"/>
    </mc:Choice>
  </mc:AlternateContent>
  <xr:revisionPtr revIDLastSave="0" documentId="13_ncr:1_{60914DDE-FB8B-4C62-B584-F9FB101B6066}" xr6:coauthVersionLast="47" xr6:coauthVersionMax="47" xr10:uidLastSave="{00000000-0000-0000-0000-000000000000}"/>
  <bookViews>
    <workbookView xWindow="-120" yWindow="-120" windowWidth="29040" windowHeight="15720" xr2:uid="{67495D4A-8828-4001-B9FB-C7B1B71430C1}"/>
  </bookViews>
  <sheets>
    <sheet name="1 Programa" sheetId="2" r:id="rId1"/>
    <sheet name="2 programa " sheetId="1" r:id="rId2"/>
    <sheet name="10 programa" sheetId="3" r:id="rId3"/>
    <sheet name="11 programa" sheetId="4" r:id="rId4"/>
    <sheet name="13 programa" sheetId="5" r:id="rId5"/>
    <sheet name="15 programa" sheetId="6" r:id="rId6"/>
    <sheet name="Priemonių vykdytojų kodai " sheetId="7" r:id="rId7"/>
  </sheets>
  <definedNames>
    <definedName name="_xlnm._FilterDatabase" localSheetId="2" hidden="1">'10 programa'!$A$6:$L$541</definedName>
    <definedName name="_xlnm.Print_Area" localSheetId="0">'1 Programa'!$A$1:$O$137</definedName>
    <definedName name="_xlnm.Print_Area" localSheetId="2">'10 programa'!$A$1:$O$590</definedName>
    <definedName name="_xlnm.Print_Area" localSheetId="1">'2 programa '!$A$1:$Z$827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6" l="1"/>
  <c r="L16" i="6" s="1"/>
  <c r="L124" i="6" s="1"/>
  <c r="L138" i="6" s="1"/>
  <c r="L139" i="6" s="1"/>
  <c r="L14" i="6"/>
  <c r="L165" i="6" s="1"/>
  <c r="L164" i="6" s="1"/>
  <c r="L15" i="6"/>
  <c r="L18" i="6"/>
  <c r="L20" i="6"/>
  <c r="L22" i="6"/>
  <c r="L24" i="6"/>
  <c r="L26" i="6"/>
  <c r="L28" i="6"/>
  <c r="L30" i="6"/>
  <c r="L33" i="6"/>
  <c r="L35" i="6"/>
  <c r="L37" i="6"/>
  <c r="L40" i="6"/>
  <c r="L41" i="6"/>
  <c r="L42" i="6"/>
  <c r="L43" i="6"/>
  <c r="L44" i="6"/>
  <c r="L48" i="6"/>
  <c r="L52" i="6"/>
  <c r="L56" i="6"/>
  <c r="L59" i="6"/>
  <c r="L62" i="6"/>
  <c r="L63" i="6"/>
  <c r="L67" i="6" s="1"/>
  <c r="L64" i="6"/>
  <c r="L152" i="6" s="1"/>
  <c r="L151" i="6" s="1"/>
  <c r="L65" i="6"/>
  <c r="L66" i="6"/>
  <c r="L70" i="6"/>
  <c r="L73" i="6"/>
  <c r="L77" i="6"/>
  <c r="L78" i="6"/>
  <c r="L79" i="6"/>
  <c r="L80" i="6"/>
  <c r="L81" i="6"/>
  <c r="L82" i="6"/>
  <c r="L87" i="6"/>
  <c r="L89" i="6"/>
  <c r="L90" i="6"/>
  <c r="L96" i="6"/>
  <c r="L98" i="6"/>
  <c r="L100" i="6"/>
  <c r="L102" i="6"/>
  <c r="L104" i="6"/>
  <c r="L106" i="6"/>
  <c r="L108" i="6"/>
  <c r="L88" i="6" s="1"/>
  <c r="L92" i="6" s="1"/>
  <c r="L109" i="6"/>
  <c r="L113" i="6" s="1"/>
  <c r="L110" i="6"/>
  <c r="L111" i="6"/>
  <c r="L112" i="6"/>
  <c r="L117" i="6"/>
  <c r="L121" i="6"/>
  <c r="L123" i="6"/>
  <c r="L127" i="6"/>
  <c r="L128" i="6"/>
  <c r="L129" i="6"/>
  <c r="L130" i="6"/>
  <c r="L137" i="6" s="1"/>
  <c r="L133" i="6"/>
  <c r="L136" i="6"/>
  <c r="L153" i="6"/>
  <c r="L148" i="6" l="1"/>
  <c r="L147" i="6" s="1"/>
  <c r="L146" i="6" s="1"/>
  <c r="L167" i="6" s="1"/>
  <c r="L21" i="5"/>
  <c r="L25" i="5" s="1"/>
  <c r="L83" i="5" s="1"/>
  <c r="L160" i="5" s="1"/>
  <c r="L178" i="5" s="1"/>
  <c r="L31" i="5"/>
  <c r="L32" i="5"/>
  <c r="L33" i="5"/>
  <c r="L34" i="5"/>
  <c r="L37" i="5"/>
  <c r="L40" i="5"/>
  <c r="L44" i="5"/>
  <c r="L45" i="5"/>
  <c r="L190" i="5" s="1"/>
  <c r="L50" i="5"/>
  <c r="L57" i="5"/>
  <c r="L66" i="5"/>
  <c r="L69" i="5" s="1"/>
  <c r="L68" i="5"/>
  <c r="L72" i="5"/>
  <c r="L73" i="5"/>
  <c r="L74" i="5"/>
  <c r="L76" i="5"/>
  <c r="L77" i="5"/>
  <c r="L82" i="5"/>
  <c r="L87" i="5"/>
  <c r="L91" i="5" s="1"/>
  <c r="L159" i="5" s="1"/>
  <c r="L88" i="5"/>
  <c r="L89" i="5"/>
  <c r="L94" i="5"/>
  <c r="L97" i="5"/>
  <c r="L100" i="5"/>
  <c r="L104" i="5"/>
  <c r="L107" i="5"/>
  <c r="L109" i="5"/>
  <c r="L113" i="5"/>
  <c r="L116" i="5"/>
  <c r="L119" i="5"/>
  <c r="L121" i="5"/>
  <c r="L123" i="5"/>
  <c r="L125" i="5"/>
  <c r="L128" i="5"/>
  <c r="L131" i="5"/>
  <c r="L134" i="5"/>
  <c r="L136" i="5"/>
  <c r="L138" i="5"/>
  <c r="L140" i="5"/>
  <c r="L142" i="5"/>
  <c r="L144" i="5"/>
  <c r="L146" i="5"/>
  <c r="L149" i="5"/>
  <c r="L151" i="5"/>
  <c r="L153" i="5"/>
  <c r="L155" i="5"/>
  <c r="L158" i="5"/>
  <c r="L166" i="5"/>
  <c r="L167" i="5"/>
  <c r="L170" i="5"/>
  <c r="L173" i="5"/>
  <c r="L175" i="5"/>
  <c r="L176" i="5"/>
  <c r="L177" i="5"/>
  <c r="L202" i="5"/>
  <c r="L193" i="5" l="1"/>
  <c r="L189" i="5" s="1"/>
  <c r="L186" i="5"/>
  <c r="L185" i="5" s="1"/>
  <c r="L14" i="4"/>
  <c r="L17" i="4"/>
  <c r="L15" i="4" s="1"/>
  <c r="L18" i="4"/>
  <c r="L22" i="4"/>
  <c r="L19" i="4" s="1"/>
  <c r="L23" i="4"/>
  <c r="L27" i="4"/>
  <c r="L25" i="4" s="1"/>
  <c r="L32" i="4" s="1"/>
  <c r="L75" i="4" s="1"/>
  <c r="L76" i="4" s="1"/>
  <c r="L29" i="4"/>
  <c r="L31" i="4"/>
  <c r="L35" i="4"/>
  <c r="L39" i="4"/>
  <c r="L37" i="4" s="1"/>
  <c r="L46" i="4" s="1"/>
  <c r="L41" i="4"/>
  <c r="L42" i="4"/>
  <c r="L45" i="4"/>
  <c r="L43" i="4" s="1"/>
  <c r="L49" i="4"/>
  <c r="L50" i="4"/>
  <c r="L51" i="4"/>
  <c r="L74" i="4" s="1"/>
  <c r="L54" i="4"/>
  <c r="L55" i="4"/>
  <c r="L56" i="4"/>
  <c r="L57" i="4"/>
  <c r="L60" i="4"/>
  <c r="L61" i="4"/>
  <c r="L64" i="4"/>
  <c r="L67" i="4"/>
  <c r="L70" i="4"/>
  <c r="L73" i="4"/>
  <c r="L82" i="4"/>
  <c r="L81" i="4" s="1"/>
  <c r="L102" i="4" s="1"/>
  <c r="L99" i="4"/>
  <c r="L184" i="5" l="1"/>
  <c r="L205" i="5" s="1"/>
  <c r="L16" i="3"/>
  <c r="L20" i="3"/>
  <c r="L25" i="3"/>
  <c r="L30" i="3"/>
  <c r="L34" i="3"/>
  <c r="L35" i="3"/>
  <c r="L36" i="3"/>
  <c r="L37" i="3"/>
  <c r="L38" i="3"/>
  <c r="L39" i="3"/>
  <c r="L122" i="3" s="1"/>
  <c r="L48" i="3"/>
  <c r="L53" i="3"/>
  <c r="L57" i="3"/>
  <c r="L61" i="3"/>
  <c r="L65" i="3"/>
  <c r="L69" i="3"/>
  <c r="L73" i="3"/>
  <c r="L74" i="3"/>
  <c r="L75" i="3"/>
  <c r="L76" i="3"/>
  <c r="L77" i="3"/>
  <c r="L85" i="3" s="1"/>
  <c r="L79" i="3"/>
  <c r="L549" i="3" s="1"/>
  <c r="L548" i="3" s="1"/>
  <c r="L82" i="3"/>
  <c r="L84" i="3"/>
  <c r="L88" i="3"/>
  <c r="L90" i="3"/>
  <c r="L92" i="3"/>
  <c r="L93" i="3"/>
  <c r="L98" i="3"/>
  <c r="L100" i="3"/>
  <c r="L102" i="3"/>
  <c r="L103" i="3"/>
  <c r="L107" i="3"/>
  <c r="L110" i="3" s="1"/>
  <c r="L121" i="3" s="1"/>
  <c r="L108" i="3"/>
  <c r="L109" i="3"/>
  <c r="L563" i="3" s="1"/>
  <c r="L562" i="3" s="1"/>
  <c r="L114" i="3"/>
  <c r="L115" i="3"/>
  <c r="L116" i="3"/>
  <c r="L117" i="3"/>
  <c r="L120" i="3"/>
  <c r="L127" i="3"/>
  <c r="L130" i="3"/>
  <c r="L132" i="3"/>
  <c r="L133" i="3"/>
  <c r="L134" i="3"/>
  <c r="L135" i="3"/>
  <c r="L136" i="3"/>
  <c r="L142" i="3"/>
  <c r="L137" i="3" s="1"/>
  <c r="L143" i="3"/>
  <c r="L144" i="3"/>
  <c r="L145" i="3"/>
  <c r="L146" i="3"/>
  <c r="L150" i="3"/>
  <c r="L152" i="3"/>
  <c r="L155" i="3" s="1"/>
  <c r="L153" i="3"/>
  <c r="L154" i="3"/>
  <c r="L159" i="3"/>
  <c r="L164" i="3"/>
  <c r="L165" i="3"/>
  <c r="L167" i="3"/>
  <c r="L170" i="3"/>
  <c r="L171" i="3"/>
  <c r="L172" i="3"/>
  <c r="L173" i="3"/>
  <c r="L175" i="3"/>
  <c r="L179" i="3"/>
  <c r="L183" i="3"/>
  <c r="L187" i="3"/>
  <c r="L193" i="3"/>
  <c r="L197" i="3"/>
  <c r="L201" i="3"/>
  <c r="L205" i="3"/>
  <c r="L209" i="3"/>
  <c r="L213" i="3"/>
  <c r="L217" i="3"/>
  <c r="L221" i="3"/>
  <c r="L225" i="3"/>
  <c r="L229" i="3"/>
  <c r="L231" i="3"/>
  <c r="L232" i="3"/>
  <c r="L233" i="3"/>
  <c r="L234" i="3"/>
  <c r="L271" i="3" s="1"/>
  <c r="L238" i="3"/>
  <c r="L242" i="3"/>
  <c r="L246" i="3"/>
  <c r="L250" i="3"/>
  <c r="L254" i="3"/>
  <c r="L258" i="3"/>
  <c r="L262" i="3"/>
  <c r="L266" i="3"/>
  <c r="L270" i="3"/>
  <c r="L277" i="3"/>
  <c r="L278" i="3"/>
  <c r="L280" i="3"/>
  <c r="L281" i="3"/>
  <c r="L443" i="3" s="1"/>
  <c r="L540" i="3" s="1"/>
  <c r="L285" i="3"/>
  <c r="L289" i="3"/>
  <c r="L293" i="3"/>
  <c r="L297" i="3"/>
  <c r="L301" i="3"/>
  <c r="L305" i="3"/>
  <c r="L309" i="3"/>
  <c r="L313" i="3"/>
  <c r="L317" i="3"/>
  <c r="L323" i="3"/>
  <c r="L327" i="3"/>
  <c r="L331" i="3"/>
  <c r="L335" i="3"/>
  <c r="L339" i="3"/>
  <c r="L343" i="3"/>
  <c r="L347" i="3"/>
  <c r="L351" i="3"/>
  <c r="L355" i="3"/>
  <c r="L359" i="3"/>
  <c r="L363" i="3"/>
  <c r="L367" i="3"/>
  <c r="L371" i="3"/>
  <c r="L375" i="3"/>
  <c r="L376" i="3"/>
  <c r="L377" i="3"/>
  <c r="L557" i="3" s="1"/>
  <c r="L552" i="3" s="1"/>
  <c r="L378" i="3"/>
  <c r="L379" i="3"/>
  <c r="L383" i="3"/>
  <c r="L387" i="3"/>
  <c r="L391" i="3"/>
  <c r="L395" i="3"/>
  <c r="L396" i="3"/>
  <c r="L398" i="3"/>
  <c r="L399" i="3"/>
  <c r="L402" i="3"/>
  <c r="L403" i="3"/>
  <c r="L404" i="3"/>
  <c r="L405" i="3"/>
  <c r="L406" i="3"/>
  <c r="L410" i="3"/>
  <c r="L411" i="3"/>
  <c r="L412" i="3"/>
  <c r="L413" i="3"/>
  <c r="L414" i="3"/>
  <c r="L418" i="3"/>
  <c r="L422" i="3"/>
  <c r="L426" i="3"/>
  <c r="L427" i="3"/>
  <c r="L428" i="3"/>
  <c r="L429" i="3"/>
  <c r="L430" i="3"/>
  <c r="L434" i="3"/>
  <c r="L438" i="3"/>
  <c r="L442" i="3"/>
  <c r="L446" i="3"/>
  <c r="L449" i="3"/>
  <c r="L539" i="3" s="1"/>
  <c r="L451" i="3"/>
  <c r="L452" i="3"/>
  <c r="L455" i="3"/>
  <c r="L457" i="3"/>
  <c r="L458" i="3"/>
  <c r="L460" i="3"/>
  <c r="L461" i="3"/>
  <c r="L462" i="3" s="1"/>
  <c r="L480" i="3"/>
  <c r="L481" i="3"/>
  <c r="L483" i="3"/>
  <c r="L484" i="3"/>
  <c r="L487" i="3"/>
  <c r="L492" i="3"/>
  <c r="L493" i="3"/>
  <c r="L496" i="3"/>
  <c r="L499" i="3"/>
  <c r="L502" i="3"/>
  <c r="L505" i="3"/>
  <c r="L508" i="3"/>
  <c r="L511" i="3"/>
  <c r="L514" i="3"/>
  <c r="L517" i="3"/>
  <c r="L520" i="3"/>
  <c r="L523" i="3"/>
  <c r="L526" i="3"/>
  <c r="XFD527" i="3"/>
  <c r="L529" i="3"/>
  <c r="L532" i="3"/>
  <c r="L535" i="3"/>
  <c r="L538" i="3"/>
  <c r="L565" i="3"/>
  <c r="L547" i="3" l="1"/>
  <c r="L568" i="3" s="1"/>
  <c r="L160" i="3"/>
  <c r="L272" i="3" s="1"/>
  <c r="L541" i="3" s="1"/>
  <c r="L16" i="2"/>
  <c r="L115" i="2" s="1"/>
  <c r="L114" i="2" s="1"/>
  <c r="L18" i="2"/>
  <c r="L19" i="2"/>
  <c r="L20" i="2"/>
  <c r="L33" i="2"/>
  <c r="L34" i="2"/>
  <c r="L35" i="2"/>
  <c r="L36" i="2"/>
  <c r="L119" i="2" s="1"/>
  <c r="L38" i="2"/>
  <c r="L45" i="2"/>
  <c r="L46" i="2"/>
  <c r="L47" i="2"/>
  <c r="L52" i="2"/>
  <c r="L53" i="2"/>
  <c r="L54" i="2" s="1"/>
  <c r="L56" i="2"/>
  <c r="L58" i="2"/>
  <c r="L64" i="2"/>
  <c r="L66" i="2"/>
  <c r="L71" i="2"/>
  <c r="L67" i="2" s="1"/>
  <c r="L68" i="2" s="1"/>
  <c r="L73" i="2"/>
  <c r="L75" i="2"/>
  <c r="L77" i="2"/>
  <c r="L79" i="2"/>
  <c r="L84" i="2"/>
  <c r="L80" i="2" s="1"/>
  <c r="L81" i="2" s="1"/>
  <c r="L86" i="2"/>
  <c r="L88" i="2"/>
  <c r="L90" i="2"/>
  <c r="L92" i="2"/>
  <c r="L94" i="2"/>
  <c r="L96" i="2"/>
  <c r="L97" i="2"/>
  <c r="L98" i="2"/>
  <c r="L100" i="2"/>
  <c r="L101" i="2"/>
  <c r="L102" i="2"/>
  <c r="L104" i="2"/>
  <c r="L105" i="2" l="1"/>
  <c r="L22" i="2"/>
  <c r="L61" i="2" s="1"/>
  <c r="L14" i="1"/>
  <c r="L15" i="1"/>
  <c r="L16" i="1"/>
  <c r="L17" i="1"/>
  <c r="L18" i="1"/>
  <c r="L19" i="1"/>
  <c r="L21" i="1"/>
  <c r="L75" i="1" s="1"/>
  <c r="L76" i="1" s="1"/>
  <c r="L28" i="1"/>
  <c r="L34" i="1"/>
  <c r="L41" i="1"/>
  <c r="L49" i="1"/>
  <c r="L50" i="1"/>
  <c r="L52" i="1"/>
  <c r="L53" i="1"/>
  <c r="L54" i="1"/>
  <c r="L55" i="1"/>
  <c r="L56" i="1"/>
  <c r="L62" i="1"/>
  <c r="L68" i="1"/>
  <c r="L74" i="1"/>
  <c r="L82" i="1"/>
  <c r="L802" i="1" s="1"/>
  <c r="L801" i="1" s="1"/>
  <c r="L83" i="1"/>
  <c r="L84" i="1"/>
  <c r="L85" i="1"/>
  <c r="L86" i="1"/>
  <c r="L87" i="1"/>
  <c r="L94" i="1"/>
  <c r="L100" i="1"/>
  <c r="L106" i="1"/>
  <c r="L113" i="1"/>
  <c r="L128" i="1"/>
  <c r="L129" i="1"/>
  <c r="L130" i="1"/>
  <c r="L131" i="1"/>
  <c r="L132" i="1"/>
  <c r="L133" i="1"/>
  <c r="L134" i="1"/>
  <c r="L141" i="1"/>
  <c r="L148" i="1"/>
  <c r="L155" i="1"/>
  <c r="L162" i="1"/>
  <c r="L169" i="1"/>
  <c r="L177" i="1"/>
  <c r="L179" i="1"/>
  <c r="L180" i="1"/>
  <c r="L181" i="1"/>
  <c r="L182" i="1"/>
  <c r="L183" i="1"/>
  <c r="L189" i="1"/>
  <c r="L195" i="1"/>
  <c r="L196" i="1"/>
  <c r="L202" i="1" s="1"/>
  <c r="L237" i="1" s="1"/>
  <c r="L197" i="1"/>
  <c r="L198" i="1"/>
  <c r="L199" i="1"/>
  <c r="L200" i="1"/>
  <c r="L201" i="1"/>
  <c r="L208" i="1"/>
  <c r="L215" i="1"/>
  <c r="L222" i="1"/>
  <c r="L229" i="1"/>
  <c r="L240" i="1"/>
  <c r="L246" i="1" s="1"/>
  <c r="L254" i="1" s="1"/>
  <c r="L241" i="1"/>
  <c r="L242" i="1"/>
  <c r="L243" i="1"/>
  <c r="L244" i="1"/>
  <c r="L245" i="1"/>
  <c r="L253" i="1"/>
  <c r="L260" i="1"/>
  <c r="L261" i="1"/>
  <c r="L262" i="1"/>
  <c r="L263" i="1"/>
  <c r="L264" i="1"/>
  <c r="L813" i="1" s="1"/>
  <c r="L265" i="1"/>
  <c r="L811" i="1" s="1"/>
  <c r="L805" i="1" s="1"/>
  <c r="L266" i="1"/>
  <c r="L367" i="1" s="1"/>
  <c r="L368" i="1" s="1"/>
  <c r="L273" i="1"/>
  <c r="L279" i="1"/>
  <c r="L285" i="1"/>
  <c r="L291" i="1"/>
  <c r="L298" i="1"/>
  <c r="L304" i="1"/>
  <c r="L311" i="1"/>
  <c r="L318" i="1"/>
  <c r="L325" i="1"/>
  <c r="L331" i="1"/>
  <c r="L338" i="1"/>
  <c r="L345" i="1"/>
  <c r="L352" i="1"/>
  <c r="L359" i="1"/>
  <c r="L366" i="1"/>
  <c r="L373" i="1"/>
  <c r="L374" i="1"/>
  <c r="L375" i="1"/>
  <c r="L376" i="1"/>
  <c r="L377" i="1"/>
  <c r="L378" i="1"/>
  <c r="L379" i="1"/>
  <c r="L429" i="1" s="1"/>
  <c r="L463" i="1" s="1"/>
  <c r="L386" i="1"/>
  <c r="L393" i="1"/>
  <c r="L400" i="1"/>
  <c r="L407" i="1"/>
  <c r="L414" i="1"/>
  <c r="L421" i="1"/>
  <c r="L428" i="1"/>
  <c r="L432" i="1"/>
  <c r="L438" i="1" s="1"/>
  <c r="L445" i="1" s="1"/>
  <c r="L434" i="1"/>
  <c r="L435" i="1"/>
  <c r="L436" i="1"/>
  <c r="L437" i="1"/>
  <c r="L444" i="1"/>
  <c r="L448" i="1"/>
  <c r="L449" i="1"/>
  <c r="L450" i="1"/>
  <c r="L451" i="1"/>
  <c r="L452" i="1"/>
  <c r="L453" i="1"/>
  <c r="L454" i="1"/>
  <c r="L461" i="1"/>
  <c r="L462" i="1"/>
  <c r="L468" i="1"/>
  <c r="L469" i="1"/>
  <c r="L470" i="1"/>
  <c r="L471" i="1"/>
  <c r="L472" i="1"/>
  <c r="L473" i="1"/>
  <c r="L474" i="1"/>
  <c r="L475" i="1"/>
  <c r="L483" i="1"/>
  <c r="L484" i="1"/>
  <c r="L487" i="1"/>
  <c r="L493" i="1" s="1"/>
  <c r="L501" i="1" s="1"/>
  <c r="L488" i="1"/>
  <c r="L489" i="1"/>
  <c r="L490" i="1"/>
  <c r="L491" i="1"/>
  <c r="L492" i="1"/>
  <c r="L500" i="1"/>
  <c r="L504" i="1"/>
  <c r="L510" i="1" s="1"/>
  <c r="L584" i="1" s="1"/>
  <c r="L505" i="1"/>
  <c r="L506" i="1"/>
  <c r="L816" i="1" s="1"/>
  <c r="L815" i="1" s="1"/>
  <c r="L507" i="1"/>
  <c r="L508" i="1"/>
  <c r="L509" i="1"/>
  <c r="L517" i="1"/>
  <c r="L524" i="1"/>
  <c r="L531" i="1"/>
  <c r="L538" i="1"/>
  <c r="L545" i="1"/>
  <c r="L552" i="1"/>
  <c r="L558" i="1"/>
  <c r="L564" i="1"/>
  <c r="L570" i="1"/>
  <c r="L577" i="1"/>
  <c r="L583" i="1"/>
  <c r="L590" i="1"/>
  <c r="L591" i="1"/>
  <c r="L592" i="1"/>
  <c r="L593" i="1"/>
  <c r="L594" i="1"/>
  <c r="L595" i="1"/>
  <c r="L596" i="1"/>
  <c r="L617" i="1" s="1"/>
  <c r="L618" i="1" s="1"/>
  <c r="L603" i="1"/>
  <c r="L604" i="1"/>
  <c r="L606" i="1"/>
  <c r="L607" i="1"/>
  <c r="L608" i="1"/>
  <c r="L609" i="1"/>
  <c r="L610" i="1"/>
  <c r="L616" i="1"/>
  <c r="L623" i="1"/>
  <c r="L630" i="1" s="1"/>
  <c r="L696" i="1" s="1"/>
  <c r="L697" i="1" s="1"/>
  <c r="L624" i="1"/>
  <c r="L625" i="1"/>
  <c r="L626" i="1"/>
  <c r="L627" i="1"/>
  <c r="L628" i="1"/>
  <c r="L629" i="1"/>
  <c r="L638" i="1"/>
  <c r="L644" i="1"/>
  <c r="L650" i="1"/>
  <c r="L657" i="1"/>
  <c r="L664" i="1"/>
  <c r="L671" i="1"/>
  <c r="L679" i="1"/>
  <c r="L687" i="1"/>
  <c r="L695" i="1"/>
  <c r="L702" i="1"/>
  <c r="L710" i="1" s="1"/>
  <c r="L768" i="1" s="1"/>
  <c r="L769" i="1" s="1"/>
  <c r="L703" i="1"/>
  <c r="L704" i="1"/>
  <c r="L705" i="1"/>
  <c r="L814" i="1" s="1"/>
  <c r="L706" i="1"/>
  <c r="L707" i="1"/>
  <c r="L708" i="1"/>
  <c r="L709" i="1"/>
  <c r="L717" i="1"/>
  <c r="L726" i="1"/>
  <c r="L732" i="1"/>
  <c r="L736" i="1"/>
  <c r="L741" i="1"/>
  <c r="L746" i="1"/>
  <c r="L774" i="1"/>
  <c r="L782" i="1" s="1"/>
  <c r="L792" i="1" s="1"/>
  <c r="L793" i="1" s="1"/>
  <c r="L775" i="1"/>
  <c r="L804" i="1" s="1"/>
  <c r="L776" i="1"/>
  <c r="L777" i="1"/>
  <c r="L778" i="1"/>
  <c r="L779" i="1"/>
  <c r="L780" i="1"/>
  <c r="L781" i="1"/>
  <c r="L791" i="1"/>
  <c r="L818" i="1"/>
  <c r="L120" i="2" l="1"/>
  <c r="L118" i="2" s="1"/>
  <c r="L113" i="2" s="1"/>
  <c r="L134" i="2" s="1"/>
  <c r="L106" i="2"/>
  <c r="L108" i="2" s="1"/>
  <c r="L107" i="2" s="1"/>
  <c r="L800" i="1"/>
  <c r="L821" i="1" s="1"/>
  <c r="L585" i="1"/>
  <c r="L255" i="1"/>
  <c r="L88" i="1"/>
  <c r="L170" i="1" s="1"/>
  <c r="L171" i="1" s="1"/>
  <c r="L795" i="1" s="1"/>
  <c r="L794" i="1" s="1"/>
</calcChain>
</file>

<file path=xl/sharedStrings.xml><?xml version="1.0" encoding="utf-8"?>
<sst xmlns="http://schemas.openxmlformats.org/spreadsheetml/2006/main" count="6126" uniqueCount="1119">
  <si>
    <t>Asignavimų ir kitų lėšų pokytis, palyginti su ankstesnių metų patvirtintų asignavimų ir kitų lėšų planu</t>
  </si>
  <si>
    <t>Iš jų: regioninių pažangos priemonių lėšos</t>
  </si>
  <si>
    <r>
      <t xml:space="preserve">IŠ VISO programai finansuoti pagal finansavimo šaltinius </t>
    </r>
    <r>
      <rPr>
        <b/>
        <i/>
        <sz val="11"/>
        <color theme="1"/>
        <rFont val="Times New Roman"/>
        <family val="1"/>
        <charset val="186"/>
      </rPr>
      <t>(1 ir 2 punktai)</t>
    </r>
  </si>
  <si>
    <t>2.2. Kitos ES lėšos, kurios neapskaitomos biudžete</t>
  </si>
  <si>
    <t>2.1. Valstybės biudžeto lėšos, kurios neapskaitytos biudžete (VBN)</t>
  </si>
  <si>
    <t>2. KITI ŠALTINIAI (Europos Sąjungos finansinė parama projektams įgyvendinti ir kitos teisėtai gautos lėšos, nurodant atskirus šaltinius)</t>
  </si>
  <si>
    <t>1.6.2. Savivaldybės aplinkos apsaugos rėmimo specialiosios programos lėšų likutis (SBAAL)</t>
  </si>
  <si>
    <t>1.6.1. Ankstesnių metų lėšų likutis (L)</t>
  </si>
  <si>
    <t>1.6. Ankstesnių metų lėšų likutis iš viso  (L)</t>
  </si>
  <si>
    <r>
      <t xml:space="preserve">1.5. Skolintos lėšos </t>
    </r>
    <r>
      <rPr>
        <b/>
        <sz val="11"/>
        <color theme="1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</si>
  <si>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11"/>
        <color theme="1"/>
        <rFont val="Times New Roman"/>
        <family val="1"/>
        <charset val="186"/>
      </rPr>
      <t>(ES)</t>
    </r>
  </si>
  <si>
    <r>
      <t>1.3. Pajamų įmokos ir kitos pajamos (įstaigų pajamos už paslaugas) (</t>
    </r>
    <r>
      <rPr>
        <b/>
        <sz val="11"/>
        <rFont val="Times New Roman"/>
        <family val="1"/>
        <charset val="186"/>
      </rPr>
      <t>SP</t>
    </r>
    <r>
      <rPr>
        <sz val="11"/>
        <rFont val="Times New Roman"/>
        <family val="1"/>
        <charset val="186"/>
      </rPr>
      <t>)</t>
    </r>
  </si>
  <si>
    <r>
      <t>1.2.6.Valstybės lėšos kapitalo investicijoms (</t>
    </r>
    <r>
      <rPr>
        <b/>
        <sz val="11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</si>
  <si>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11"/>
        <rFont val="Times New Roman"/>
        <family val="1"/>
        <charset val="186"/>
      </rPr>
      <t>KPP</t>
    </r>
    <r>
      <rPr>
        <sz val="11"/>
        <rFont val="Times New Roman"/>
        <family val="1"/>
        <charset val="186"/>
      </rPr>
      <t>)</t>
    </r>
  </si>
  <si>
    <r>
      <t>1.2.4.Ugdymo reikmių lėšos (</t>
    </r>
    <r>
      <rPr>
        <b/>
        <sz val="11"/>
        <rFont val="Times New Roman"/>
        <family val="1"/>
        <charset val="186"/>
      </rPr>
      <t>ML</t>
    </r>
    <r>
      <rPr>
        <sz val="11"/>
        <rFont val="Times New Roman"/>
        <family val="1"/>
        <charset val="186"/>
      </rPr>
      <t>)</t>
    </r>
  </si>
  <si>
    <r>
      <t>1.2.3. Valstybės biudžeto specialioji tikslinė dotacija regioninėms įstaigoms ir klasėms finansuoti (</t>
    </r>
    <r>
      <rPr>
        <b/>
        <sz val="11"/>
        <rFont val="Times New Roman"/>
        <family val="1"/>
        <charset val="186"/>
      </rPr>
      <t>VBSR)</t>
    </r>
  </si>
  <si>
    <r>
      <t>1.2.2. Valstybės biudžeto specialiosios tikslinės dotacijos lėšos valstybės funkcijoms atlikti (</t>
    </r>
    <r>
      <rPr>
        <b/>
        <sz val="11"/>
        <rFont val="Times New Roman"/>
        <family val="1"/>
        <charset val="186"/>
      </rPr>
      <t>VBSF)</t>
    </r>
  </si>
  <si>
    <r>
      <t>iš jų: 1.2.1. Valstybės biudžeto lėšos (</t>
    </r>
    <r>
      <rPr>
        <b/>
        <sz val="11"/>
        <rFont val="Times New Roman"/>
        <family val="1"/>
        <charset val="186"/>
      </rPr>
      <t>VB)</t>
    </r>
  </si>
  <si>
    <t xml:space="preserve">1.2. Lietuvos Respublikos valstybės biudžeto dotacijos </t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</si>
  <si>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11"/>
        <color rgb="FFFF0000"/>
        <rFont val="Times New Roman"/>
        <family val="1"/>
        <charset val="186"/>
      </rPr>
      <t>(SB (ES))</t>
    </r>
  </si>
  <si>
    <r>
      <t>1.1.2.Savivaldybės aplinkos apsaugos rėmimo specialiosios programos lėšos (</t>
    </r>
    <r>
      <rPr>
        <b/>
        <sz val="11"/>
        <rFont val="Times New Roman"/>
        <family val="1"/>
        <charset val="186"/>
      </rPr>
      <t>SBAA</t>
    </r>
    <r>
      <rPr>
        <sz val="11"/>
        <rFont val="Times New Roman"/>
        <family val="1"/>
        <charset val="186"/>
      </rPr>
      <t>)</t>
    </r>
  </si>
  <si>
    <r>
      <t xml:space="preserve">iš jo: 1.1.1. Savivaldybės biudžeto lėšos </t>
    </r>
    <r>
      <rPr>
        <b/>
        <sz val="11"/>
        <color theme="1"/>
        <rFont val="Times New Roman"/>
        <family val="1"/>
        <charset val="186"/>
      </rPr>
      <t>(SB)</t>
    </r>
  </si>
  <si>
    <r>
      <t>1.1.Savivaldybės biudžeto lėšos (nuosavos, be ankstesnių metų likučio)</t>
    </r>
    <r>
      <rPr>
        <b/>
        <sz val="11"/>
        <rFont val="Times New Roman"/>
        <family val="1"/>
        <charset val="186"/>
      </rPr>
      <t xml:space="preserve"> (SB)</t>
    </r>
  </si>
  <si>
    <t>1.SAVIVALDYBĖS BIUDŽETAS (įskaitant skolintas lėšas) iš jo:</t>
  </si>
  <si>
    <t>Lėšos 2024 metams</t>
  </si>
  <si>
    <r>
      <t>Finansavimo šaltiniai</t>
    </r>
    <r>
      <rPr>
        <b/>
        <sz val="10"/>
        <color rgb="FFFF0000"/>
        <rFont val="Times New Roman"/>
        <family val="1"/>
        <charset val="186"/>
      </rPr>
      <t xml:space="preserve"> </t>
    </r>
  </si>
  <si>
    <t>tūkst. Eur</t>
  </si>
  <si>
    <t>FINANSAVIMO ŠALTINIŲ SUVESTINĖ</t>
  </si>
  <si>
    <t>*Priemonės požymis –  pažangos priemonė/projektas (P), regioninė pažangos priemonė (PR), valstybinė pažangos priemonė (PV) ,tęstinė priemonė / projektas (T)</t>
  </si>
  <si>
    <t>Iš viso:</t>
  </si>
  <si>
    <t>Iš viso Programai</t>
  </si>
  <si>
    <t>Iš viso programai be likučio</t>
  </si>
  <si>
    <t>Iš viso tikslui</t>
  </si>
  <si>
    <t>10</t>
  </si>
  <si>
    <t>Iš viso uždaviniui</t>
  </si>
  <si>
    <t>01</t>
  </si>
  <si>
    <t>KPP</t>
  </si>
  <si>
    <t>VB</t>
  </si>
  <si>
    <t>VKI</t>
  </si>
  <si>
    <t>ES</t>
  </si>
  <si>
    <t>P</t>
  </si>
  <si>
    <t xml:space="preserve">vnt. </t>
  </si>
  <si>
    <t>Modernizuota dokumentų valdymo sistema skaitmeninant paslaugas</t>
  </si>
  <si>
    <t>L</t>
  </si>
  <si>
    <t>SB(ES)</t>
  </si>
  <si>
    <t>Projekto vadovė Giedrė Kabitavičienė</t>
  </si>
  <si>
    <t>vnt.</t>
  </si>
  <si>
    <t>Įgyvendintas projektas</t>
  </si>
  <si>
    <t>SB</t>
  </si>
  <si>
    <t>Panevėžio miesto savivaldybės administracija</t>
  </si>
  <si>
    <t>0;4</t>
  </si>
  <si>
    <t>288724610</t>
  </si>
  <si>
    <t>10.1.1.</t>
  </si>
  <si>
    <t xml:space="preserve">Įgyvendinti projektą „Panevėžio miesto savivaldybės teikiamų paslaugų perkėlimas į elektroninę erdvę gerinant paslaugų kokybę“  </t>
  </si>
  <si>
    <t>0</t>
  </si>
  <si>
    <t xml:space="preserve">Viešųjų ir administracinių paslaugų teikimo elektroniniu būdu plėtra </t>
  </si>
  <si>
    <t>Pagerinti skaitmeninį junglumą (SPP 1.5.2)</t>
  </si>
  <si>
    <t>Stiprinti vietos savivaldą ir vykdyti efektyvų miesto įmonių ir įstaigų valdymą  (SPP 1.5)</t>
  </si>
  <si>
    <t>09</t>
  </si>
  <si>
    <t>Panevėžio miesto savivaldybės administracija Projekto vadovas Dalius Vadluga</t>
  </si>
  <si>
    <t>0; 7</t>
  </si>
  <si>
    <t>9.1.1.</t>
  </si>
  <si>
    <t>Klaipėdos -Vakarinės g. rekonstravimas, užtikrinant eismo saugumą ir pašalinant juodąją dėmę</t>
  </si>
  <si>
    <t>08</t>
  </si>
  <si>
    <t>Panevėžio miesto savivaldybės administracija Projekto vadovas Arvydas Šatas</t>
  </si>
  <si>
    <r>
      <t>0</t>
    </r>
    <r>
      <rPr>
        <sz val="11"/>
        <color rgb="FF0070C0"/>
        <rFont val="Times New Roman"/>
        <family val="1"/>
        <charset val="186"/>
      </rPr>
      <t>:7</t>
    </r>
  </si>
  <si>
    <t>Klaipėdos–Nemuno g. rekonstravimas, užtikrinant eismo saugumą ir pašalinant juodąją dėmę</t>
  </si>
  <si>
    <t>07</t>
  </si>
  <si>
    <t>Panevėžio miesto savivaldybės administracija   Projekto vadovas Darius Linkonas</t>
  </si>
  <si>
    <t>0;19</t>
  </si>
  <si>
    <t>J. Basanavičiaus–Beržų g. rekonstravimas, užtikrinant eismo saugumą ir pašalinant juodąją dėmę</t>
  </si>
  <si>
    <t>06</t>
  </si>
  <si>
    <t>Investicijų projektų skyrius</t>
  </si>
  <si>
    <t>0;15</t>
  </si>
  <si>
    <t xml:space="preserve">Vykdyti investicijų projektus, naudojant bankų paskolos, Savivaldybės biudžeto ir likučio lėšas </t>
  </si>
  <si>
    <t>05</t>
  </si>
  <si>
    <t xml:space="preserve">Administruoti investicijų projektus </t>
  </si>
  <si>
    <t>04</t>
  </si>
  <si>
    <t>03</t>
  </si>
  <si>
    <t>Parengti investicijų projektai / kiti dokumentai</t>
  </si>
  <si>
    <t xml:space="preserve">0;15; </t>
  </si>
  <si>
    <t>Parengti dokumentus, reikalingus Europos Sąjungos fondų investicijoms gauti</t>
  </si>
  <si>
    <t>Projekto vadovas Darius Linkonas</t>
  </si>
  <si>
    <t xml:space="preserve"> Įgyvendinti projektą „Infrastruktūros Biliūno g., Elektronikos g., Tinklų g. rengimas / modernizavimas, sukuriant palankias sąlygas verslo vystymuisi Panevėžio mieste“</t>
  </si>
  <si>
    <t>02</t>
  </si>
  <si>
    <t>Projekto vadovas Donatas Mickevičius</t>
  </si>
  <si>
    <t xml:space="preserve"> Įgyvendinti projektą „Susisiekimo su Panevėžio LEZ gerinimas, modernizuojant J. Janonio g.–Vakarinės g.–Pramonės g. sankryžą“</t>
  </si>
  <si>
    <t>Įgyvendinti projektai</t>
  </si>
  <si>
    <t>Reguliarus metodiškai pagrįstas verslo aplinkos vertinimas ir kylančių verslo problemų, įtraukiant verslo atstovus sprendimas</t>
  </si>
  <si>
    <t>Objektų, modernizuotų verslo plėtros sąlygų gerinimui, skaičius</t>
  </si>
  <si>
    <t xml:space="preserve">Sudaryti palankias sąlygas verslo plėtrai ir investicijų pritraukimui </t>
  </si>
  <si>
    <t>Įgyvendinti investicijų projektai, didinantys verslo aplinkos konkurencingumą</t>
  </si>
  <si>
    <t xml:space="preserve">Didinti miesto verslo aplinkos konkurencingumą </t>
  </si>
  <si>
    <t>Panevėžio miesto savivaldybės administracija Projekto koordinatorė Gintarė Kliučininkienė</t>
  </si>
  <si>
    <t>0; 15</t>
  </si>
  <si>
    <t>8.1.1.</t>
  </si>
  <si>
    <t>Įgyvendinti projektą „Gebėjimų ir reikalingų kompetencijų ugdymas darbe su specialiųjų poreikių vaikais Latvijos ir Lietuvos vaikų darželiuose"</t>
  </si>
  <si>
    <t>Projekto vadovas Mindaugas Šagamogas</t>
  </si>
  <si>
    <t>0;12;19</t>
  </si>
  <si>
    <t>Įgyvendinti projektą „Bendrojo ugdymo mokyklų infrastruktūros pritaikymas įvairių negalių turintiems mokiniams Panevėžio mieste“</t>
  </si>
  <si>
    <t>Projekto vadovas  Gintaras Lebedevas</t>
  </si>
  <si>
    <t>Įgyvendinti projektą „Visos dienos mokyklos erdvės sukūrimas Panevėžio miesto ikimokyklinio ugdymo mokyklose“</t>
  </si>
  <si>
    <t>Projekto vadovė Silvija Sėrikovienė</t>
  </si>
  <si>
    <t>0;12</t>
  </si>
  <si>
    <t>Įgyvendinti projektą „Tūkstantmečio mokyklos I“</t>
  </si>
  <si>
    <t>Projekto vadovas Andrius Gailiūnas</t>
  </si>
  <si>
    <t>0;12; 4</t>
  </si>
  <si>
    <t>Įgyvendinti projektą „Atviros ekosistemos atsiskaitymams negrynaisiais pinigais bendrojo ugdymo įstaigų valgyklose kūrimas“</t>
  </si>
  <si>
    <t>Projekto vadovas Jokūbas Leipus</t>
  </si>
  <si>
    <t>Panevėžžio miesto savivaldybės administracija</t>
  </si>
  <si>
    <t>0;8</t>
  </si>
  <si>
    <t xml:space="preserve"> Įgyvendinti projektą „Mokyklų aprūpinimas gamtos ir technologinių mokslų priemonėmis“</t>
  </si>
  <si>
    <t xml:space="preserve"> </t>
  </si>
  <si>
    <t xml:space="preserve">išbr., užbaigtas </t>
  </si>
  <si>
    <t>0;7</t>
  </si>
  <si>
    <r>
      <t xml:space="preserve"> Įgyvendinti projektą „Neformaliojo švietimo infrastruktūros tobulinimas“</t>
    </r>
    <r>
      <rPr>
        <sz val="11"/>
        <color rgb="FFFF0000"/>
        <rFont val="Times New Roman"/>
        <family val="1"/>
        <charset val="186"/>
      </rPr>
      <t xml:space="preserve"> užbaigtas, joi nebėra 02 programoje</t>
    </r>
  </si>
  <si>
    <t>paslėpti projektą</t>
  </si>
  <si>
    <t>Modernizuota įstaigos infrastruktūra</t>
  </si>
  <si>
    <t>Projekto vadovas Gintaras Lebedevas</t>
  </si>
  <si>
    <t xml:space="preserve">panaikinti arba </t>
  </si>
  <si>
    <t>Miesto infrastruktūros skyrius</t>
  </si>
  <si>
    <t>Įgyvendinti projektą „Regos centro „Linelis“  pastato vidaus patalpų  ir ugdymo aplinkos modernizavimas“</t>
  </si>
  <si>
    <t>Modernizuotas objektas</t>
  </si>
  <si>
    <t xml:space="preserve"> Įgyvendinti projektą „Panevėžio „Vilties“ progimnazijos infrastruktūros modernizavimas“ </t>
  </si>
  <si>
    <t>Modernizuota objektų</t>
  </si>
  <si>
    <t xml:space="preserve">Mokyklų infrastruktūros modernizavimas  </t>
  </si>
  <si>
    <t>Įgyvendintų ikimokyklinio, bendrojo ir neformaliojo ugdymo mokyklų infrastruktūros modernizavimo projektų skaičius</t>
  </si>
  <si>
    <t xml:space="preserve">Užtikrinti sveiką, saugią emocinę ir fizinę aplinką  švietimo įstaigose </t>
  </si>
  <si>
    <t>Modernizuoti švietimo sistemos objektai, gerinant jų prieinamumą ir kokybę</t>
  </si>
  <si>
    <t xml:space="preserve">Didinti švietimo sistemos prieinamumą ir kokybę </t>
  </si>
  <si>
    <t>km</t>
  </si>
  <si>
    <t>Rekonstruotos gatvės ilgis</t>
  </si>
  <si>
    <t xml:space="preserve">Projekto vadovas Donatas Mickevičius </t>
  </si>
  <si>
    <t>7.1.2.</t>
  </si>
  <si>
    <t>Įgyvendinti projektą „Panevėžio A. Jakšto g. rekonstrukcija“</t>
  </si>
  <si>
    <t>Atnaujintos kelių infrastruktūros ilgis</t>
  </si>
  <si>
    <t xml:space="preserve">Miesto vietinės reikšmės kelių ir gatvių infrastruktūros atnaujinimas ir plėtra </t>
  </si>
  <si>
    <t>7.1.1.</t>
  </si>
  <si>
    <t xml:space="preserve"> Įgyvendinti projektą „Lietaus vandens surinkimo, valymo ir nuotekų  bei drenažo sistemų projektavimas, diegimas ir renovavimas“  </t>
  </si>
  <si>
    <t>Paviršinių nuotekų surinkimo  ir valymo sistemos (tinklų, irenginių) modernizavimas ir plėtra</t>
  </si>
  <si>
    <t>Rekonstruotos lietaus vandens surinkimo, valymo ir nuotekų  bei drenažo sistemos ilgis</t>
  </si>
  <si>
    <t xml:space="preserve">Modernizuoti esamą ir tvariai vystyti naują miesto infrastruktūrą </t>
  </si>
  <si>
    <t>Projektų, gavusių finansavimą miesto tvariai plėtrai ir transformacijai, skaičius</t>
  </si>
  <si>
    <t xml:space="preserve">Skatinti miesto tvarią plėtrą ir transformaciją </t>
  </si>
  <si>
    <t>Investicijų projektų skyrius                           Projekto vadovė Jolanta Rimdžiūtė</t>
  </si>
  <si>
    <t>6.3.1.</t>
  </si>
  <si>
    <t>Įgyvendinti projektą „Ekologinio vandens turizmo  Latvijoje ir Lietuvoje vystymas“</t>
  </si>
  <si>
    <t>kv.m.</t>
  </si>
  <si>
    <t xml:space="preserve">Sutvarkyta teritorija </t>
  </si>
  <si>
    <t>Projekto vadovė Ieva Skiotienė</t>
  </si>
  <si>
    <t>0;14</t>
  </si>
  <si>
    <t>Įgyvendinti projektą „Kraštovaizdžio formavimas ir ekologinės būklės gerinimas Panevėžio mieste“</t>
  </si>
  <si>
    <t>0;5</t>
  </si>
  <si>
    <r>
      <t xml:space="preserve"> Įgyvendinti projektą „Erdvės žmonėms“</t>
    </r>
    <r>
      <rPr>
        <sz val="11"/>
        <color rgb="FFFF0000"/>
        <rFont val="Times New Roman"/>
        <family val="1"/>
        <charset val="186"/>
      </rPr>
      <t xml:space="preserve"> Projektas užbaigtas, nebėra 02 programoje</t>
    </r>
  </si>
  <si>
    <t>Projekto vadovė Dalia Gurskienė</t>
  </si>
  <si>
    <t>Komunikacijos skyrius</t>
  </si>
  <si>
    <t xml:space="preserve"> Įgyvendinti projektą „Transformacija iš apleistų erdvių į išpuoselėtas“</t>
  </si>
  <si>
    <t>Projekto vadovė Vita Bubliauskaitė</t>
  </si>
  <si>
    <t>Teritorijų planavimo ir architektūros skyrius</t>
  </si>
  <si>
    <t xml:space="preserve"> Įgyvendinti projektą „Laisvės aikštės ir jos prieigų sutvarkymas“</t>
  </si>
  <si>
    <t>Įrengtas fontanas</t>
  </si>
  <si>
    <t xml:space="preserve"> Įgyvendinti projektą „Jaunimo sodo sutvarkymas“</t>
  </si>
  <si>
    <t>Projekto vadovas Tadas Stanikūnas</t>
  </si>
  <si>
    <t xml:space="preserve"> Įgyvendinti projektą „Teritorijos prie „Ekrano“ marių  konversija, pritaikant ją aktyviam poilsiui, užimtumui ir vietos verslo skatinimui“</t>
  </si>
  <si>
    <t xml:space="preserve"> Įgyvendinti projektą „Nepriklausomybės aikštės ir jos prieigų sutvarkymas“</t>
  </si>
  <si>
    <t xml:space="preserve"> Įgyvendinti projektą „Viešųjų erdvių prie Panevėžio bendruomenių rūmų sutvarkymas“</t>
  </si>
  <si>
    <t>"-" 10,8</t>
  </si>
  <si>
    <t xml:space="preserve"> Įgyvendinti projektą „Skaistakalnio parko ir jo prieigų sutvarkymas“</t>
  </si>
  <si>
    <t>Projekto vadovas Marius Garbauskas</t>
  </si>
  <si>
    <t xml:space="preserve"> Įgyvendinti projektą „Panevėžio senvagės teritorijos kompleksinis sutvarkymas“</t>
  </si>
  <si>
    <t>Atnaujintos / pritaikytos erdvės</t>
  </si>
  <si>
    <t>Įgyvendinta projektų</t>
  </si>
  <si>
    <t xml:space="preserve">Viešųjų erdvių pritaikymas įvairioms socialinėms grupėms </t>
  </si>
  <si>
    <t>Suformuotų, patobulintų erdvių skaičius</t>
  </si>
  <si>
    <t xml:space="preserve">Patobulinti  miesto erdvių ir objektų kokybę, jų priežiūrą </t>
  </si>
  <si>
    <t>Įrengta požeminių komunalinių atliekų surinkimo konteinerių aikštelių</t>
  </si>
  <si>
    <t>6.2.1.</t>
  </si>
  <si>
    <t xml:space="preserve"> Įgyvendinti projektą „Komunalinių atliekų rūšiuojamojo surinkimo infrastruktūra“</t>
  </si>
  <si>
    <t>Įrengta surūšiuotų atliekų surinkimo aikštelių</t>
  </si>
  <si>
    <t xml:space="preserve">Pakartotinai naudojamų ir perdirbamų komunalinių atliekų kiekio didinimas </t>
  </si>
  <si>
    <t>Įdiegti nauji žiedinės ekonomikos sprendimai</t>
  </si>
  <si>
    <t xml:space="preserve">Užtikrinti saugią ir švarią aplinką bei įdiegti žiedinės ekonomikos (beatliekės gamybos) principus </t>
  </si>
  <si>
    <t>proc.</t>
  </si>
  <si>
    <t>Modernizuotos miesto apšvietimo sistemos dalis</t>
  </si>
  <si>
    <t>Projekto vadovas Arvydas Šatas</t>
  </si>
  <si>
    <t>6.1.1.</t>
  </si>
  <si>
    <t xml:space="preserve"> Įgyvendinti projektą „Panevėžio miesto gatvių apšvietimo modernizavimas“</t>
  </si>
  <si>
    <t xml:space="preserve">Miesto apšvietimo sistemų modernizavimas ir efektyvumo didinimas </t>
  </si>
  <si>
    <t>Įgyvendinami projektai, gavę finansavimą energijos taupymo, atsinaujinančių išteklių naudojimo skatinimui</t>
  </si>
  <si>
    <t xml:space="preserve">Paskatinti energijos taupymą, atsinaujinančių  ir alternatyvių  energijos išteklių naudojimą  </t>
  </si>
  <si>
    <t>kv.m.    Vnt.</t>
  </si>
  <si>
    <t>Atnaujintos / suformuotos viešosios erdvės, želdynai;  finansavimą gavę klimato kaitos mažinimo sprendimai</t>
  </si>
  <si>
    <t xml:space="preserve">Mažinti poveikį klimato kaitai ir prisitaikyti prie jos </t>
  </si>
  <si>
    <t>5.3.1.</t>
  </si>
  <si>
    <t xml:space="preserve"> Įgyvendinti projektą „Darnaus judumo priemonių diegimas Panevėžio mieste“</t>
  </si>
  <si>
    <t xml:space="preserve">Intelektinių elektroninių  priemonių diegimas viešajame transporte </t>
  </si>
  <si>
    <t>Įgyvendintų projektų, didinančių naudojimosi viešuoju transportu mastą, skaičius</t>
  </si>
  <si>
    <t xml:space="preserve">Padidinti naudojimosi viešuoju transportu mastą </t>
  </si>
  <si>
    <t>Modernizuotų šviesoforinių sankryžų skaičius</t>
  </si>
  <si>
    <t>5.2.1.</t>
  </si>
  <si>
    <t xml:space="preserve"> Įgyvendinti projektą „Intelektinės transporto sistemos  diegimas Panevėžio mieste“</t>
  </si>
  <si>
    <t xml:space="preserve">Sankryžų modernizavimas siekiant užtikrinti saugumą </t>
  </si>
  <si>
    <t>Finansavimą eismo saugumo didinimui gavę miesto eismo objektai</t>
  </si>
  <si>
    <t xml:space="preserve">Padidinti eismo saugumą </t>
  </si>
  <si>
    <t>Projekto vadovė Sigita Biveinienė</t>
  </si>
  <si>
    <t>5.1.1.</t>
  </si>
  <si>
    <t>Dviračių arba pėsčiųjų ir / ar dviračių tako Smėlynės g. (nuo J. Basanavičiaus iki S. Kerbedžio g.) modernizavimas integruojant į bendrą bevariklio transporto tinklą</t>
  </si>
  <si>
    <t>Panevėžio miesto savivaldybės administracija  Projekto vadovė Loreta Babilauskienė</t>
  </si>
  <si>
    <t>Dviračių arba pėsčiųjų ir / ar dviračių tako Pušaloto g. (nuo geležinkelio pervažos iki miesto ribos) modernizavimas integruojant į bendrą bevariklio transporto tinklą</t>
  </si>
  <si>
    <t>Panevėžio miesto savivaldybės administracija   Projekto vadovė Ernesta Čebienė</t>
  </si>
  <si>
    <t>Dviračių arba pėsčiųjų ir / ar dviračių tako Klaipėdos g. (nuo Nemuno g. iki miesto ribos) modernizavimas integruojant į bendrą bevariklio transporto tinklą</t>
  </si>
  <si>
    <t>Panevėžio miesto savivaldybės administracija   Projekto vadovė Rasa Augustinaitė</t>
  </si>
  <si>
    <t>Dviračių arba pėsčiųjų ir / ar dviračių tako Ramygalos g. (nuo Nemuno g. iki miesto ribos) modernizavimas integruojant į bendrą bevariklio transporto tinklą</t>
  </si>
  <si>
    <t>Įgyvendinti projektą „Pėsčiųjų ir dviračių tako nuo Vakarinės g. link Berčiūnų gyvenvietės modernizavimas integruojant į bendrą bevariklio transporto tinklą"</t>
  </si>
  <si>
    <t>Naujų įrengtų netaršaus mikrostransporto priemonių stovų komplektai</t>
  </si>
  <si>
    <t>Projekto vadovė Indrė Juodikė</t>
  </si>
  <si>
    <t xml:space="preserve"> Igyvendinti projektą „DJP BSR - efektyvaus darnaus judumo mieste planavimo stiprinimas Baltijos miestuose“</t>
  </si>
  <si>
    <t xml:space="preserve"> Igyvendinti projektą „Dviračio tako nuo Vakarinės g. link Berčiūnų gyvenvietės  modernizavimas“</t>
  </si>
  <si>
    <t xml:space="preserve">Dviračių trąsų, pėsčiųjų takų, mikrotransporto priemonių stovų mieste ir jo prieigose įrengimas užtikrinant tęstinumą ir junglumą </t>
  </si>
  <si>
    <t>Atnaujintų atkarpų, skatinant netaršaus mikrotransporto infrastruktūros plėtrą, ilgis</t>
  </si>
  <si>
    <t xml:space="preserve">Paskatinti netaršaus  mikrotransporto (paspirtukai, dviračiai, riedžiai ir kt.) infrastruktūros plėtrą </t>
  </si>
  <si>
    <t>Įdiegtų/patobulintų darnaus judimo priemonių skaičius</t>
  </si>
  <si>
    <t xml:space="preserve">Vykdyti kryptingą darnaus judumo politiką savivaldybėje </t>
  </si>
  <si>
    <t>Panevėžio miesto savivaldybės administracija  Projekto vadovas Jokūbas Leipus</t>
  </si>
  <si>
    <t>4.1.1.</t>
  </si>
  <si>
    <t>Bauhauzas – žalesnė Europa</t>
  </si>
  <si>
    <t>Panevėžio miesto savivaldybės administracija                                     Projekto vadovė Dalia Gurskienė</t>
  </si>
  <si>
    <t xml:space="preserve">Įgyvendinti projektą „Jaunimas ir demokratija: būsimos Europos kartos įgalinimas“ </t>
  </si>
  <si>
    <t xml:space="preserve">Įgyvendinti projektą „Tvarios energijos iššūkiai“ </t>
  </si>
  <si>
    <t>Projekto vadovė Sonata Vizorienė</t>
  </si>
  <si>
    <t>0;16</t>
  </si>
  <si>
    <t xml:space="preserve">Įgyvendinti projektą „Koordinatorių modelio išbandymas ir lyčių lygybės politikos stiprinimas Lietuvoje“ </t>
  </si>
  <si>
    <t>Panevėžio miesto savivaldybės administracija                                       Projekto vadovė Dalia Gurskienė</t>
  </si>
  <si>
    <t xml:space="preserve">Įgyvendinti projektą „Europos solidarumas telkia pasaulio jaunimą (Sinergija)“ </t>
  </si>
  <si>
    <t>Vietos renginių skaičius</t>
  </si>
  <si>
    <t xml:space="preserve"> Įgyvendinti projektą „Eurostovykla“ </t>
  </si>
  <si>
    <t>Paojekto vadovė Vilma Kučytė</t>
  </si>
  <si>
    <t xml:space="preserve">Įgyvendinti projektą „Iššūkiai jaunimui“ </t>
  </si>
  <si>
    <t>Tarptautinių  renginių skaičius</t>
  </si>
  <si>
    <t>Projekto vadovė Vilma Kučytė</t>
  </si>
  <si>
    <t xml:space="preserve">Įgyvendinti projektą „Įtrauki Europos Sąjunga“  </t>
  </si>
  <si>
    <t xml:space="preserve">Įgyvendinti projektą „Žalioji kryptis“  </t>
  </si>
  <si>
    <t>Įgyvendinti projektą „Sportas visiems“</t>
  </si>
  <si>
    <t>vnt</t>
  </si>
  <si>
    <t xml:space="preserve">Įgyvendinti projektą „Bendruomenė ir aplinka“ </t>
  </si>
  <si>
    <r>
      <t xml:space="preserve">Prisidėti prie BIVP (Bendruomenės inicijuota vietos plėtra) strategijos įgyvendinimo </t>
    </r>
    <r>
      <rPr>
        <sz val="11"/>
        <color rgb="FFFF0000"/>
        <rFont val="Times New Roman"/>
        <family val="1"/>
        <charset val="186"/>
      </rPr>
      <t>NETURI BŪTI</t>
    </r>
  </si>
  <si>
    <t xml:space="preserve"> Įgyvendinti projektą „Tiltas“ </t>
  </si>
  <si>
    <t>Pagerintų / modernizuotų paslaugų skaičius</t>
  </si>
  <si>
    <t>Projekto vadovė Asta Puodžiūnienė</t>
  </si>
  <si>
    <t>Strateginio planavimo ir finansų skyrius</t>
  </si>
  <si>
    <t>0;11</t>
  </si>
  <si>
    <t xml:space="preserve"> Įgyvendinti projektą „Paslaugų ir asmenų aptarnavimo kokybės gerinimas Panevėžio miesto ir Panevėžio rajono savivaldybėse“</t>
  </si>
  <si>
    <t xml:space="preserve">Įgyvendinti projektą „Lyčių lygybės kraštovaizdis – tvarus ir skirtingus poreikius atitinkantis miestų plėtros metodas“ </t>
  </si>
  <si>
    <t xml:space="preserve">Gyventojų pilietiškumo ir sąmoningumo skatinimas </t>
  </si>
  <si>
    <t>Renginių, skatinančių bendruomeniškumą ir įsitraukimą, skaičius</t>
  </si>
  <si>
    <t xml:space="preserve">Paskatinti gyventojų bendruomeniškumą ir įtraukti į savivaldos procesus </t>
  </si>
  <si>
    <t>Įgyvendinamų miesto projektų, skatinančių gyventojų socialinį aktyvumą ir pilietinę atsakomybę, skaičius</t>
  </si>
  <si>
    <t xml:space="preserve">Didinti gyventojų socialinį aktyvumą ir pilietinę atsakomybę </t>
  </si>
  <si>
    <t>Įrengti socialiniai būstai</t>
  </si>
  <si>
    <t>Panevėžio miesto savivaldybės administracija Projekto vadovė Simona Sargautienė</t>
  </si>
  <si>
    <t>3.2.1.</t>
  </si>
  <si>
    <t>Įgyvendinti projektą „Socialinio būsto fondo plėtra Panevėžio mieste“</t>
  </si>
  <si>
    <t xml:space="preserve">Socialinio būsto plėtra </t>
  </si>
  <si>
    <t>asm.</t>
  </si>
  <si>
    <t>Aprūpinti būstu asmenys</t>
  </si>
  <si>
    <t xml:space="preserve">Vystyti socialinės paramos individualizuoto kompleksiškumo teikimo modelį </t>
  </si>
  <si>
    <r>
      <t xml:space="preserve"> </t>
    </r>
    <r>
      <rPr>
        <sz val="10"/>
        <rFont val="Times New Roman"/>
        <family val="1"/>
        <charset val="186"/>
      </rPr>
      <t>288724610</t>
    </r>
  </si>
  <si>
    <t>3.1.2</t>
  </si>
  <si>
    <t>Socialinių dirbtuvių kūrimas Panevėžyje</t>
  </si>
  <si>
    <t>Panevėžio miesto savivaldybės administracija Projekto koordinatorė Violeta Petraitienė</t>
  </si>
  <si>
    <t>0; 9</t>
  </si>
  <si>
    <t xml:space="preserve"> Įgyvendinti projektą "Perėjimas nuo institucinės globos  prie bendruomenių paslaugų Sostinės regione, Vidurio vakarų Lietuvos regione"</t>
  </si>
  <si>
    <t>Projekto koordinatorė Vera Petraitienė</t>
  </si>
  <si>
    <r>
      <rPr>
        <sz val="11"/>
        <rFont val="Times New Roman"/>
        <family val="1"/>
        <charset val="186"/>
      </rPr>
      <t>Įgyvendinti projektą „Materialinio nepritekliaus mažinimas Lietuvoje“</t>
    </r>
    <r>
      <rPr>
        <sz val="11"/>
        <color rgb="FFFF0000"/>
        <rFont val="Times New Roman"/>
        <family val="1"/>
        <charset val="186"/>
      </rPr>
      <t xml:space="preserve"> </t>
    </r>
  </si>
  <si>
    <t>Projekto koordinatorė Nijolė Janėnienė</t>
  </si>
  <si>
    <t>Įgyvendinti projektą „Pabėgėlių iš Ukrainos priėmimas ir ankstyva integracija“</t>
  </si>
  <si>
    <t>Projekto dalyvių skaičius</t>
  </si>
  <si>
    <t xml:space="preserve"> Įgyvendinti projektą „Kūrybos užuovėja“</t>
  </si>
  <si>
    <t xml:space="preserve">Socialinių paslaugų integracijos bendruomenėje plėtra </t>
  </si>
  <si>
    <t>Projekto vadovė Rima Čiurlienė</t>
  </si>
  <si>
    <t>248209780</t>
  </si>
  <si>
    <t>3.1.1</t>
  </si>
  <si>
    <t>Įgyvendinti projektą „Institucinės globos pertvarka Panevėžio mieste“</t>
  </si>
  <si>
    <t>0;9</t>
  </si>
  <si>
    <r>
      <t xml:space="preserve"> Įgyvendinti projektą „Panevėžio bendruomeniniai šeimos namai“ </t>
    </r>
    <r>
      <rPr>
        <sz val="11"/>
        <color rgb="FFFF0000"/>
        <rFont val="Times New Roman"/>
        <family val="1"/>
        <charset val="186"/>
      </rPr>
      <t xml:space="preserve"> UŽBAIGTAs, nebėra 02 programoje</t>
    </r>
  </si>
  <si>
    <t xml:space="preserve">Kompleksinių paslaugų šeimoms ir vaikams teikimas </t>
  </si>
  <si>
    <t xml:space="preserve">Užtikrinti kokybišką ir efektyvią socialinę paramą bendruomenėje </t>
  </si>
  <si>
    <t>Socialines paslaugas gavusių asmenų skaičius</t>
  </si>
  <si>
    <t>Asmenų, aprūpintų socialiniu būstu skaičius</t>
  </si>
  <si>
    <t xml:space="preserve">Skatinti socialinės atskirties mažėjimą ir socialinį saugumą </t>
  </si>
  <si>
    <t>Panevėžio miesto savivaldybės administracija  Projekto vadovė Živilė Užtupaitė</t>
  </si>
  <si>
    <t>0, 10</t>
  </si>
  <si>
    <t>2.1.2</t>
  </si>
  <si>
    <t>Įgyvendinti projektą „Sveikas senėjimas"</t>
  </si>
  <si>
    <t>Įrengta irklavimo bazė</t>
  </si>
  <si>
    <t>Panevėžio miesto savivaldybės administracija  Projekto vadovė Indrė Juodikė</t>
  </si>
  <si>
    <t>0, 15</t>
  </si>
  <si>
    <t>Įgyvendinti projektą „Saugūs vandenyje"</t>
  </si>
  <si>
    <t>Įrengta sporto bazė</t>
  </si>
  <si>
    <t>Įgyvendintas projerktas</t>
  </si>
  <si>
    <t>Panevėžio miesto savivaldybės administracija Projekto vadovas Marius Garbauskas</t>
  </si>
  <si>
    <t>Įgyvendinti projektą „Pripučiamo futbolo maniežo įrengimas Beržų g. 37, Panevėžys“</t>
  </si>
  <si>
    <t>Rekonstruota sporto bazė</t>
  </si>
  <si>
    <t>Panevėžio miesto savivaldybės administracija Projekto vadovas Tadas Stanikūnas</t>
  </si>
  <si>
    <t xml:space="preserve"> Įgyvendinti projektą „Aukštaitijos sporto komplekso Didžiosios salės atnaujinimas“</t>
  </si>
  <si>
    <t xml:space="preserve">VB VKI </t>
  </si>
  <si>
    <t xml:space="preserve"> Įgyvendinti projektą „Panevėžio  daugiafunkcinio  sporto ir sveikatingumo centro „Aukštaitija“  rekonstravimas A. Jakšto g. 1, Panevėžio mieste“  </t>
  </si>
  <si>
    <t>Rekonstruotos sporto bazės / nauji sporto objektai</t>
  </si>
  <si>
    <t xml:space="preserve">Sporto ir viešosios  aktyvaus laisvalaikio infrastruktūros  daugiafunkciškumo  plėtojimas ir pritaikymas nustatytiems kokybės standartams </t>
  </si>
  <si>
    <t>Panevėžio miesto savivaldybės administracija  Projekto vadovas Mindaugas Burba</t>
  </si>
  <si>
    <t>0, 9</t>
  </si>
  <si>
    <t>Sveikatos centro sudėtyje teikiamų sveikatos priežiūros paslaugų infrastruktūros modernizavimas Panevėžio mieste</t>
  </si>
  <si>
    <t xml:space="preserve">Kokybiškų visuomenės sveikatos paslaugų prieinamumo gerinimas Panevėžio mieste </t>
  </si>
  <si>
    <t>Projekto vadovas jaunius Kavaliauskas</t>
  </si>
  <si>
    <t>2.1.1</t>
  </si>
  <si>
    <t xml:space="preserve">Įgyvendinti projektą "Paliatyviosios pagalbos dienos centro įrengimas ir slaugos paslaugos namuose teikiančių komandų aprūpinimas įranga Panevėžio mieste" </t>
  </si>
  <si>
    <t>Paslaugas gavusių asmenų skaičius</t>
  </si>
  <si>
    <t>Projekto vadovė Raimonda Juodviršienė</t>
  </si>
  <si>
    <t>Socialinių reikalų skyrius</t>
  </si>
  <si>
    <t xml:space="preserve"> Įgyvendinti projektą „Priemonių, gerinančių ambulatorinių  sveikatos paslaugų prieinamumą tuberkulioze sergantiems asmenims, įgyvendinimas Panevėžio mieste“ </t>
  </si>
  <si>
    <t>Projekto koordinatorius Mindaugas Burba</t>
  </si>
  <si>
    <t>Įstaigų, dalyvaujančių projekte gerinant teikiamų paslaugų kokybę, skaičius</t>
  </si>
  <si>
    <t xml:space="preserve"> Įgyvendinti projektą „Pirminės sveikatos priežiūros veiklos efektyvumo didinimas“</t>
  </si>
  <si>
    <t>Projekto koordinatorė Dalia Lauruškienė</t>
  </si>
  <si>
    <t xml:space="preserve"> Įgyvendinti projektą „Sveikos gyvensenos skatinimas Panevėžio mieste“ </t>
  </si>
  <si>
    <t>0; 19</t>
  </si>
  <si>
    <r>
      <rPr>
        <b/>
        <sz val="11"/>
        <rFont val="Times New Roman"/>
        <family val="1"/>
        <charset val="186"/>
      </rPr>
      <t xml:space="preserve">Savivaldybės sveikatos priežiūros įstaigų  teikiamų paslaugų stiprinimas  ir plėtra  bei atsparumo ekstremalioms situacijoms didinimas </t>
    </r>
    <r>
      <rPr>
        <sz val="11"/>
        <rFont val="Times New Roman"/>
        <family val="1"/>
        <charset val="186"/>
      </rPr>
      <t xml:space="preserve"> </t>
    </r>
  </si>
  <si>
    <t xml:space="preserve"> Atnaujintų / naujų įrengtų sporto objektų skaičius</t>
  </si>
  <si>
    <t xml:space="preserve">Užtikrinti kokybišką ir efektyvią sveikatos priežiūrą </t>
  </si>
  <si>
    <t>Įgyvendintų projektų, stiprinančių gyventojų sveikatą ir skatinančių fizinį aktyvumą, skaičius</t>
  </si>
  <si>
    <t xml:space="preserve">Stiprinti gyventojų sveikatą ir skatinti fizinį aktyvumą siekiant aukšto sporto meistriškumo </t>
  </si>
  <si>
    <t>SEMC vykdo?</t>
  </si>
  <si>
    <t>1.1.2</t>
  </si>
  <si>
    <t>Įgyvendinti projektą „Susigrąžinta istorija"</t>
  </si>
  <si>
    <t>0;6</t>
  </si>
  <si>
    <r>
      <t xml:space="preserve"> Įgyvendinti projektą „Istorinio ir kultūrinio paveldo sklaida tarp kaimyninių šalių pasitelkiant inovacijas muziejuose“ , </t>
    </r>
    <r>
      <rPr>
        <sz val="11"/>
        <color rgb="FFFF0000"/>
        <rFont val="Times New Roman"/>
        <family val="1"/>
        <charset val="186"/>
      </rPr>
      <t xml:space="preserve"> Įgyvendintas, 2 programoje nėra</t>
    </r>
  </si>
  <si>
    <r>
      <t xml:space="preserve"> Įgyvendinti projektą „Tarpvalstybinė lojalumo programa kultūrai  ir  turizmui skatinti“ </t>
    </r>
    <r>
      <rPr>
        <sz val="11"/>
        <color rgb="FFFF0000"/>
        <rFont val="Times New Roman"/>
        <family val="1"/>
        <charset val="186"/>
      </rPr>
      <t xml:space="preserve"> Įgyvendintas, 2 programoje nėra</t>
    </r>
  </si>
  <si>
    <t xml:space="preserve">Kultūros įstaigų veiklos modernizavimas (aktualinimas), siekiant didesnės gyventojų įtraukties  </t>
  </si>
  <si>
    <t>Projekto vadovas Kęstutis Tamošiūnas</t>
  </si>
  <si>
    <t>Igyvendintas projektas</t>
  </si>
  <si>
    <t>1.1.1</t>
  </si>
  <si>
    <t>Įgyvendinti projektą "Panevėžio kultūros centro  dalies modernizavimas ir pritaikymas įvairių grupių poreikiams"</t>
  </si>
  <si>
    <t xml:space="preserve">Įrengtas kultūros objektas </t>
  </si>
  <si>
    <t>Panevėžio miesto savivaldybės administracija Projekto vadovė Sigita Biveinienė</t>
  </si>
  <si>
    <t xml:space="preserve"> Įgyvendinti projektą „Vienijantis kūrybiškumo centras – Pragiedrulių sodyba“</t>
  </si>
  <si>
    <t>Įsigyta įranga</t>
  </si>
  <si>
    <t>0;14; 6</t>
  </si>
  <si>
    <t xml:space="preserve"> Įgyvendinti projektą „Poeto J. Čerkeso-Besparnio sodybos sutvarkymas“ (I etapas)</t>
  </si>
  <si>
    <t xml:space="preserve"> VKI </t>
  </si>
  <si>
    <t>"+"</t>
  </si>
  <si>
    <t>Rekonstruotas kultūros objektas</t>
  </si>
  <si>
    <t>Panevėžio miesato savivaldybės administracija  Projekto vadovė Vita Bubliauskaitė</t>
  </si>
  <si>
    <t>Įgyvendinti projektą „Stasio Eidrigevičiaus menų centro įkūrimas  modernizuojant  viešąją kultūros infrastruktūrą“</t>
  </si>
  <si>
    <t xml:space="preserve">VB </t>
  </si>
  <si>
    <t>Modernizuotų / įrengtų ir pritaikytų daugiafunkcėms ir daugiakultūrėms paslaugoms istaigų / objektų skaičius</t>
  </si>
  <si>
    <t xml:space="preserve">Kultūros paslaugų  prieinamumo ir patrauklumo  didinimas, modernizuojant kultūros įstaigų  infrastruktūrą ir pritaikant daugiafunkcėms ir daugiakultūrėms paslaugoms  </t>
  </si>
  <si>
    <t>Panevėžio miesto kultūros įstaigų, įgyvendinančių projektus gerinant paslaugų kokybę ir prieinamumą, skaičius</t>
  </si>
  <si>
    <t xml:space="preserve">Užtikrinti Panevėžio miesto savivaldybės  kultūros įstaigų veiklos kokybės  ir paslaugų prieinamumo gerinimą </t>
  </si>
  <si>
    <t>Įgyvendintų projektų, kuriančių tvarią socialinę ir ekonominę kultūros vertę, skaičius</t>
  </si>
  <si>
    <t>Kurti tvarią socialinę ir ekonominę kultūros vertę Panevėžyje</t>
  </si>
  <si>
    <t>Planuojama reikšmė</t>
  </si>
  <si>
    <t>mato vnt.</t>
  </si>
  <si>
    <t>pavadinimas</t>
  </si>
  <si>
    <t>Indėlio kriterijaus</t>
  </si>
  <si>
    <t>Lėšos  2024 metams</t>
  </si>
  <si>
    <t>Finansavimo šaltinis</t>
  </si>
  <si>
    <t>Vykdytojas (skyrius, darbuotojas) ar projekto vadovas</t>
  </si>
  <si>
    <t>Priemonės vykdytojo kodas</t>
  </si>
  <si>
    <t>Asignavimų valdytojo kodas</t>
  </si>
  <si>
    <t>Priemonės kodas</t>
  </si>
  <si>
    <t>Pavadinimas</t>
  </si>
  <si>
    <t>*Priemonės požymis</t>
  </si>
  <si>
    <t>Papriemonės kodas</t>
  </si>
  <si>
    <t>Uždavinio kodas</t>
  </si>
  <si>
    <t>Programos tikslo kodas</t>
  </si>
  <si>
    <t xml:space="preserve"> TIKSLŲ, UŽDAVINIŲ, PRIEMONIŲ IR PAPRIEMONIŲ, IŠLAIDŲ IR VERTINIMO KRITERIJŲ SUVESTINĖ          </t>
  </si>
  <si>
    <t xml:space="preserve"> INVESTICIJŲ PROJEKTŲ PROGRAMOS (NR. 02)                                                                                             
</t>
  </si>
  <si>
    <t xml:space="preserve">PANEVĖŽIO MIESTO SAVIVALDYBĖS ADMINISTRACIJOS 2024 METŲ VEIKLOS PLANO             </t>
  </si>
  <si>
    <r>
      <t xml:space="preserve">IŠ VISO programai finansuoti pagal finansavimo šaltinius </t>
    </r>
    <r>
      <rPr>
        <b/>
        <i/>
        <sz val="9"/>
        <color theme="1"/>
        <rFont val="Times New Roman"/>
        <family val="1"/>
        <charset val="186"/>
      </rPr>
      <t>(1 ir 2 punktai)</t>
    </r>
  </si>
  <si>
    <r>
      <t xml:space="preserve">1.5. Skolintos lėšos </t>
    </r>
    <r>
      <rPr>
        <b/>
        <sz val="9"/>
        <color theme="1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</si>
  <si>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9"/>
        <color theme="1"/>
        <rFont val="Times New Roman"/>
        <family val="1"/>
        <charset val="186"/>
      </rPr>
      <t>(ES)</t>
    </r>
  </si>
  <si>
    <r>
      <t>1.3. Pajamų įmokos ir kitos pajamos (įstaigų pajamos už paslaugas) (</t>
    </r>
    <r>
      <rPr>
        <b/>
        <sz val="9"/>
        <rFont val="Times New Roman"/>
        <family val="1"/>
        <charset val="186"/>
      </rPr>
      <t>SP</t>
    </r>
    <r>
      <rPr>
        <sz val="9"/>
        <rFont val="Times New Roman"/>
        <family val="1"/>
        <charset val="186"/>
      </rPr>
      <t>)</t>
    </r>
  </si>
  <si>
    <r>
      <t>1.2.6.Valstybės lėšos kapitalo investicijoms (</t>
    </r>
    <r>
      <rPr>
        <b/>
        <sz val="9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</si>
  <si>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9"/>
        <rFont val="Times New Roman"/>
        <family val="1"/>
        <charset val="186"/>
      </rPr>
      <t>KPP</t>
    </r>
    <r>
      <rPr>
        <sz val="9"/>
        <rFont val="Times New Roman"/>
        <family val="1"/>
        <charset val="186"/>
      </rPr>
      <t>)</t>
    </r>
  </si>
  <si>
    <r>
      <t>1.2.4.Ugdymo reikmių lėšos (</t>
    </r>
    <r>
      <rPr>
        <b/>
        <sz val="9"/>
        <rFont val="Times New Roman"/>
        <family val="1"/>
        <charset val="186"/>
      </rPr>
      <t>ML</t>
    </r>
    <r>
      <rPr>
        <sz val="9"/>
        <rFont val="Times New Roman"/>
        <family val="1"/>
        <charset val="186"/>
      </rPr>
      <t>)</t>
    </r>
  </si>
  <si>
    <r>
      <t>1.2.3. Valstybės biudžeto specialioji tikslinė dotacija regioninėms įstaigoms ir klasėms finansuoti (</t>
    </r>
    <r>
      <rPr>
        <b/>
        <sz val="9"/>
        <rFont val="Times New Roman"/>
        <family val="1"/>
        <charset val="186"/>
      </rPr>
      <t>VBSR)</t>
    </r>
  </si>
  <si>
    <r>
      <t>1.2.2. Valstybės biudžeto specialiosios tikslinės dotacijos lėšos valstybės funkcijoms atlikti (</t>
    </r>
    <r>
      <rPr>
        <b/>
        <sz val="9"/>
        <rFont val="Times New Roman"/>
        <family val="1"/>
        <charset val="186"/>
      </rPr>
      <t>VBSF)</t>
    </r>
  </si>
  <si>
    <r>
      <t>iš jų: 1.2.1. Valstybės biudžeto lėšos (</t>
    </r>
    <r>
      <rPr>
        <b/>
        <sz val="9"/>
        <rFont val="Times New Roman"/>
        <family val="1"/>
        <charset val="186"/>
      </rPr>
      <t>VB)</t>
    </r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</si>
  <si>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9"/>
        <color rgb="FFFF0000"/>
        <rFont val="Times New Roman"/>
        <family val="1"/>
        <charset val="186"/>
      </rPr>
      <t>(SB (ES))</t>
    </r>
  </si>
  <si>
    <r>
      <t>1.1.2.Savivaldybės aplinkos apsaugos rėmimo specialiosios programos lėšos (</t>
    </r>
    <r>
      <rPr>
        <b/>
        <sz val="9"/>
        <rFont val="Times New Roman"/>
        <family val="1"/>
        <charset val="186"/>
      </rPr>
      <t>SBAA</t>
    </r>
    <r>
      <rPr>
        <sz val="9"/>
        <rFont val="Times New Roman"/>
        <family val="1"/>
        <charset val="186"/>
      </rPr>
      <t>)</t>
    </r>
  </si>
  <si>
    <r>
      <t xml:space="preserve">iš jo: 1.1.1. Savivaldybės biudžeto lėšos </t>
    </r>
    <r>
      <rPr>
        <b/>
        <sz val="9"/>
        <color theme="1"/>
        <rFont val="Times New Roman"/>
        <family val="1"/>
        <charset val="186"/>
      </rPr>
      <t>(SB)</t>
    </r>
  </si>
  <si>
    <t>1.1.Savivaldybės biudžeto lėšos (nuosavos, be ankstesnių metų likučio) (SB)</t>
  </si>
  <si>
    <t xml:space="preserve">Iš viso  programai: </t>
  </si>
  <si>
    <t>VBSF</t>
  </si>
  <si>
    <t>Savivaldybės teritorijoje perduotos valstybinės žemės patikėtinio funkcijai vykdyti</t>
  </si>
  <si>
    <t>1.2.16.</t>
  </si>
  <si>
    <t>16</t>
  </si>
  <si>
    <t>Tarpinstitucinio bendradarbiavimo koordinavimui finansuoti</t>
  </si>
  <si>
    <t>15</t>
  </si>
  <si>
    <t>1.2.15.</t>
  </si>
  <si>
    <t>Tarpinstitucinio bendradarbiavimo koordinavimui finansuoti (TBK)</t>
  </si>
  <si>
    <t>Suderintų į Savivaldybės erdvinių duomenų rinkinį integruotų planų skaičius</t>
  </si>
  <si>
    <t>1.2.14.</t>
  </si>
  <si>
    <t>Tvarkyti erdvinių duomenų rinkinį</t>
  </si>
  <si>
    <t>14</t>
  </si>
  <si>
    <t>Tikslingas savivaldybei perduotų pagal nustatytą tikslą ir poreikį sklypų skaičius</t>
  </si>
  <si>
    <t>1.2.13.</t>
  </si>
  <si>
    <t>Savivaldybei priskirtai valstybinei žemei ir kitam valstybiniam turtui valdyti, naudoti ir disponuoti  juo patikėjimo teise</t>
  </si>
  <si>
    <t>13</t>
  </si>
  <si>
    <t>1.2.12.</t>
  </si>
  <si>
    <t>Administruoti socialines išmokas, paslaugas ir kompensacijas</t>
  </si>
  <si>
    <t>12</t>
  </si>
  <si>
    <t>Proc.</t>
  </si>
  <si>
    <t>Pateikta duomenų Suteiktos valstybės pagalbos registrui (proc. registre įregistruotos valstybės ir nereikšmingos pagalbos nuo visos suteiktos valstybės ir nereikšmingos pagalbos)</t>
  </si>
  <si>
    <t>Teisės skyrius</t>
  </si>
  <si>
    <t>0;13</t>
  </si>
  <si>
    <t>1.2.11.</t>
  </si>
  <si>
    <t>Teikti duomenis Valstybės suteiktos pagalbos registrui</t>
  </si>
  <si>
    <t>11</t>
  </si>
  <si>
    <t xml:space="preserve"> Gyvenamosios vietos deklaracijų, asmenų  pateiktų elektroniniu būdu (pagal VĮ „Registrų centras“ pateiktus duomenis), dalies didėjimas per metus, ne mažiau kaip 1,5 proc.</t>
  </si>
  <si>
    <t>Žmogiškųjų išteklių ir dokumentų valdymo skyrius</t>
  </si>
  <si>
    <t>1.2.10.</t>
  </si>
  <si>
    <t>Organizuoti gyventojų gyvenamosios vietos deklaravimą</t>
  </si>
  <si>
    <t>Asm.</t>
  </si>
  <si>
    <t>Savivaldybės pirminės valstybės garantuojamos teisinės pagalbos specialistų netiksliai (netinkamai) užpildytų prašymų suteikti antrinę valstybės garantuojamą teisinę pagalbą skaičius nuo savivaldybės parengtų prašymų suteikti antrinę valstybės garantuojamą teisinę pagalbą skaičiaus</t>
  </si>
  <si>
    <t>1.2.9.</t>
  </si>
  <si>
    <t>Teikti pirminę teisinę pagalbą</t>
  </si>
  <si>
    <t>Vykdyti jaunimo teisių apsaugą</t>
  </si>
  <si>
    <t>Vykdyti vaikų teisių apsaugą</t>
  </si>
  <si>
    <t xml:space="preserve">Jaunimo reikalų koordinatoriams savivaldybėse rekomenduotų atlikti užduočių įgyvendinimas (ne mažiau, kaip) </t>
  </si>
  <si>
    <t>1.2.8.</t>
  </si>
  <si>
    <t>1.2.7.</t>
  </si>
  <si>
    <t>Administruoti laikinuosius darbus</t>
  </si>
  <si>
    <t>1.2.6.</t>
  </si>
  <si>
    <t>Tvarkyti archyvinius dokumentus</t>
  </si>
  <si>
    <r>
      <t xml:space="preserve">Užtikrinti Vietos savivaldos įstatyme numatytų </t>
    </r>
    <r>
      <rPr>
        <b/>
        <sz val="10"/>
        <rFont val="Times New Roman"/>
        <family val="1"/>
      </rPr>
      <t>7</t>
    </r>
    <r>
      <rPr>
        <sz val="10"/>
        <rFont val="Times New Roman"/>
        <family val="1"/>
      </rPr>
      <t xml:space="preserve"> valstybės deleguotų žemės ūkio funkcijų vykdymą</t>
    </r>
  </si>
  <si>
    <t>Apskaitos skyrius</t>
  </si>
  <si>
    <t>0;1</t>
  </si>
  <si>
    <t>1.2.5.</t>
  </si>
  <si>
    <t>Vykdyti žemės ūkio funkcijas</t>
  </si>
  <si>
    <t>Parengtų ir savivaldybės interneto svetainėje paskelbtų atmintinių ir rekomendacijų skaičius</t>
  </si>
  <si>
    <t>1.2.4.</t>
  </si>
  <si>
    <t>Kontroliuoti valstybinės kalbos vartojimą ir taisyklingumą</t>
  </si>
  <si>
    <t>Organizuoti mobilizaciją</t>
  </si>
  <si>
    <t>Organizuoti civilinę saugą</t>
  </si>
  <si>
    <t xml:space="preserve">Savivaldybės pasirengimo reaguoti į ekstremalias situacijas lygis ne žemesnis kaip </t>
  </si>
  <si>
    <t>1.2.3.</t>
  </si>
  <si>
    <t>Organizuoti civilinę saugą ir mobilizaciją</t>
  </si>
  <si>
    <t>Elektroniniu būdu pateiktų dokumentų dalis nuo visų gautų dokumentų dėl civilinės būklės aktų registravimo ir kitų su tuo susijusių paslaugų teikimo skaičiaus</t>
  </si>
  <si>
    <t>Civilinės metrikacijos skyrius</t>
  </si>
  <si>
    <t>0;3</t>
  </si>
  <si>
    <t>1.2.2.</t>
  </si>
  <si>
    <t>Registruoti civilinės būklės aktus</t>
  </si>
  <si>
    <t>Vnt.</t>
  </si>
  <si>
    <t>Archyvinių civilinės būklės aktų įrašų, gautų iš civilinės metrikacijos įstaigų, duomenų tvarkymas, vnt</t>
  </si>
  <si>
    <t>1.2.1.</t>
  </si>
  <si>
    <t>Tvarkyti Gyventojų registrą ir teikti duomenis Valstybės registrui</t>
  </si>
  <si>
    <t xml:space="preserve"> Tinkamai įgyvendinti Savivaldybei perduotas valstybės funkcijas</t>
  </si>
  <si>
    <t>Trūkstamų specialybių darbuotojų pritraukimo į savivaldybės įstaigas programos parengimas ir įgyvendinimas</t>
  </si>
  <si>
    <t>Parengta programa</t>
  </si>
  <si>
    <t>1.1.6</t>
  </si>
  <si>
    <t xml:space="preserve">Numatytos Savivaldybės biudžete lėšos, reikalingos palūkanoms ir kitoms su paskolomis susijusiomis išlaidoms padengti </t>
  </si>
  <si>
    <t>Finansinių įsipareigojimų vykdymas (paskolų ir palūkanų mokėjimas pagal grafiką, kitų finansinių įsipareigojimų vykdymas)</t>
  </si>
  <si>
    <t>1.1.5</t>
  </si>
  <si>
    <t>Paskola Nr. 2021008341</t>
  </si>
  <si>
    <t>Paskola Nr. 2020012287</t>
  </si>
  <si>
    <t>Paskola Nr. 0042012028583-21</t>
  </si>
  <si>
    <t>Paskola KS 14/07/15</t>
  </si>
  <si>
    <t>Grąžintos paskolos bei sumokėtos skolos pagal pasirašytas sutartis /mokėjimo grafikus</t>
  </si>
  <si>
    <t>1.1.4</t>
  </si>
  <si>
    <t xml:space="preserve">Grąžintos ilgalaikės paskolos ir vykdyti finansiniai įsipareigojimai </t>
  </si>
  <si>
    <t xml:space="preserve">Organizuotas Mero, jo politinio (asmeninio) pasitikėjmo tarnautojų darbas </t>
  </si>
  <si>
    <t>Organizuotas Savivaldybės tarybos darbas</t>
  </si>
  <si>
    <t>Mero rezervas</t>
  </si>
  <si>
    <t>Mero fondas</t>
  </si>
  <si>
    <t>Mero, jo politinio (asmeninio) pasitikėjmo tarnautojų pareigybių skaičius</t>
  </si>
  <si>
    <t>Savivaldybės Tarybos narių skaičius</t>
  </si>
  <si>
    <t xml:space="preserve">Organizuotas Savivaldybės tarybos, Mero, jo politinio (asmeninio) pasitikėjmo tarnautojų darbas </t>
  </si>
  <si>
    <t>Sudarytas  Administracijos direktoriaus rezervas</t>
  </si>
  <si>
    <t>Dalyvauti asociacijų veikloje</t>
  </si>
  <si>
    <t>Darbuotojų civilinės atsakomybės draudimas</t>
  </si>
  <si>
    <t>Rinkliavų ir baudų pajamos</t>
  </si>
  <si>
    <t>Seniūnaičių išlaidų kompensavimas</t>
  </si>
  <si>
    <t>Palūkanoms sumokėti</t>
  </si>
  <si>
    <t>0,0</t>
  </si>
  <si>
    <t>Organizuoti Savivaldybės administracijos darbą</t>
  </si>
  <si>
    <t>Apdraustų biudžetinių įstaigų vadovų atsakomybės draudimu skaičius</t>
  </si>
  <si>
    <t>Savivaldybės administracijos darbuotojų kvalifikacijos kėlimas (žmonių skaičius)</t>
  </si>
  <si>
    <t>Dalyvauta  organizacijų, kurių narė yra Savivaldybė, skaičius</t>
  </si>
  <si>
    <t>Darbuotojų, dirbančių pagal darbo sutartis, pareigybių skaičius</t>
  </si>
  <si>
    <t>Valstybės tarnautojų pareigybių skaičius</t>
  </si>
  <si>
    <t xml:space="preserve">Organizuotas Savivaldybės administracijos darbas </t>
  </si>
  <si>
    <t>Savivaldybės administracijos darbuotojų, per metus tobulinusių kvalifikaciją, dalis</t>
  </si>
  <si>
    <t xml:space="preserve"> Proc.</t>
  </si>
  <si>
    <t>Savivaldybės valdomų įmonių, kurios pasiekė 80 proc. akcininko suformuotų veiklos ir finansų valdymo tikslų, dalis</t>
  </si>
  <si>
    <t xml:space="preserve">Pagerinti Savivaldybės veiklos valdymą </t>
  </si>
  <si>
    <t>gerai</t>
  </si>
  <si>
    <t>Patenkinamai, gerai, labai gerai</t>
  </si>
  <si>
    <t>Gyventojų pasitenkinimas savivaldybės įstaigų ir įmonių teikiamomis viešosiomis paslaugomis lygis</t>
  </si>
  <si>
    <t>Stiprinti vietos savivaldą ir vykdyti efektyvų miesto įmonių ir įstaigų valdymą</t>
  </si>
  <si>
    <t>SAVIVALDYBĖS VALDYMO  PROGRAMOS (NR. 01)</t>
  </si>
  <si>
    <t>Iš viso programai:</t>
  </si>
  <si>
    <t>Iš viso tikslui:</t>
  </si>
  <si>
    <t>Iš viso uždaviniui:</t>
  </si>
  <si>
    <t>Atlikti remonto darbai</t>
  </si>
  <si>
    <t xml:space="preserve">SB </t>
  </si>
  <si>
    <t>Statybos skyrius</t>
  </si>
  <si>
    <t>19</t>
  </si>
  <si>
    <t>„Futbolo aikštės Smėlynės g. 2B, Panevėžyje, remonto  darbai”</t>
  </si>
  <si>
    <t>24</t>
  </si>
  <si>
    <t>Atlikti projektavimo ir remonto darbai</t>
  </si>
  <si>
    <t>Ūkio ir eksplotavimo skyrius</t>
  </si>
  <si>
    <t>20</t>
  </si>
  <si>
    <t>Pastato Laisvės a. 20, Panevėžys, dalies patalpų remontas</t>
  </si>
  <si>
    <t>23</t>
  </si>
  <si>
    <t>3.2.4.</t>
  </si>
  <si>
    <t>Kultūros paskirties (Moigių I namo UN. Kultūros vertybių kodas 10760), pastato Vasario 16-osios g. 23, Panevėžyje rekonstravimo darbai</t>
  </si>
  <si>
    <t>22</t>
  </si>
  <si>
    <t>Apsauginės ir gaisrinės signalizacijų rekonstrukcija ir  patalpų remontas Topolių g. 12</t>
  </si>
  <si>
    <t>21</t>
  </si>
  <si>
    <t>Panevėžio muzikinio teatro vandentiekio ir nuotekų šalinimo projekto parengimas ir remonto darbai</t>
  </si>
  <si>
    <t>Panevėžio kultūros centro rūmų krovimo rampos, pagrindinės salės lauko durų, atraminių sienelių ir laiptų remonto darbai</t>
  </si>
  <si>
    <t>Iškeltos skulptūros</t>
  </si>
  <si>
    <t>Skulptūrų iš Senvagės ir Laisvės a. prieigų perkėlimas</t>
  </si>
  <si>
    <t>18</t>
  </si>
  <si>
    <t>Moksleivių namų ir atviro jaunimo centro langų keitimas</t>
  </si>
  <si>
    <t>17</t>
  </si>
  <si>
    <t>Suremontuotos vidaus patalpos</t>
  </si>
  <si>
    <t>7</t>
  </si>
  <si>
    <t>Panevėžio miesto "Vilties" progimnazijos dalies patalpų remontas</t>
  </si>
  <si>
    <t>Panevėžio  gimnazijos "Aušra", dalies patalpų remonto darbai, keičiant patalpų paskirtį</t>
  </si>
  <si>
    <t>Kultūros paskirties pastato, Šermukšnių g. 31A-1, Panevėžyje, dalies patalpų remontas</t>
  </si>
  <si>
    <t>Sporto skyrius</t>
  </si>
  <si>
    <t>VšĮ futbolo akademijos "Panevėžys" sporto salės esančios Elektronikos g.1f (77U1/b-1), Panevėžyje, dalies patalpų remontas</t>
  </si>
  <si>
    <t>Atliktas techninis projektas</t>
  </si>
  <si>
    <t>Panevėžio Raimundo Sargūno sporto gimnazijos teritorijoje, Liepų al. 2, Panevėžio m., naujos universalios sporto salės statyba</t>
  </si>
  <si>
    <t>Sumontuotos signalizacijos bendro ugdymo įstaigose</t>
  </si>
  <si>
    <t>Signalizacijų įvedimas bendrojo ugdymo mokyklose</t>
  </si>
  <si>
    <t>Atlikti projektavimo ir rangos darbai</t>
  </si>
  <si>
    <t>Panevėžio m. Pašilių kapinių statybos (II etapo) darbo projekto parengimas, rangos darbai ir kolumbariumo projektavimo ir įrengimo darbai</t>
  </si>
  <si>
    <t>Atlikti techniniai projektai</t>
  </si>
  <si>
    <t>Projektavimo darbai</t>
  </si>
  <si>
    <t>Parengtas techninis projektas "BMX dviračių takų įrengimas J. Janonio g."</t>
  </si>
  <si>
    <r>
      <t>Statybos sky</t>
    </r>
    <r>
      <rPr>
        <sz val="10"/>
        <rFont val="Times New Roman"/>
        <family val="1"/>
        <charset val="186"/>
      </rPr>
      <t>rius</t>
    </r>
  </si>
  <si>
    <t xml:space="preserve">BMX dviračių takų įrengimas J. Janonio gatvėje   </t>
  </si>
  <si>
    <t>Statybos skyrius;                                     Teritorijų planavimo ir architektūros skyrius</t>
  </si>
  <si>
    <t>19; 14</t>
  </si>
  <si>
    <t>Savivaldybei priklausančių pastatų ir inžinerinių statinių rekonstravimas, atnaujinimas (modernizavimas)  ir remontas</t>
  </si>
  <si>
    <t xml:space="preserve">Draudimo paslaugoms apmokėti (įgyvendinus projektą „Stasio Eidrigevičiaus menų centro įkūrimas  modernizuojant  viešąją kultūros infrastruktūrą“) </t>
  </si>
  <si>
    <t>Draudimo paslaugoms apmokėti (įgyvendinus projektą „Regos centro „Linelis“ vidaus patalpų ir ugdymo aplinkos modernizavimas“) (baldų)</t>
  </si>
  <si>
    <t>3.2.3.</t>
  </si>
  <si>
    <t>Draudimo paslaugoms apmokėti (įgyvendinus projektą „Socialinio būsto plėtra“) (pastato)</t>
  </si>
  <si>
    <t>Draudimo paslaugoms apmokėti (įgyvendinus projektą „Skate parko įrengimas Panevėžyje skatinant turistų srautus“)</t>
  </si>
  <si>
    <t>Apdrausti objektai</t>
  </si>
  <si>
    <t xml:space="preserve">Draudimo paslaugoms apmokėti (įgyvendinus projektus „Poeto J. Čerkeso –Besparnio sodybos sutvarkymas“ (I) ir „Vienijantis kūrybiškumo centras-Pragiedrulių sodyba“) </t>
  </si>
  <si>
    <t xml:space="preserve">Draudimo paslaugoms apmokėti įgyvendinus projektą „Panevėžio miesto ir Panevėžio rajono turizmo informacinės infrastruktūros plėtra“ </t>
  </si>
  <si>
    <t xml:space="preserve">Draudimo paslaugoms apmokėti (įgyvendinus projektą „Darnaus judumo priemonių diegimas Panevėžio mieste“) </t>
  </si>
  <si>
    <t>Draudimo paslaugoms apmokėti (įgyvendinus projektą „Panevėžio miesto dailės galerijos aktualizavimas“)</t>
  </si>
  <si>
    <t xml:space="preserve">Draudimo paslaugoms apmokėti (įgyvendinus projektą „Moigių namų pastatų komplekso modernizavimas ir pritaikymas visuomenės poreikiams“) </t>
  </si>
  <si>
    <t xml:space="preserve">Draudimo paslaugoms apmokėti (įgyvendinus projektą „Socialinio būsto plėtra“) </t>
  </si>
  <si>
    <t xml:space="preserve">Draudimo paslaugoms apmokėti (įgyvendinus projektą „Elektromobilių įkrovimo prieigų tinklo kūrimas Panevėžio mieste“) </t>
  </si>
  <si>
    <t>Turto, sukurto įgyvendinant projektus finansuojamus iš ES lėšų, draudimas</t>
  </si>
  <si>
    <t>Užsakovo funkcijų vykdymas</t>
  </si>
  <si>
    <t>Išimta statybą leidžiančių dokumentų</t>
  </si>
  <si>
    <t>Apdrausti statybos techniniai prižiūrėtojai, draudimo polisai</t>
  </si>
  <si>
    <t>3.2.2.</t>
  </si>
  <si>
    <t>Gedimų, įvykusių Savivaldybei priklausančiuose statiniuose, likvidavimas, statinių nugriovimas</t>
  </si>
  <si>
    <t>Likviduota gedimų</t>
  </si>
  <si>
    <t>5</t>
  </si>
  <si>
    <t xml:space="preserve">Savivaldybei priklausiančių pastatų kasmet pagerintos būklės dalis (nuo visų priklausančių pastatų) </t>
  </si>
  <si>
    <t>Savivaldybei priklausančius statinius rekonstruoti, atnaujinti, modernizuoti, remontuoti, apdrausti ir plėtoti</t>
  </si>
  <si>
    <t>Palaidota vienišų ir neatpažintų žmonių palaikų</t>
  </si>
  <si>
    <t>3.1.6</t>
  </si>
  <si>
    <t>Vienišų ir neatpažintų žmonių palaikų laidojimas</t>
  </si>
  <si>
    <t>Panevėžio miesto savivaldybės teritorijoje mirusių žmonių palaikų vežimo ir laikymo paslaugos</t>
  </si>
  <si>
    <t>Kapinių skaitmeninimo informacinės sistemos palaikymas</t>
  </si>
  <si>
    <t xml:space="preserve">tūkst. m2 </t>
  </si>
  <si>
    <t>Vykdomas kapinių atnaujinimas ir  priežiūra</t>
  </si>
  <si>
    <t xml:space="preserve">Kapinių teritorijos atnaujinimas ir priežiūra </t>
  </si>
  <si>
    <t>Organizuoti kapinių priežiūrą, vienišų žmonių laidojimą</t>
  </si>
  <si>
    <t>Atnaujintų objektų skaičius</t>
  </si>
  <si>
    <t>Įrengtų, atnaujintų vaikų žaidimų aikštelių skaičius</t>
  </si>
  <si>
    <t>3.1.5</t>
  </si>
  <si>
    <t xml:space="preserve">Daugiabučių gyvenamųjų namų teritorijų infrastruktūros objektų atnaujinimas dalyvaujant fiziniams ir  (ar) juridiniams asmenims </t>
  </si>
  <si>
    <t>Atnaujintų šaligatvių skaičius</t>
  </si>
  <si>
    <t>Daugiabučių gyvenamųjų namų teritorijose esančių šaligatvių remontas</t>
  </si>
  <si>
    <t>Atnaujintų vidaus kelių, automobilių aikštelių skaičius</t>
  </si>
  <si>
    <t>Daugiabučių gyvenamųjų namų teritorijose esančių vidaus kelių (įvažų) remontas</t>
  </si>
  <si>
    <t>Daugiabučių gyvenamųjų namų teritorijų infrastruktūros atnaujinimas ir plėtra</t>
  </si>
  <si>
    <t>Kapitališkai suremontuotų tiltų skaičius</t>
  </si>
  <si>
    <t>Atliktų tiltų ir kitos infrastruktūros  remonto ar rekonstrukcijos skaičius</t>
  </si>
  <si>
    <t xml:space="preserve">Tilto per Nevėžį Nemuno gatvėje, Panevėžio mieste kapitalinis remontas </t>
  </si>
  <si>
    <t>3.1.4</t>
  </si>
  <si>
    <t>Esamų tiltų ir kitos infrastruktūros remontas ir rekonstrukcija</t>
  </si>
  <si>
    <t xml:space="preserve">Žvyruotų gatvių dulkėtumo mažinimas   </t>
  </si>
  <si>
    <t>Vietinės reikšmės kelių ir gatvių su žvyro danga priežiūra, naudojant dulkėjimą mažinančias priemones, ilgis</t>
  </si>
  <si>
    <t>Žvyruotų gatvių, kuriose sumažintas dulkėtumas, ilgis</t>
  </si>
  <si>
    <t>3.1.3</t>
  </si>
  <si>
    <t>Abonentų skaičius</t>
  </si>
  <si>
    <t xml:space="preserve">Naujų elektros abonentų, beapskaitinių vartotojų prijungimas </t>
  </si>
  <si>
    <t>Įrengta, rekonstruota apšvietimo tinklų</t>
  </si>
  <si>
    <t>Miesto gatvių ir vidaus  kelių apšvietimo tinklų remonto projektavimo ir rangos darbai</t>
  </si>
  <si>
    <t>GWh</t>
  </si>
  <si>
    <t>Suvartota el. energijos</t>
  </si>
  <si>
    <t xml:space="preserve">Elektros energijos sunaudojimas miesto gatvių apšvietimui, renginiams, elektromobilių įkrovos stotelėms </t>
  </si>
  <si>
    <t xml:space="preserve">Eksploatuojama šviestuvų    </t>
  </si>
  <si>
    <t>Miesto gatvių ir viešųjų erdvių apšvietimo tinklų eksploatavimas  ir remontas</t>
  </si>
  <si>
    <t xml:space="preserve">Miesto gatvių ir viešųjų erdvių apšvietimo tinklų eksploatavimas, įrengimas, rekonstrukcija ir remontas, viešųjų erdvių ir gatvių apšvietimas, naujų abonentų prijungimas </t>
  </si>
  <si>
    <t>Miesto užtvankų priežiūra ir remontas</t>
  </si>
  <si>
    <t>Panevėžio miesto užtvankų remontas, priežiūra)</t>
  </si>
  <si>
    <t>25</t>
  </si>
  <si>
    <t>Naujai įrengta įvaža į ikimokyklinio ugdymo įstaigą</t>
  </si>
  <si>
    <t>Įvažiavimas/išvažiavimas į Dariaus ir Girėno g. 41, Panevėžio mieste nauja statyba</t>
  </si>
  <si>
    <t>Kapitališkai suremontuota autombilių stovėjimo aikštelė</t>
  </si>
  <si>
    <t>Automobilių stovėjimo aikštelės šalia Klaipėdos g. Nr. 79A, 79B, 79C Panevėžyje kapitalinio remonto darbai</t>
  </si>
  <si>
    <t>Įrengtas naujas vidaus kelias (įvaža)</t>
  </si>
  <si>
    <t>Pramonės g. kapitalinis remontas, įrengiant privažiavimą prie Pramonės g. Nr. 7</t>
  </si>
  <si>
    <t>Įrengta nauja sankryža</t>
  </si>
  <si>
    <t>9</t>
  </si>
  <si>
    <t>3.1.1.</t>
  </si>
  <si>
    <t>Ramygalos g. kapitalinis remontas, įrengiant šviesoforų postą ties Ramygalos g. Nr. 202</t>
  </si>
  <si>
    <t>8</t>
  </si>
  <si>
    <t xml:space="preserve">Kėdainių g.  naujo vidaus kelio (įvažos) įrengimas </t>
  </si>
  <si>
    <t xml:space="preserve"> Prižiūrimas viadukas</t>
  </si>
  <si>
    <t>Prižūrimi tiltai</t>
  </si>
  <si>
    <t>Panevėžio miesto tiltų ir viaduko remontas, priežiūra</t>
  </si>
  <si>
    <t>Prižiūrėtos Panevėžio miesto gatvės</t>
  </si>
  <si>
    <t>Panevėžio miesto gatvių su asfalto danga priežiūra</t>
  </si>
  <si>
    <t>Naujai įrengta aikštelė</t>
  </si>
  <si>
    <t>Kraštovaizdžio formavimas ir ekologinės būklės gerinimas Kniaudiškių parke (Molainių g. 3. Automobilių stovėjimo aikštelė).</t>
  </si>
  <si>
    <t>Atlikti statinių kadastriniai matavimai</t>
  </si>
  <si>
    <t>Statinių kadastriniai matavimai</t>
  </si>
  <si>
    <t>Atlikti  inžinerinių statinių techniniai projektai</t>
  </si>
  <si>
    <t>Kapitališkai suremontuotos Sietyno g. su asfalto danga ilgis</t>
  </si>
  <si>
    <t>Sietyno gatvės kapitalinis remontas</t>
  </si>
  <si>
    <t>Kapitališkai suremontuotų gatvių su asfalto danga ilgis</t>
  </si>
  <si>
    <t xml:space="preserve">Panevėžio miesto centrinės miesto dalies viešųjų erdvių bei gatvių (kitaip Laisvės aikštės prieigų II dalis) sutvarkymo (II etapo) darbo projekto parengimas ir statybos darbai (Respublikos g. atkarpos (nuo Vasario 16-osios g. iki Respublikos g. 44) kapitalinis remontas) </t>
  </si>
  <si>
    <t>Kapitališkai suremontuotos Žvaigždžių g. su asfalto danga ilgis</t>
  </si>
  <si>
    <t xml:space="preserve">Žvaigždžių gatvės dalies (nuo Kniaudiškių g. iki J. Zikaro g.) kapitalinis remontas  </t>
  </si>
  <si>
    <t xml:space="preserve">Beržų gatvės dalies (nuo Pilėnų g. iki Ramygalos g.) rekonstravimas  </t>
  </si>
  <si>
    <t xml:space="preserve">Smėlynės gatvės dalies (nuo geležinkelio pervažos iki miesto ribos) kapitalinis remontas </t>
  </si>
  <si>
    <t xml:space="preserve">V. Alanto g. statyba (III etapas – nuo Projektuotojų g. iki V. Alanto g. – Savitiškio g. (Vakarinės g. ) žiedinės sankryžos),  (IV etapas – žiedinė sankryža V. Alanto g. – Savitiškio g. (Vakarinės g.)) </t>
  </si>
  <si>
    <t>Kapitališkai suremontuotos Rėklių g. su žvyro danga ilgis</t>
  </si>
  <si>
    <t xml:space="preserve">Rėklių gatvės kapitalinis remontas  </t>
  </si>
  <si>
    <t>Kapitališkai suremontuotos Matininkų g. su žvyro danga ilgis</t>
  </si>
  <si>
    <t>Matininkų gatvės kapitalinis remontas</t>
  </si>
  <si>
    <t>Kapitališkai suremontuotų gatvių su žvyro danga ilgis  (nuo Kazio Naruševičiaus g. 16 iki Panevėžio miesto ribos)</t>
  </si>
  <si>
    <t>Kazio Naruševičiaus gatvės dalies (nuo Kazio Naruševičiaus g. 16 iki Panevėžio miesto ribos) kapitalinis remontas</t>
  </si>
  <si>
    <t>Kapitališkai suremontuotos Bendrijų g. su žvyro danga ilgis</t>
  </si>
  <si>
    <t xml:space="preserve">Bendrijų gatvės kapitalinis remontas  </t>
  </si>
  <si>
    <t>Atnaujintų gatvių su asfalto danga ilgis</t>
  </si>
  <si>
    <t>Statybos skyrius ; Miesto infrastruktūros skyrius</t>
  </si>
  <si>
    <t>Vietinės reikšmės kelių ir gatvių su asfalto danga atnaujinimas</t>
  </si>
  <si>
    <t>Vietinės reikšmės kelių ir gatvių su žvyro danga ilgis</t>
  </si>
  <si>
    <t>Vietinės reikšmės kelių ir gatvių su žvyro danga remontas ir priežiūra</t>
  </si>
  <si>
    <t>Vietinės reikšmės kelių ir gatvių su asfalto danga ilgis</t>
  </si>
  <si>
    <t>Vietinės reikšmės kelių ir gatvių su asfalto danga remontas ir priežiūra</t>
  </si>
  <si>
    <t>7; 19</t>
  </si>
  <si>
    <t>Miesto vietinės reikšmės kelių ir gatvių infrastruktūros atnaujinimas ir plėtra</t>
  </si>
  <si>
    <t>Atnaujintų ir naujai įrengtų vietinės reikšmės kelių ir gatvių ilgis</t>
  </si>
  <si>
    <t>Modernizuoti esamą ir tvariai vystyti naują miesto infrastruktūrą</t>
  </si>
  <si>
    <t>1,5</t>
  </si>
  <si>
    <t>mln. kv. m</t>
  </si>
  <si>
    <t xml:space="preserve">Apšviestų teritorijų plotas </t>
  </si>
  <si>
    <t xml:space="preserve">Skatinti miesto plėtrą ir tvarią transformaciją   </t>
  </si>
  <si>
    <t>persodinti medžiai</t>
  </si>
  <si>
    <t>2.2.3</t>
  </si>
  <si>
    <t>Didelių matmenų medžių persodinimo paslaugos</t>
  </si>
  <si>
    <t>+</t>
  </si>
  <si>
    <t>Skaičiuojama nuo gatvių ir statinių stogų ploto</t>
  </si>
  <si>
    <t xml:space="preserve">Mokestis už lietaus nuotekas   </t>
  </si>
  <si>
    <t>Papuošta miesto eglė ir Laisvės aikštė, kartą per metus</t>
  </si>
  <si>
    <t xml:space="preserve">Miesto puošimas švenčių ir renginių metu  </t>
  </si>
  <si>
    <t>Renkama rinkliava (parkomatai)</t>
  </si>
  <si>
    <t xml:space="preserve">Rinkliavos už transporto stovėjimą gatvėse ir aikštėse organizavimas  </t>
  </si>
  <si>
    <t>Vaizdo stebėjimo kameros</t>
  </si>
  <si>
    <t xml:space="preserve">Vaizdo stebėjimo sistemos duomenų perdavimo ir stebėjimo paslaugos  </t>
  </si>
  <si>
    <t>Km</t>
  </si>
  <si>
    <t>Sutvarkyta Nevėžio upės pakrantė</t>
  </si>
  <si>
    <t>Nevėžio upės pakrančių tvarkymas</t>
  </si>
  <si>
    <t>Prižiūrėti miesto fontanai</t>
  </si>
  <si>
    <t>Fontanų priežiūros paslaugos</t>
  </si>
  <si>
    <t>Sutvarkytos poilsio zonos</t>
  </si>
  <si>
    <t>Viešųjų erdvių ir poilsio zonų infrastruktūros objektų atnaujinimas, remontas ir priežiūra</t>
  </si>
  <si>
    <t xml:space="preserve">Įrengta vaikų žaidimo aikštelių        </t>
  </si>
  <si>
    <t xml:space="preserve"> vnt.</t>
  </si>
  <si>
    <t xml:space="preserve">Prižiūrima vaikų žaidimo aikštelių        </t>
  </si>
  <si>
    <t xml:space="preserve">Vaikų žaidimo aikštelių ir treniruoklių atnaujinimas, remontas ir priežiūra </t>
  </si>
  <si>
    <t xml:space="preserve">Viešųjų erdvių ir poilsio zonų infrastruktūros objektų atnaujinimas, remontas ir priežiūra, rinkliava už transporto stovėjimą, miesto puošimas švenčių proga </t>
  </si>
  <si>
    <t>Įsigyti maisto atliekų  surinkimo priemones</t>
  </si>
  <si>
    <t>2.2.4</t>
  </si>
  <si>
    <t>Biologinių (maisto) atliekų surinkimo priemonėms įsigyti</t>
  </si>
  <si>
    <t>Atliktas pagal  konteinerių poreikį su anžeminių konteinerių remontu</t>
  </si>
  <si>
    <t>2.2.2</t>
  </si>
  <si>
    <t>Antžeminių atliekų surinkimo konteinerių aikštelių remontas</t>
  </si>
  <si>
    <t>Atlikti nenumatyti miesto infrastruktūros darbai, paslaugos</t>
  </si>
  <si>
    <t>Miesto infrastruktūros skyrius, Statybos skyrius</t>
  </si>
  <si>
    <t>7;   19</t>
  </si>
  <si>
    <t>Nenumatytos išlaidos</t>
  </si>
  <si>
    <t>Įsigyti tekstilės atliekų surinkimo konteinerius</t>
  </si>
  <si>
    <t>Tekstilės atliekų surinkimo konteineriams pirkti</t>
  </si>
  <si>
    <t xml:space="preserve">Sterilizuoti bešeimininkų kačių   </t>
  </si>
  <si>
    <t>Bešeimininkių gyvūnų  (kačių) augintinių skaičiaus mažinimo programai vykdyti</t>
  </si>
  <si>
    <t>Stebimų aplinkos komponentų skaičius</t>
  </si>
  <si>
    <t>Panevėžio miesto aplinkos komponentų stebėsena</t>
  </si>
  <si>
    <t>Atliktas pagal poreikį konteinerių su požeminiais konteineriais remontas</t>
  </si>
  <si>
    <t>Požeminių atliekų surinkimo konteinerių aikštelių su požeminiais konteineriais remontas</t>
  </si>
  <si>
    <t xml:space="preserve">Suteikti laikinąją priežiūrą bepriežiūriams, bešeimininkiams gyvūnams </t>
  </si>
  <si>
    <t>Bepriežiūrių, bešeimininkių gyvūnų  laikinoji priežiūra</t>
  </si>
  <si>
    <t>Atlikti darbus ir suteikti paslaugas (pastatyti biotualetus, atliekų surinkimo konteinerius, išvalyti teritorijas ir kt.) planuojamiems miesto renginiams</t>
  </si>
  <si>
    <t>Paruošiamųjų darbų atlikimas ir paslaugų suteikimas miesto renginiams</t>
  </si>
  <si>
    <r>
      <t>tūkst. m</t>
    </r>
    <r>
      <rPr>
        <vertAlign val="superscript"/>
        <sz val="10"/>
        <rFont val="Times New Roman"/>
        <family val="1"/>
        <charset val="186"/>
      </rPr>
      <t xml:space="preserve">2   </t>
    </r>
  </si>
  <si>
    <t xml:space="preserve">Valomi šaligatviai </t>
  </si>
  <si>
    <t xml:space="preserve">Valomos gatvės  </t>
  </si>
  <si>
    <t>Prižiūrimos šiukšlių dėžės</t>
  </si>
  <si>
    <t>Prižiūrimi viešieji tualetai</t>
  </si>
  <si>
    <t xml:space="preserve">Miesto    teritorijų, viešųjų tualetų valymas, priežiūra, šiukšliadėžių priežiūra </t>
  </si>
  <si>
    <t>Medžių priežiūros paslaugos Panevėžio mieste</t>
  </si>
  <si>
    <t>Miesto želdynų atnaujinimas ir priežiūra</t>
  </si>
  <si>
    <r>
      <t>m</t>
    </r>
    <r>
      <rPr>
        <vertAlign val="superscript"/>
        <sz val="10"/>
        <rFont val="Times New Roman"/>
        <family val="1"/>
        <charset val="186"/>
      </rPr>
      <t>2</t>
    </r>
  </si>
  <si>
    <t>Sodinamos gėlės ir dekoratyviniai augalai</t>
  </si>
  <si>
    <t>Prižiūrimi ir atnaujinami miesto gėlynai</t>
  </si>
  <si>
    <t>Miesto gėlynų atnaujinimas ir priežiūra</t>
  </si>
  <si>
    <t>ha</t>
  </si>
  <si>
    <t>Vykdoma vejų ir žolynų (želdinių) priežiūra mieste</t>
  </si>
  <si>
    <t>Miesto vejų ir žolynų atnaujinimas ir priežiūra</t>
  </si>
  <si>
    <t>Miesto viešųjų erdvių atnaujinimas, priežiūra</t>
  </si>
  <si>
    <t>Dalyvaujamojo biudžeto modelio taikymas</t>
  </si>
  <si>
    <t>Dalyvaujamojo biudžeto dalies didėjimas (kasmet)</t>
  </si>
  <si>
    <t>2.2.1</t>
  </si>
  <si>
    <t>Įgyvendintų eko sistemą stiprinančių projektų skaičius</t>
  </si>
  <si>
    <t xml:space="preserve">Suformuotų erdvių skaičius </t>
  </si>
  <si>
    <t>Patobulinti miesto erdvių ir objektų kokybę, jų priežiūrą (SPP 2.2.3.)</t>
  </si>
  <si>
    <t>Namų ūkių (būstų) šildymo įrenginių inventorizavimas ir vartotojų sąmoningumo didinimas</t>
  </si>
  <si>
    <t>Naujus aplinkai draugiškesnius šilumos būdus įdiegusių savivaldybės įmonių / organizacijų skaičius</t>
  </si>
  <si>
    <t>kompl.</t>
  </si>
  <si>
    <t>Atlikta namų ūkių (būstų) šildymo įrenginių inventorizacija</t>
  </si>
  <si>
    <t>2.1.4</t>
  </si>
  <si>
    <t xml:space="preserve">Savivaldybės viešųjų pastatų modernizavimas, taikant energijos išteklių panaudojimo efektyvumo didinimo priemones </t>
  </si>
  <si>
    <t>  Naujų modernizuotų viešųjų pastatų skaičius</t>
  </si>
  <si>
    <t>2.1.3</t>
  </si>
  <si>
    <t>kompl</t>
  </si>
  <si>
    <t>Parengtas atsinaujinančių išteklių energijos naudojimo plėtros planas</t>
  </si>
  <si>
    <t>Atsinaujinančių išteklių energijos naudojimo plėtros plano  parengimas</t>
  </si>
  <si>
    <t>2.1.2.</t>
  </si>
  <si>
    <t>Atsinaujinančių išteklių energijos naudojimo plėtros plano  parengimas ir įgyvendinimas</t>
  </si>
  <si>
    <t>Daugiabučių namų modernizavimo skatinimas ir plėtra, taikant kompleksines energetinio efektyvumo didinimo priemones</t>
  </si>
  <si>
    <t>Kompleksiškai renovuotų daugiabučių namų skaičius</t>
  </si>
  <si>
    <t>2.1.1.</t>
  </si>
  <si>
    <t>Savivaldybės darnios energetikos plėtros indeksas</t>
  </si>
  <si>
    <t>Paskatinti energijos taupymą, atsinaujinančių ir alternatyvių energijos išteklių naudojimą</t>
  </si>
  <si>
    <t>Žalumo indeksas</t>
  </si>
  <si>
    <t>„Rail Baltica“ transporto mazgo integravimas į Panevėžio miesto transporto tinklą</t>
  </si>
  <si>
    <t>Naujų maršrutų skaičius</t>
  </si>
  <si>
    <t>Statybos skyrius, Miesto infrastruktūros skyrius</t>
  </si>
  <si>
    <t>7;19</t>
  </si>
  <si>
    <t>1.5.2</t>
  </si>
  <si>
    <r>
      <t>Naujos autobusų stoties įrengimas ir prieigų sutvarkymas</t>
    </r>
    <r>
      <rPr>
        <u/>
        <sz val="10"/>
        <rFont val="Times New Roman"/>
        <family val="1"/>
        <charset val="186"/>
      </rPr>
      <t xml:space="preserve"> </t>
    </r>
  </si>
  <si>
    <t xml:space="preserve"> Įrengta nauja autobusų stotis ir sutvarkytos prieigos</t>
  </si>
  <si>
    <t>1.5.1</t>
  </si>
  <si>
    <r>
      <t>Naujos autobusų stoties įrengimas ir prieigų sutvarkymas</t>
    </r>
    <r>
      <rPr>
        <b/>
        <u/>
        <sz val="10"/>
        <rFont val="Times New Roman"/>
        <family val="1"/>
        <charset val="186"/>
      </rPr>
      <t xml:space="preserve"> </t>
    </r>
  </si>
  <si>
    <t>Veikiančių subjektų, siūlančių nuomotis / dalintis automobilius, dviračius ir kitas transporto priemones, skaičius</t>
  </si>
  <si>
    <t>27</t>
  </si>
  <si>
    <t>Mažiau teršiančių, elektra ir (ar) dujomis varomų viešojo transporto priemonių dalis nuo visų viešojo transporto priemonių</t>
  </si>
  <si>
    <t>Išplėsti viešojo transporto ir susisiekimo infrastruktūrą bei atnaujinti viešojo transporto priemones</t>
  </si>
  <si>
    <t xml:space="preserve">Viešojo transporto maršrutinio tinklo optimizavimas. Viešojo transporto infrastruktūros modernizavimas </t>
  </si>
  <si>
    <t>1.4.1</t>
  </si>
  <si>
    <t>3</t>
  </si>
  <si>
    <t>Keleivių pasitenkinimo viešojo transporto paslaugomis pokytis</t>
  </si>
  <si>
    <t>2</t>
  </si>
  <si>
    <t>Vietinio susisiekimo bendrų maršrutų su kitomis savivaldybėmis skaičius</t>
  </si>
  <si>
    <t xml:space="preserve"> Keleivių naudojimosi viešojo transporto paslaugomis pokytis </t>
  </si>
  <si>
    <r>
      <t>Padidinti naudojimosi viešuoju transportu mastą</t>
    </r>
    <r>
      <rPr>
        <u/>
        <sz val="11"/>
        <rFont val="Times New Roman"/>
        <family val="1"/>
        <charset val="186"/>
      </rPr>
      <t xml:space="preserve"> </t>
    </r>
  </si>
  <si>
    <t xml:space="preserve">Elektromobilių įkrovimo prieigų tinklo plėtra </t>
  </si>
  <si>
    <t>Elektromobilių įkrovimo prieigų skaičius</t>
  </si>
  <si>
    <t>1.3.1</t>
  </si>
  <si>
    <t xml:space="preserve">Zonų be CO2  skaičius </t>
  </si>
  <si>
    <r>
      <t>Pasiekti skirtingų transporto būdų darną miesto sistemoje</t>
    </r>
    <r>
      <rPr>
        <u/>
        <sz val="11"/>
        <rFont val="Times New Roman"/>
        <family val="1"/>
        <charset val="186"/>
      </rPr>
      <t xml:space="preserve"> </t>
    </r>
  </si>
  <si>
    <t>Ramaus eismo gatvių be tranzitinio transporto tinklo plėtra. Eismo intensyvumo miesto centre mažinimas</t>
  </si>
  <si>
    <t>Įrengtas Šiaurinis apvažiavimas</t>
  </si>
  <si>
    <t>Naujai rekonstruotų gatvių, kuriose sumažinti pertekliniai parametrai ilgis</t>
  </si>
  <si>
    <t>Gatvės, kurioms taikomas „gyvenamosios zonos“ eismo statusas</t>
  </si>
  <si>
    <t>Bendras gatvių ilgis, kuriose pritaikytos tranzitą ribojančios priemonės</t>
  </si>
  <si>
    <t>1.2.2</t>
  </si>
  <si>
    <t>Atnaujinta rekonstruota sankryža</t>
  </si>
  <si>
    <t>Atnaujinti suremontuoti šviesoforų postai</t>
  </si>
  <si>
    <t>Šviesoforo postų remonto darbai</t>
  </si>
  <si>
    <t>Horizontaliai paženklintos, paženklinimu atnaujintos gatvės</t>
  </si>
  <si>
    <t>1.2.1</t>
  </si>
  <si>
    <t>Miesto gatvių horizontalusis ženklinimas</t>
  </si>
  <si>
    <t>Kelio ženklų, užtvarų ir kitų eismo saugumo gerinimo priemonių įrengimas ir priežiūra</t>
  </si>
  <si>
    <t>Miesto gatvių vertikalusis ženklinimas</t>
  </si>
  <si>
    <t>Šviesoforų postų priežiūra ir eksplotavimas</t>
  </si>
  <si>
    <t>Modernizuotos, įdiegiant inžinerines eismo saugos priemones, nereguliuojamos pėsčiųjų perėjos</t>
  </si>
  <si>
    <t>Išmaniųjų pėsčiųjų perėjų įrengimas ir esamų modernizavimas. Šviesoforų postų priežiūra ir eksplotavimas</t>
  </si>
  <si>
    <t>Senamiesčio g., S. Kerbedžio g. sankryžos su prieigomis rekonstravimas</t>
  </si>
  <si>
    <t>Panevėžio miesto Klaipėdos g., Projektuotojų g., Dariaus ir Girėno  g. sankryžos rekonstravimo į žiedinę sankryžą, rekonstrukcijos darbai</t>
  </si>
  <si>
    <t>Naujų įrengtų išmaniųjų (reaguojanti į srautą ir keičianti signalus) perėjų skaičius</t>
  </si>
  <si>
    <t xml:space="preserve">Sankryžų modernizavimas ir saugaus eismo užtikrinimas </t>
  </si>
  <si>
    <t>Įskaitinių eismo įvykių skaičius</t>
  </si>
  <si>
    <t>Padidinti eismo saugumą</t>
  </si>
  <si>
    <t>Kapitališkai suremontuotas šaligatvis</t>
  </si>
  <si>
    <t>A. Mackevičiaus gatvės pėsčiųjų ir dviračių tako kapitalinio remonto darbai</t>
  </si>
  <si>
    <t>Pramonės g. dalies (nuo Pušaloto g. iki Šiaurinės g.) pėsčiųjų-dviračių tako kapitalinio remonto darbai</t>
  </si>
  <si>
    <t>S. Daukanto gatvės pėsčiųjų ir dviračių tako kapitalinio remonto darbai</t>
  </si>
  <si>
    <t>Kapitališkai suremontuoto nuo Vilniaus g. iki  Nemuno g./ Aukštaičių g. šaligatvio  ilgis</t>
  </si>
  <si>
    <t xml:space="preserve">Ramygalos g. dalies (nuo Vilniaus g. iki  Nemuno g./ Aukštaičių g.) šaligatvio kapitalinio remonto darbai </t>
  </si>
  <si>
    <t>Dviračių ir pėsčiųjų takų ilgis (šalia gatvių)</t>
  </si>
  <si>
    <t>Dviračių trasų, pėsčiųjų takų mieste ir jo prieigose remontas ir priežiūra</t>
  </si>
  <si>
    <t xml:space="preserve">Dviračių trasų, pėsčiųjų takų mieste ir jo prieigose įrengimas, atnaujinimas užtikrinant tęstinumą bei junglumą </t>
  </si>
  <si>
    <t>Įskaitinių eismo įvykių, kuriuose sužeidžiami pėstieji ir dviratininkai, skaičius</t>
  </si>
  <si>
    <t xml:space="preserve">Paskatinti netaršaus mikrotransporto (paspirtukai, dviračiai, riedžiai ir kt.) infrastruktūros plėtrą </t>
  </si>
  <si>
    <t>Parų skaičius, kai buvo viršyta kietųjų dalelių KD10 paros ribinė vertė 50 µg/m3</t>
  </si>
  <si>
    <t xml:space="preserve">Asignavimų valdytojo kodas </t>
  </si>
  <si>
    <t>Priemonės požymis</t>
  </si>
  <si>
    <t xml:space="preserve">             TIKSLŲ, UŽDAVINIŲ, PRIEMONIŲ IR PAPRIEMONIŲ, IŠLAIDŲ IR VERTINIMO KRITERIJŲ SUVESTINĖ                                        </t>
  </si>
  <si>
    <t>PANEVĖŽIO MIESTO SAVIVALDYBĖS ADMINISTRACIJOS 2024 METŲ VEIKLOS PLANO             
MIESTO INFRASTRUKTŪROS OBJEKTŲ PLĖTROS, MODERNIZAVIMO IR PRIEŽIŪROS  PROGRAMOS (NR. 10)</t>
  </si>
  <si>
    <t>Atlikta kultūros įstaigų teikiamų paslaugų kokybės ir poreikių analizė</t>
  </si>
  <si>
    <t>Atlikti kultūros įstaigų teikiamų paslaugų kokybės ir poreikių  analizę</t>
  </si>
  <si>
    <t>Parengtas optimizavimo planas</t>
  </si>
  <si>
    <t>Parengti kultūros ir meno įstaigų optimizavimo planą</t>
  </si>
  <si>
    <t>Parengta kultūros plėtros galimybių studija</t>
  </si>
  <si>
    <t>Kultūros ir meno skyrius</t>
  </si>
  <si>
    <t>1.3.3.</t>
  </si>
  <si>
    <t>Parengti kultūros plėtros galimybių studiją</t>
  </si>
  <si>
    <t>Panevėžio miesto kultūros ir meno įstaigų tinklo optimizavimas</t>
  </si>
  <si>
    <t>Kultūros sektoriaus tarptautiškumą stiprinančių veiklų skatinimas ir plėtra</t>
  </si>
  <si>
    <t>Finansuotų tarptautinių profesionaliojo meno renginių atskleidžiančių Panevėžio miesto identitetą, skaičius per metus</t>
  </si>
  <si>
    <t>1.3.2.</t>
  </si>
  <si>
    <t>Kultūros paslaugų prieinamumo ir patrauklumo didinimas, modernizuojant kultūros įstaigų infrastruktūrą ir pritaikant daugiafunkcinėms ir daugiakultūrinėms paslaugoms</t>
  </si>
  <si>
    <t>1.3.1.</t>
  </si>
  <si>
    <t>teigiamas</t>
  </si>
  <si>
    <t>teigiamas, nepakitęs, neigiamas</t>
  </si>
  <si>
    <t xml:space="preserve">Savivaldybės kultūros ir meno įstaigų paslaugas naudojančių lankytojų skaičiaus pokytis  </t>
  </si>
  <si>
    <r>
      <t>Užtikrinti Panevėžio miesto savivaldybės kultūros įstaigų veiklos kokybės ir paslaugų prieinamumo gerinimą</t>
    </r>
    <r>
      <rPr>
        <u/>
        <sz val="11"/>
        <rFont val="Times New Roman"/>
        <family val="1"/>
        <charset val="186"/>
      </rPr>
      <t xml:space="preserve"> </t>
    </r>
  </si>
  <si>
    <r>
      <t>Meno rezidencijų kūrimas</t>
    </r>
    <r>
      <rPr>
        <u/>
        <sz val="10"/>
        <color rgb="FF000000"/>
        <rFont val="Times New Roman"/>
        <family val="1"/>
        <charset val="186"/>
      </rPr>
      <t xml:space="preserve"> </t>
    </r>
  </si>
  <si>
    <t>Pritrauktų rezidentų skaičius per metus</t>
  </si>
  <si>
    <r>
      <t>Meno rezidencijų kūrimas</t>
    </r>
    <r>
      <rPr>
        <b/>
        <u/>
        <sz val="11"/>
        <color rgb="FF000000"/>
        <rFont val="Times New Roman"/>
        <family val="1"/>
        <charset val="186"/>
      </rPr>
      <t xml:space="preserve"> </t>
    </r>
  </si>
  <si>
    <t>Kultūros ir meno stipendiją gavusių menininkų skaičius per metus</t>
  </si>
  <si>
    <t>Skirti stipendijas menininkams</t>
  </si>
  <si>
    <t>Kultūros ir meno premijų nominacijų skaičius</t>
  </si>
  <si>
    <t xml:space="preserve"> Įsteigti kasmetines Panevėžio miesto kultūros ir meno premijas</t>
  </si>
  <si>
    <t>Finansuotų profesionalaus meno projektų dalis nuo viso finansuotų kultūros ir meno projektų skaičiaus</t>
  </si>
  <si>
    <t>Profesionalaus meno skatinimas ir plėtra</t>
  </si>
  <si>
    <r>
      <t>Profesionalaus meno ir kultūros renginių skaičiaus pokytis</t>
    </r>
    <r>
      <rPr>
        <sz val="10"/>
        <color rgb="FF000000"/>
        <rFont val="Times New Roman"/>
        <family val="1"/>
        <charset val="186"/>
      </rPr>
      <t xml:space="preserve"> </t>
    </r>
  </si>
  <si>
    <r>
      <t>Sudaryti palankias sąlygas profesionalaus meno ir kultūros vystymuisi</t>
    </r>
    <r>
      <rPr>
        <i/>
        <sz val="11"/>
        <color rgb="FF000000"/>
        <rFont val="Times New Roman"/>
        <family val="1"/>
        <charset val="186"/>
      </rPr>
      <t xml:space="preserve">  </t>
    </r>
  </si>
  <si>
    <t>Finansuotų įvairių renginių skaičius</t>
  </si>
  <si>
    <t>Finansuoti įvairius renginius</t>
  </si>
  <si>
    <t>Kofinansuotų kultūros ir meno projektų skaičius per metus</t>
  </si>
  <si>
    <t>Kofinansuoti kultūros ir meno projektus</t>
  </si>
  <si>
    <t>Iš dalies finansuotų kultūros ir meno projektų skaičius per metus</t>
  </si>
  <si>
    <t>1.1.3</t>
  </si>
  <si>
    <t>Iš dalies finansuoti kultūros ir meno projektus</t>
  </si>
  <si>
    <t>Tradicinių ir unikalių (inovatyvių) kultūros projektų rėmimas</t>
  </si>
  <si>
    <t xml:space="preserve">"Dainų šventė 2024"  finansavimas </t>
  </si>
  <si>
    <t>Dainų švenčių ir  kitų megėjų meno renginių finansavimas</t>
  </si>
  <si>
    <t>Iš dalies finansuotų mėgėjų meno kolektyvų veiklos projektų skaičius per metus</t>
  </si>
  <si>
    <t>Mėgėjų meno kolektyvų veiklos skatinimas</t>
  </si>
  <si>
    <t>Sąlygų miesto gyventojams dalyvauti kultūros ir meno veikloje, ugdyti kūrybiškumą ir plėsti meninę veiklą sudarymas</t>
  </si>
  <si>
    <t>Kultūros renginių rinkodaros priemonių įgyvendinimas</t>
  </si>
  <si>
    <t>Įgyvendintų renginių rinkodaros priemonių skaičius</t>
  </si>
  <si>
    <r>
      <t>Miesto bendruomenės įtraukties pokytis lyginant su praėjusiais metais</t>
    </r>
    <r>
      <rPr>
        <sz val="10"/>
        <color rgb="FF000000"/>
        <rFont val="Times New Roman"/>
        <family val="1"/>
        <charset val="186"/>
      </rPr>
      <t xml:space="preserve"> </t>
    </r>
  </si>
  <si>
    <t>Padidinti miesto bendruomenės įtrauktį į kultūros kūrimą ir naudojimąsi kultūros produktais bei paslaugomis</t>
  </si>
  <si>
    <t>padidėjęs</t>
  </si>
  <si>
    <t>padidėjęs, nepakitęs, sumažėjęs</t>
  </si>
  <si>
    <r>
      <t>Kultūros paslaugas naudojančių gyventojų skaičiaus pokyčio vertinimas</t>
    </r>
    <r>
      <rPr>
        <sz val="10"/>
        <rFont val="Calibri"/>
        <family val="2"/>
        <charset val="186"/>
      </rPr>
      <t xml:space="preserve"> </t>
    </r>
  </si>
  <si>
    <t>Kultūros paslaugas naudojančių gyventojų skaičiaus pokytis</t>
  </si>
  <si>
    <t xml:space="preserve">Kurti tvarią socialinę ir ekonominę kultūros vertę Panevėžyje </t>
  </si>
  <si>
    <t xml:space="preserve">KULTŪROS IR MENO PROGRAMOS (NR. 11)                                                                                              
</t>
  </si>
  <si>
    <t>`</t>
  </si>
  <si>
    <r>
      <t>Profesinio mokymo ir aukštojo mokslo įstaigų išteklių, reikalingų</t>
    </r>
    <r>
      <rPr>
        <i/>
        <sz val="10"/>
        <rFont val="Times New Roman"/>
        <family val="1"/>
        <charset val="186"/>
      </rPr>
      <t xml:space="preserve"> Pramonė 4.0</t>
    </r>
    <r>
      <rPr>
        <sz val="10"/>
        <rFont val="Times New Roman"/>
        <family val="1"/>
        <charset val="186"/>
      </rPr>
      <t xml:space="preserve"> srities specialistams rengti, vystymas</t>
    </r>
  </si>
  <si>
    <r>
      <t xml:space="preserve">Besimokančių studentų ir mokinių skaičius mokymo programose, susijusiose su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sritimi, kurių praktinio mokymo metu ne mažiau kaip 50 proc. laiko naudojama nauja (ne senesnė nei 10 m. įranga) įranga, dalis </t>
    </r>
  </si>
  <si>
    <r>
      <t xml:space="preserve">Praktinio mokymo dirbtuvės, pritaikytos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profesiniam ugdymui</t>
    </r>
  </si>
  <si>
    <t>Švietimo skyrius</t>
  </si>
  <si>
    <r>
      <t xml:space="preserve">Profesinio mokymo ir aukštojo mokslo įstaigų išteklių, reikalingų </t>
    </r>
    <r>
      <rPr>
        <b/>
        <i/>
        <sz val="11"/>
        <rFont val="Times New Roman"/>
        <family val="1"/>
        <charset val="186"/>
      </rPr>
      <t>Pramonė 4.0</t>
    </r>
    <r>
      <rPr>
        <b/>
        <sz val="11"/>
        <rFont val="Times New Roman"/>
        <family val="1"/>
        <charset val="186"/>
      </rPr>
      <t xml:space="preserve"> srities specialistams rengti, vystymas</t>
    </r>
  </si>
  <si>
    <t xml:space="preserve">Kryptingos profesinio orientavimo sistemos bendradarbiaujant Panevėžio miesto bendrojo ugdymo, profesinio mokymo ir aukštojo mokslo įstaigoms bei verslo įmonėms sukūrimas ir įgyvendinimas </t>
  </si>
  <si>
    <t xml:space="preserve"> Naujų miesto lygmens profesinio orientavimo priemonių skaičius</t>
  </si>
  <si>
    <t>Profesijos patarėjų etatų skaičius</t>
  </si>
  <si>
    <t>proc. nuo visų absolventų</t>
  </si>
  <si>
    <t>Pirmą kartą po studijų baigimo pagal specialybę įsidarbinę Panevėžio profesinio rengimo centro, Panevėžio kolegijos ir KTU fakulteto absolventai</t>
  </si>
  <si>
    <r>
      <t>Paskatinti aukštojo mokslo ir profesinio mokymo įstaigų teikiamų paslaugų atitiktį trumpalaikėms ir ilgalaikėms darbo rinkos poreikių prognozėms</t>
    </r>
    <r>
      <rPr>
        <sz val="11"/>
        <rFont val="Times New Roman"/>
        <family val="1"/>
        <charset val="186"/>
      </rPr>
      <t xml:space="preserve"> </t>
    </r>
  </si>
  <si>
    <t xml:space="preserve">Užimtų gyventojų pagal profesijų grupes, išskyrus nekvalifikuotus darbininkus, dalis </t>
  </si>
  <si>
    <t xml:space="preserve">Didinti kvalifikuotų darbuotojų pasiūlą </t>
  </si>
  <si>
    <t>Antrųjų mokytojų etatai</t>
  </si>
  <si>
    <t>Mokytojų padėjėjų etatai</t>
  </si>
  <si>
    <t>Švietimo skyrius, vyriausioji specialistė Aušra Gabrėnienė</t>
  </si>
  <si>
    <t>Įtraukaus švietimo įgyvendinimas</t>
  </si>
  <si>
    <t>26</t>
  </si>
  <si>
    <t>Nešiojamieji kompiuteriai</t>
  </si>
  <si>
    <t>Skaitmeninių priemonių, licencijų ir įrangos skaičius</t>
  </si>
  <si>
    <t>Švietimo skyrius, vyriausioji specialistė Audronė Bagdanskienė</t>
  </si>
  <si>
    <t>Skaitmeninių kompetencijų plėtojimo programos įgyvendinimo priemonių plano finansavimas</t>
  </si>
  <si>
    <t>Švietimo pažangos planas</t>
  </si>
  <si>
    <t>Švietimo skyrius, vedėja Silvija Sėrikovienė</t>
  </si>
  <si>
    <t>Švietimo pažangos plano parengimas</t>
  </si>
  <si>
    <t>Švietimo skyrius, vyriausioji specialistė Simona Vizbarienė</t>
  </si>
  <si>
    <t>Centralizuotos buhalterijos įgyvendinimas</t>
  </si>
  <si>
    <t>Dalyvaujančių projekte mokyklų skaičius</t>
  </si>
  <si>
    <t>Projekto „Kokybės krepšelis“ finansavimas</t>
  </si>
  <si>
    <t>Finansuotų neformaliojo suaugusiųjų švietimo ir tęstinio mokymosi programų skaičius</t>
  </si>
  <si>
    <t>Švietimo skyrius, centralizuoto priėmimo į mokyklas specialistė Karolina Žukaitienė</t>
  </si>
  <si>
    <t>Neformaliojo suaugusiųjų švietimo projektai</t>
  </si>
  <si>
    <t>Neformaliojo vaikų švietimo mokyklų   išorinis auditas</t>
  </si>
  <si>
    <t>Švietimo skyrius, vyriausioji specialistė Vilma Bartašienė</t>
  </si>
  <si>
    <t>Neformaliojo vaikų švietimo mokyklų išorinio audito vykdymas</t>
  </si>
  <si>
    <t>Apdovanotųjų skaičius</t>
  </si>
  <si>
    <t>Fotografijų konkurso organizavimas</t>
  </si>
  <si>
    <t>Pirmokų skaičius miesto mokyklose</t>
  </si>
  <si>
    <t>Švietimo skyrius, vyriausioji specialistė Jolita Glemžienė</t>
  </si>
  <si>
    <t>Mokyklų aprūpinimas priemonėmis, skirtoms šventėms organizuoti</t>
  </si>
  <si>
    <t>Švietimo įstaigų turtui apdrausti (apdraustų ikimokyklinio ugdymo įstaigų skaičius)</t>
  </si>
  <si>
    <t>Švietimo skyrius, vyriausioji mokymo priemonių specialistė Irma Zaveckienė</t>
  </si>
  <si>
    <t xml:space="preserve">Švietimo įstaigų turtui apdrausti </t>
  </si>
  <si>
    <t>Mokyklų edukacinių erdvių konkurso organizavimas (apdovanotų mokyklų skaičius)</t>
  </si>
  <si>
    <t xml:space="preserve">Mokyklų edukacinių erdvių konkurso organizavimas </t>
  </si>
  <si>
    <t>Motyvuotų ir gabių mokinių papildomo mokymo projektų finansavimas (projektuose dalyvaujančių mokinių skaičius)</t>
  </si>
  <si>
    <t>Švietimo skyrius, vyriausioji specialistė Izolda Pakalnienė</t>
  </si>
  <si>
    <t xml:space="preserve">Motyvuotų ir gabių mokinių papildomo mokymo projektų finansavimas </t>
  </si>
  <si>
    <t>Mokinių tarptautinių mainų skatinimo projektų finansavimas (mokinių, dalyvaujančių  tarptautinių mainų skatinimo projektuose, skaičius)</t>
  </si>
  <si>
    <t xml:space="preserve">Mokinių tarptautinių mainų skatinimo projektų finansavimas </t>
  </si>
  <si>
    <t>Jaunųjų specialistų pritraukimo į miesto ugdymo įstaigas ir pedagogų perkvalifikavimo programos įgyvendinimas (finansinę paramą gavusių pedagogų skaičius per metus)</t>
  </si>
  <si>
    <t>Švietimo skyrius, vyriausioji specialistė Eda Vaičiūnė</t>
  </si>
  <si>
    <t xml:space="preserve">Jaunųjų specialistų pritraukimo į miesto ugdymo įstaigas ir pedagogų perkvalifikavimo programos įgyvendinimas </t>
  </si>
  <si>
    <t xml:space="preserve">Geriausiai išlaikiusių valstybinius brandos egzaminus abiturientų pagerbimo šventės organizavimas </t>
  </si>
  <si>
    <t>Švietimo skyrius, vedėja Silvija Sėrikovienė, centralizuoto priėmimo į mokyklas specialistė Karolina Žukaitienė</t>
  </si>
  <si>
    <t>,,Metų mokytojo“ nominacijų ir premijų skyrimas švietimo darbuotojams (įsteigtų nominacijų skaičius)</t>
  </si>
  <si>
    <t xml:space="preserve">,,Metų mokytojo“ nominacijų ir premijų skyrimas švietimo darbuotojams </t>
  </si>
  <si>
    <t>Petro Būtėno premijos skyrimas (premijuotų darbų skaičius)</t>
  </si>
  <si>
    <t xml:space="preserve">Petro Būtėno premijos skyrimas </t>
  </si>
  <si>
    <t>Transporto skyrimas mokiniams nuvežti į olimpiadas, konkursus, varžybas (išvykų skaičius)</t>
  </si>
  <si>
    <t xml:space="preserve">Transporto skyrimas mokiniams nuvežti į olimpiadas, konkursus, varžybas </t>
  </si>
  <si>
    <t>Konkursų, olimpiadų, varžybų, festivalių miesto mokiniams organizavimas (renginių skaičius)</t>
  </si>
  <si>
    <t>Konkursų, olimpiadų, varžybų, festivalių miesto mokiniams organizavimas</t>
  </si>
  <si>
    <t>Mokslo projektų dalinis finansavimas (iš dalies finansuotų tinkamai parengtų mokslo projektų skaičius)</t>
  </si>
  <si>
    <t>Švietimo skyrius, vedėjos pavaduotojas Dainius Šipelis</t>
  </si>
  <si>
    <t>Mokslo projektų dalinis finansavimas</t>
  </si>
  <si>
    <t>Tarptautinės mokytojų dienos minėjimo organizavimas, renginių skaičius</t>
  </si>
  <si>
    <t>Tarptautinės mokytojų dienos minėjimo organizavimas</t>
  </si>
  <si>
    <t>Gabių mokinių skatinimas, paskatintų (apdovanotų mokinių skaičius)</t>
  </si>
  <si>
    <t>Gabių mokinių skatinimas</t>
  </si>
  <si>
    <t>Vaikų vasaros stovyklų finansavimas (mokinių, dalyvaujančių vaikų vasaros poilsio projektuose, skaičius)</t>
  </si>
  <si>
    <t>Vaikų vasaros stovyklų finansavimo konkursas</t>
  </si>
  <si>
    <t>Kolektyvų dalyvavimo regiono ir respublikinėse meno šventėse finansavimas</t>
  </si>
  <si>
    <t>Vaikų ir jaunimo meno projektų ir  tautinio  meno kolektyvų veiklos projektų konkurso organizavimas (projektuose dalyvavusių mokinių skaičius)</t>
  </si>
  <si>
    <t xml:space="preserve">Vaikų ir jaunimo meno projektų ir  tautinio  meno kolektyvų veiklos projektų konkurso organizavimas </t>
  </si>
  <si>
    <t>Mokyklinės dokumentacijos įsigijimas iš Švietimo ir mokslo ministerijos (egzempliorių skaičius)</t>
  </si>
  <si>
    <t>Mokyklinės dokumentacijos įsigijimas iš Švietimo, mokslo ir sporto ministerijos</t>
  </si>
  <si>
    <t xml:space="preserve">Švietimo, kultūros, sporto ir kitų renginių bei projektų įgyvendinimas </t>
  </si>
  <si>
    <t>Mokyklų vidaus patalpų ir lauko infrastruktūros modernizavimas, programų skaičius</t>
  </si>
  <si>
    <t>vnt. / metus</t>
  </si>
  <si>
    <t xml:space="preserve">Įgyvendintų ikimokyklinio, bendrojo ir neformaliojo ugdymo mokyklų infrastruktūros modernizavimo projektų skaičius </t>
  </si>
  <si>
    <t xml:space="preserve">Užtikrinti sveiką, saugią emocinę ir fizinę aplinką  švietimo  įstaigose </t>
  </si>
  <si>
    <t>ML</t>
  </si>
  <si>
    <t>Neformaliojo vaikų švietimo (NVŠ krepšelis) akredituotų  programų skaičius</t>
  </si>
  <si>
    <t>Neformaliojo vaikų švietimo (NVŠ krepšelis) programose dalyvaujančių mokinių skaičius</t>
  </si>
  <si>
    <t xml:space="preserve"> Neformaliojo vaikų švietimo tikslinio finansavimo įgyvendinimas </t>
  </si>
  <si>
    <t>Vykdomų NVŠ ir FŠPU (išskyrus ikimokyklinį ugdymą) programų, atliepiančių miesto prioritetus, dalis per metus</t>
  </si>
  <si>
    <t xml:space="preserve">Neformaliojo ugdymo dermės užtikrinimas </t>
  </si>
  <si>
    <t xml:space="preserve">K. Paltaroko gimnazijos ugdymo programų įgyvendinimas </t>
  </si>
  <si>
    <t>VBSR</t>
  </si>
  <si>
    <t>SP</t>
  </si>
  <si>
    <t xml:space="preserve">Bendrojo ugdymo mokyklų išlaikymas ir programų įgyvendinimas </t>
  </si>
  <si>
    <t>Pedagogų perkvalifikavimo programos plėtojimas ir įgyvendinimas (pedagogų, įgijusių gretutinę specialybę, dalis)</t>
  </si>
  <si>
    <t>80</t>
  </si>
  <si>
    <t>Mokytojų, dalyvavusių profesinių ir dalykinių kompetencijų tobulinimo mokymuose pagal atnaujintų BP reikalavimus, dalis</t>
  </si>
  <si>
    <t>1</t>
  </si>
  <si>
    <t>Parengtas ir įgyvendinamas savivaldybės veiksmų ir priemonių planas, skirtas pasiruošti atnaujintų BP diegimui</t>
  </si>
  <si>
    <t>Parengta ir įgyvendinama mokyklų skaitmenizavimo programa</t>
  </si>
  <si>
    <t>48</t>
  </si>
  <si>
    <t>Mokytojų, turinčių viso etato darbo krūvį, dalis</t>
  </si>
  <si>
    <t>Mokinių ugdymosi pasiekimų gerinimas diegiant kokybės krepšelį (dalyvaujančių projekte mokyklų skaičius)</t>
  </si>
  <si>
    <t>820</t>
  </si>
  <si>
    <t>Bendrojo ugdymo mokyklose dirbančių pedagogų skaičius</t>
  </si>
  <si>
    <t>9840</t>
  </si>
  <si>
    <t>Bendrojo ugdymo mokyklose mokinių skaičius</t>
  </si>
  <si>
    <t>Bendrojo ugdymo mokyklų skaičius</t>
  </si>
  <si>
    <t>Viešoji įstaiga "Debesų kiemas" (  Žemaičių g. 6-54, Panevėžys)</t>
  </si>
  <si>
    <t>VšĮ „Šermukšniukas“ (Šermukšnių g. 31, Panevėžys)  išlaikymas</t>
  </si>
  <si>
    <t>Privačių darželių skaičius</t>
  </si>
  <si>
    <t xml:space="preserve">Privačių darželių ugdymo programų įgyvendinimo užtikrinimas  </t>
  </si>
  <si>
    <t xml:space="preserve">Ikimokyklinių ugdymo mokyklų aplinkos išlaikymas ir programų įgyvendinimas </t>
  </si>
  <si>
    <t>650</t>
  </si>
  <si>
    <t>Pedagogų skaičius</t>
  </si>
  <si>
    <t>910</t>
  </si>
  <si>
    <t>Priešmokyklinio ugdymo grupes lankančių vaikų skaičius</t>
  </si>
  <si>
    <t>3150</t>
  </si>
  <si>
    <t>Ikimokyklines ugdymo mokyklas lankančių vaikų skaičius</t>
  </si>
  <si>
    <t>29</t>
  </si>
  <si>
    <t>Ikimokyklinių ugdymo mokyklų skaičius</t>
  </si>
  <si>
    <t>Skaitmeninio raštingumo kvalifikacijos tobulinimo kursuose dalyvavusių pedagogų dalis</t>
  </si>
  <si>
    <t>Eur/ metus</t>
  </si>
  <si>
    <t>Skaitmeninėms ugdymo priemonėms įsigyti skirtas PMSA finansavimas BU mokykloms</t>
  </si>
  <si>
    <t>NVŠ ir FŠPU programų, vykdomų bet kurio švietimo teikėjo Savivaldybėje, krypčių skaičius</t>
  </si>
  <si>
    <t>Olimpiadų prizininkų skaičius, tenkantis 10 tūkst. mokinių</t>
  </si>
  <si>
    <t>Matematika – 14,0; Lietuvių k. – 7,0</t>
  </si>
  <si>
    <t>PUPP patenkinamo pasiekimų lygio lietuvių k. ir matematikos nepasiekusių mokinių dalis</t>
  </si>
  <si>
    <t>Ikimokyklinį ir priešmokyklinį ugdymą lankančių vaikų dalis</t>
  </si>
  <si>
    <t xml:space="preserve">Pagerinti švietimo paslaugų kokybę </t>
  </si>
  <si>
    <t>228/3</t>
  </si>
  <si>
    <t>rodiklis / vieta</t>
  </si>
  <si>
    <t>Valstybinių brandos egzaminų (VBE) rodiklis ir vieta šalies miestų savivaldybių kontekste, VBE</t>
  </si>
  <si>
    <t>Aukštąjį išsilavinimą įgiję asmenys (25–64 m. amžiaus grupė)</t>
  </si>
  <si>
    <t xml:space="preserve">Didinti švietimo sistemos prieinamumą ir kokybę  </t>
  </si>
  <si>
    <t xml:space="preserve">ŠVIETIMO IR UGDYMO PROGRAMOS (NR. 13)                                                                                             
</t>
  </si>
  <si>
    <t>&gt;=30</t>
  </si>
  <si>
    <t>Proc. / metus</t>
  </si>
  <si>
    <t>Asmenų, kurie pasibaigus užimtumo didinimo programoms per 3 mėn. dirbs arba vykdys savarankišką veiklą, dalis iš užimtumo didinimo programų dalyvių skaičiaus</t>
  </si>
  <si>
    <t xml:space="preserve">Asmenų, gavusių kompleksines paslaugas, skaičius </t>
  </si>
  <si>
    <t>Paslaugų teikimas pagal Užimtumo didinimo programą</t>
  </si>
  <si>
    <t xml:space="preserve">Asmenų, parengtų integruotis į darbo rinką, skaičius </t>
  </si>
  <si>
    <t>Priemonių teikimas pagal Užimtumo didinimo programą</t>
  </si>
  <si>
    <t>0; 1; 9</t>
  </si>
  <si>
    <t>Kompleksinės ir individualizuotos socialinės paramos teikimo, derinant finansinę paramą, socialines paslaugas ir užimtumo didinimo priemones, plėtra</t>
  </si>
  <si>
    <t>Asmenų, patiriančių socialinės rizikos veiksnius, skaičius (asmenų skaičiaus pasikeitimas per laikotarpį)</t>
  </si>
  <si>
    <t>Vystyti socialinės paramos individualizuoto kompleksiškumo teikimo modelį</t>
  </si>
  <si>
    <t>Renginių skaičius</t>
  </si>
  <si>
    <t>1.1.11.</t>
  </si>
  <si>
    <t>Organizuoti Socialinio darbuotojo, Neįgaliųjų dienos ir Globėjų dienos renginius</t>
  </si>
  <si>
    <t>Gavėjų skaičius</t>
  </si>
  <si>
    <t>Akredituotų vaikų dienos centrų finansavimas</t>
  </si>
  <si>
    <t>Asmenų, turinčių sunkią negalią, gaunančių socialinę globą, skaičius</t>
  </si>
  <si>
    <t xml:space="preserve"> vnt</t>
  </si>
  <si>
    <t xml:space="preserve">Suteiktų socialinės integracijos bendruomenėje paslaugų rūšių skaičius </t>
  </si>
  <si>
    <t>Socialinės globos paslaugų finansavimas</t>
  </si>
  <si>
    <t>Socialinę riziką patiriančių asmenų, dalyvavusių socialinei integracijai skirtose veiklose, dalis nuo nustatytų / besikreipiančių asmenų skaičiaus</t>
  </si>
  <si>
    <t>Socialinių paslaugų integracijos bendruomenėje plėtra</t>
  </si>
  <si>
    <t>1.1.9</t>
  </si>
  <si>
    <t>Prevencinių paslaugų finansavimas</t>
  </si>
  <si>
    <t>Atviro darbo su jaunimu paslaugų finansavimas</t>
  </si>
  <si>
    <t>Eur</t>
  </si>
  <si>
    <t>Paramai skirtos lėšos</t>
  </si>
  <si>
    <t>Parama higienos prekėmis</t>
  </si>
  <si>
    <t>Parama maisto produktais</t>
  </si>
  <si>
    <t xml:space="preserve">Organizacijų, teikiančių sociokultūrines paslaugas vyresnio amžiaus žmonėms, skaičius </t>
  </si>
  <si>
    <t>Bendrųjų socialinių paslaugų programos finansavimas</t>
  </si>
  <si>
    <t>32</t>
  </si>
  <si>
    <t>Asmeninės pagalbos teikimas</t>
  </si>
  <si>
    <t>40</t>
  </si>
  <si>
    <t>Organizuoti būsto pritaikymą neįgaliesiems</t>
  </si>
  <si>
    <t>Sukurtas planas dėl ilgalaikės (trumpalaikės) socialinės globos paslaugų plėtros suaugusiems asmenims</t>
  </si>
  <si>
    <t>Įkurtas dienos centras senyvo amžiaus asmenims</t>
  </si>
  <si>
    <t>Suteiktų nestacionarių paslaugų asmenims (šeimoms) bendruomenėje ir šeimoje dalis nuo Socialinių paslaugų kataloge nurodytų nestacionarių paslaugų skaičiaus</t>
  </si>
  <si>
    <t>Socialinių paslaugų spektro įvairovė ir dalis nuo Socialinio paslaugų kataloge nurodytų paslaugų skaičiaus</t>
  </si>
  <si>
    <t>Šeimoje ir bendruomenėje teikiamų paslaugų infrastruktūros plėtra</t>
  </si>
  <si>
    <t>Kompleksinių paslaugų šeimoms ir vaikams teikimas</t>
  </si>
  <si>
    <t>Įkurtas kompleksinių paslaugų centras vaikams su negalia ir jų šeimos nariams</t>
  </si>
  <si>
    <t>Šeimų ir vaikų, gavusių kompleksines paslaugas, skaičius</t>
  </si>
  <si>
    <t>1.1.8</t>
  </si>
  <si>
    <t xml:space="preserve">NVO teikiančių socialines paslaugas, skaičius </t>
  </si>
  <si>
    <t>1.1.7</t>
  </si>
  <si>
    <t>Socialinės priežiūros paslaugų finansavimas</t>
  </si>
  <si>
    <t>640</t>
  </si>
  <si>
    <t>Koordinuoti socialinės reabilitacijos paslaugų neįgaliesiems bendruomenėje programų vykdymą</t>
  </si>
  <si>
    <t>Suteiktų paslaugų rūšys</t>
  </si>
  <si>
    <t>Vykdyti Panevėžio miesto savivaldybės ir Lietuvos agentūros "SOS vaikai" Panevėžio skyriaus bendradarbiavimo sutartį</t>
  </si>
  <si>
    <t>Iš NVO perkamų socialinių paslaugų skaičius</t>
  </si>
  <si>
    <t>64</t>
  </si>
  <si>
    <t>NVO teikiamų socialinių paslaugų dalis nuo Socialinių paslaugų kataloge nurodytų paslaugų skaičiaus</t>
  </si>
  <si>
    <t>Glaudus bendradarbiavimas su NVO skatinant jų įtrauktį teikti socialines paslaugas ir plėsti teikiamų socialinių paslaugų spektrą</t>
  </si>
  <si>
    <t>1500</t>
  </si>
  <si>
    <t>tūkst. vnt</t>
  </si>
  <si>
    <t xml:space="preserve">parduotų autobuso bilietų skaičius </t>
  </si>
  <si>
    <t>Kompensuoti transporto išlaidas teisę į transporto lengvatas turintiems asmenims</t>
  </si>
  <si>
    <t>157</t>
  </si>
  <si>
    <t>Pagalbos pinigų skyrimas ir mokėjimas</t>
  </si>
  <si>
    <t>9295</t>
  </si>
  <si>
    <t>Kompensacijų už būsto šildymą ir vandenį skyrimas ir mokėjimas</t>
  </si>
  <si>
    <t>388</t>
  </si>
  <si>
    <t>Socialinės paramos pašalpų skyrimas ir mokėjimas</t>
  </si>
  <si>
    <t>2160</t>
  </si>
  <si>
    <t>Socialinių pašalpų skyrimas ir mokėjimas</t>
  </si>
  <si>
    <t>Pašalpų ir kompensacijų skyrimas ir mokėjimas iš savivaldybės biudžeto lėšų</t>
  </si>
  <si>
    <t>187</t>
  </si>
  <si>
    <t>VBN</t>
  </si>
  <si>
    <t>Išmokų ir kompensacijų užsieniečiams, gavusiems laikinąją apsaugą, skyrimas ir mokėjimas</t>
  </si>
  <si>
    <t>Finansuoti papildomų lengvatų gavėjų lengvatinį kreditą</t>
  </si>
  <si>
    <t>3836</t>
  </si>
  <si>
    <t>Mokinių, gaunančių nemokamą maitinimą, vidutinis  skaičius per mėnesį</t>
  </si>
  <si>
    <t>Socialinės paramos mokiniams skyrimas ir mokėjimas</t>
  </si>
  <si>
    <t>65</t>
  </si>
  <si>
    <t>Panaudos kompensacijų gavėjų skaičius</t>
  </si>
  <si>
    <t>97</t>
  </si>
  <si>
    <t>Asmenų (šeimų), gavusių būsto nuomos ar išperkamosios būsto nuomos mokesčio dalies kompensaciją, skaičius</t>
  </si>
  <si>
    <t>Būsto nuomos ar panaudos  kompensacijų skyrimas ir mokėjimas</t>
  </si>
  <si>
    <t>Kompensacijų nepriklausomybės  gynėjams skyrimas ir mokėjimas</t>
  </si>
  <si>
    <t>Išmokų neįgaliesiems, auginantiems vaikus, skyrimas ir mokėjimas</t>
  </si>
  <si>
    <t>Išmokų kariams savanoriams skyrimas ir mokėjimas</t>
  </si>
  <si>
    <t>17320</t>
  </si>
  <si>
    <t>Išmokų vaikams skyrimas ir mokėjimas</t>
  </si>
  <si>
    <t>Administruojančių darbuotojų skaičius</t>
  </si>
  <si>
    <t>Asmens savarankiškumo vertinimas</t>
  </si>
  <si>
    <t>3202</t>
  </si>
  <si>
    <t>Individualios pagalbos teikimo išlaidų kompensacijų skyrimas ir mokėjimas</t>
  </si>
  <si>
    <t>1450</t>
  </si>
  <si>
    <t>Laidojimo pašalpos gavėjų skaičius</t>
  </si>
  <si>
    <t>Paramos mirties atveju skyrimas ir mokėjimas</t>
  </si>
  <si>
    <t>Išmokų, kompensacijų ir socialinės paramos mokiniams skyrimas ir mokėjimas iš valstybės biudžeto lėšų</t>
  </si>
  <si>
    <t xml:space="preserve">Gyventojų poreikius atitinkančių socialinių paslaugų  dalis nuo Socialinio paslaugų kataloge nurodytų paslaugų skaičiaus </t>
  </si>
  <si>
    <t>Užtikrinti kokybišką ir efektyvią socialinę paramą bendruomenėje</t>
  </si>
  <si>
    <t xml:space="preserve">Socialinių paslaugų poreikio patenkinimas </t>
  </si>
  <si>
    <r>
      <t>Skatinti socialinės atskirties mažėjimą ir socialinį saugumą</t>
    </r>
    <r>
      <rPr>
        <sz val="11"/>
        <rFont val="Times New Roman"/>
        <family val="1"/>
        <charset val="186"/>
      </rPr>
      <t xml:space="preserve">     </t>
    </r>
  </si>
  <si>
    <t>tūkst.eur</t>
  </si>
  <si>
    <t xml:space="preserve"> SOCIALINĖS PARAMOS ĮGYVENDINIMO PROGRAMOS (NR.15)                                                                                              
</t>
  </si>
  <si>
    <t>Ūkio ir eksploatavimo skyrius</t>
  </si>
  <si>
    <t>Viešosios tvarkos skyrius</t>
  </si>
  <si>
    <t>Viešųjų pirkimų skyrius</t>
  </si>
  <si>
    <t>Veiklos valdymo skyrius</t>
  </si>
  <si>
    <t>Miesto plėtros skyrius</t>
  </si>
  <si>
    <t>E. plėtros skyrius</t>
  </si>
  <si>
    <t>Centralizuoto vidaus audito skyrius</t>
  </si>
  <si>
    <t xml:space="preserve">                              Pavadinimas</t>
  </si>
  <si>
    <t>Vykdytojo kodas</t>
  </si>
  <si>
    <t>VEIKLOS PLANO PROGRAMOS/PRIEMONĖS VYKDYTOJŲ KODŲ  KLASIFIKATORIUS</t>
  </si>
  <si>
    <t xml:space="preserve">Panevėžio miesto savivaldybės 
administracijos direktoriaus                                                                                  2024 m.06.03 d. įsakymo Nr. AF-118                                                                                           1 priedas  
</t>
  </si>
  <si>
    <t xml:space="preserve">Panevėžio miesto savivaldybės 
administracijos direktoriaus                                                                                  2024 m.06.03 d. įsakymo Nr. AF-118                                                                                                                   2 priedas  
</t>
  </si>
  <si>
    <t xml:space="preserve">Panevėžio miesto savivaldybės 
administracijos direktoriaus                                                                                  2024 m.06.03 d. įsakymo Nr. AF-118                                                                                     3 priedas  
</t>
  </si>
  <si>
    <t xml:space="preserve">Panevėžio miesto savivaldybės 
administracijos direktoriaus                                                                                  2024 m.06.03 d. įsakymo Nr. AF-118                                                                                       4 priedas  
</t>
  </si>
  <si>
    <t xml:space="preserve">Panevėžio miesto savivaldybės 
administracijos direktoriaus                                                                                  2024 m.06.03 d. įsakymo Nr. AF-118                                                                                     5 priedas  
</t>
  </si>
  <si>
    <t xml:space="preserve">Panevėžio miesto savivaldybės 
administracijos direktoriaus                                                                                  2024 m.06.03 d. įsakymo Nr. AF-118                                                                                                      6 priedas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</si>
</sst>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0.0"/>
    <numFmt numFmtId="165" formatCode="_-* #,##0.00\ _€_-;\-* #,##0.00\ _€_-;_-* &quot;-&quot;??\ _€_-;_-@_-"/>
    <numFmt numFmtId="166" formatCode="#,##0.0"/>
    <numFmt numFmtId="167" formatCode="_-* #,##0.0\ _€_-;\-* #,##0.0\ _€_-;_-* &quot;-&quot;??\ _€_-;_-@_-"/>
    <numFmt numFmtId="168" formatCode="0.000"/>
    <numFmt numFmtId="169" formatCode="_-* #,##0\ _€_-;\-* #,##0\ _€_-;_-* &quot;-&quot;??\ _€_-;_-@_-"/>
  </numFmts>
  <fonts count="86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i/>
      <sz val="11"/>
      <color theme="1"/>
      <name val="Times New Roman"/>
      <family val="1"/>
      <charset val="186"/>
    </font>
    <font>
      <sz val="10"/>
      <color rgb="FF0070C0"/>
      <name val="Arial"/>
      <family val="2"/>
      <charset val="186"/>
    </font>
    <font>
      <sz val="11"/>
      <name val="Times New Roman"/>
      <family val="1"/>
      <charset val="186"/>
    </font>
    <font>
      <sz val="11"/>
      <name val="Arial"/>
      <family val="2"/>
      <charset val="186"/>
    </font>
    <font>
      <sz val="10"/>
      <color rgb="FFFF0000"/>
      <name val="Arial"/>
      <family val="2"/>
      <charset val="186"/>
    </font>
    <font>
      <sz val="11"/>
      <color rgb="FFFF0000"/>
      <name val="Times New Roman"/>
      <family val="1"/>
      <charset val="186"/>
    </font>
    <font>
      <sz val="8"/>
      <name val="Arial"/>
      <family val="2"/>
      <charset val="186"/>
    </font>
    <font>
      <b/>
      <sz val="11"/>
      <color rgb="FFFF0000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9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1"/>
      <color rgb="FF0070C0"/>
      <name val="Times New Roman"/>
      <family val="1"/>
      <charset val="186"/>
    </font>
    <font>
      <sz val="10"/>
      <color rgb="FF0070C0"/>
      <name val="Times New Roman"/>
      <family val="1"/>
      <charset val="186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sz val="11"/>
      <color rgb="FFFF0000"/>
      <name val="Arial"/>
      <family val="2"/>
      <charset val="186"/>
    </font>
    <font>
      <b/>
      <sz val="10"/>
      <color theme="1"/>
      <name val="Times New Roman"/>
      <family val="1"/>
      <charset val="186"/>
    </font>
    <font>
      <b/>
      <sz val="9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1"/>
      <color rgb="FFFF0000"/>
      <name val="Times New Roman"/>
      <family val="1"/>
    </font>
    <font>
      <sz val="11"/>
      <name val="Arial"/>
      <family val="2"/>
    </font>
    <font>
      <sz val="8"/>
      <name val="Times New Roman"/>
      <family val="1"/>
    </font>
    <font>
      <sz val="11"/>
      <color rgb="FFFF0000"/>
      <name val="Arial"/>
      <family val="2"/>
    </font>
    <font>
      <b/>
      <sz val="11"/>
      <color rgb="FFFF0000"/>
      <name val="Times New Roman"/>
      <family val="1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sz val="11"/>
      <color rgb="FF0070C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charset val="186"/>
    </font>
    <font>
      <b/>
      <sz val="10"/>
      <color rgb="FFFF0000"/>
      <name val="Arial"/>
      <family val="2"/>
      <charset val="186"/>
    </font>
    <font>
      <sz val="10"/>
      <color rgb="FF00B050"/>
      <name val="Arial"/>
      <family val="2"/>
      <charset val="186"/>
    </font>
    <font>
      <sz val="10"/>
      <color rgb="FF00B050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i/>
      <sz val="9"/>
      <color theme="1"/>
      <name val="Times New Roman"/>
      <family val="1"/>
      <charset val="186"/>
    </font>
    <font>
      <sz val="9"/>
      <name val="Times New Roman"/>
      <family val="1"/>
    </font>
    <font>
      <b/>
      <sz val="9"/>
      <name val="Times New Roman"/>
      <family val="1"/>
      <charset val="186"/>
    </font>
    <font>
      <b/>
      <sz val="9"/>
      <color rgb="FFFF0000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10"/>
      <color rgb="FF000000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11"/>
      <color rgb="FF1F497D"/>
      <name val="Calibri"/>
      <family val="2"/>
      <charset val="186"/>
      <scheme val="minor"/>
    </font>
    <font>
      <u/>
      <sz val="10"/>
      <name val="Times New Roman"/>
      <family val="1"/>
      <charset val="186"/>
    </font>
    <font>
      <sz val="12"/>
      <name val="Arial"/>
      <family val="2"/>
      <charset val="186"/>
    </font>
    <font>
      <vertAlign val="superscript"/>
      <sz val="10"/>
      <name val="Times New Roman"/>
      <family val="1"/>
      <charset val="186"/>
    </font>
    <font>
      <b/>
      <u/>
      <sz val="10"/>
      <name val="Times New Roman"/>
      <family val="1"/>
      <charset val="186"/>
    </font>
    <font>
      <u/>
      <sz val="11"/>
      <name val="Times New Roman"/>
      <family val="1"/>
      <charset val="186"/>
    </font>
    <font>
      <b/>
      <sz val="12"/>
      <name val="Arial"/>
      <family val="2"/>
      <charset val="186"/>
    </font>
    <font>
      <sz val="12"/>
      <color rgb="FFFF0000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sz val="8"/>
      <color rgb="FFFF0000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  <charset val="186"/>
    </font>
    <font>
      <u/>
      <sz val="10"/>
      <color rgb="FF000000"/>
      <name val="Times New Roman"/>
      <family val="1"/>
      <charset val="186"/>
    </font>
    <font>
      <b/>
      <u/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sz val="10"/>
      <name val="Calibri"/>
      <family val="2"/>
      <charset val="186"/>
    </font>
    <font>
      <i/>
      <sz val="10"/>
      <name val="Times New Roman"/>
      <family val="1"/>
      <charset val="186"/>
    </font>
    <font>
      <b/>
      <i/>
      <sz val="11"/>
      <name val="Times New Roman"/>
      <family val="1"/>
      <charset val="186"/>
    </font>
    <font>
      <strike/>
      <sz val="10"/>
      <name val="Times New Roman"/>
      <family val="1"/>
      <charset val="186"/>
    </font>
    <font>
      <sz val="8"/>
      <color rgb="FF333333"/>
      <name val="Arial"/>
      <family val="2"/>
      <charset val="186"/>
    </font>
    <font>
      <b/>
      <sz val="8"/>
      <name val="Times New Roman"/>
      <family val="1"/>
    </font>
    <font>
      <b/>
      <sz val="10"/>
      <color rgb="FFFF0000"/>
      <name val="Times New Roman"/>
      <family val="1"/>
    </font>
    <font>
      <sz val="10"/>
      <name val="Times"/>
      <family val="1"/>
    </font>
    <font>
      <b/>
      <sz val="10"/>
      <name val="Arial"/>
      <family val="2"/>
    </font>
    <font>
      <b/>
      <sz val="11"/>
      <name val="Arial"/>
      <family val="2"/>
    </font>
    <font>
      <sz val="10"/>
      <name val="Times"/>
      <family val="1"/>
      <charset val="186"/>
    </font>
    <font>
      <b/>
      <sz val="9"/>
      <color rgb="FFFF0000"/>
      <name val="Times New Roman"/>
      <family val="1"/>
    </font>
    <font>
      <sz val="11"/>
      <color rgb="FF000000"/>
      <name val="Times New Roman"/>
      <family val="1"/>
      <charset val="186"/>
    </font>
  </fonts>
  <fills count="2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B3EB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6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31" fillId="0" borderId="0"/>
    <xf numFmtId="165" fontId="1" fillId="0" borderId="0" applyFont="0" applyFill="0" applyBorder="0" applyAlignment="0" applyProtection="0"/>
    <xf numFmtId="0" fontId="7" fillId="0" borderId="0"/>
    <xf numFmtId="0" fontId="4" fillId="0" borderId="0"/>
    <xf numFmtId="44" fontId="4" fillId="0" borderId="0" applyFont="0" applyFill="0" applyBorder="0" applyAlignment="0" applyProtection="0"/>
    <xf numFmtId="0" fontId="1" fillId="0" borderId="0"/>
  </cellStyleXfs>
  <cellXfs count="4655">
    <xf numFmtId="0" fontId="0" fillId="0" borderId="0" xfId="0"/>
    <xf numFmtId="0" fontId="4" fillId="0" borderId="0" xfId="4"/>
    <xf numFmtId="164" fontId="5" fillId="0" borderId="1" xfId="5" applyNumberFormat="1" applyFont="1" applyBorder="1" applyAlignment="1">
      <alignment horizontal="center" vertical="top" wrapText="1"/>
    </xf>
    <xf numFmtId="164" fontId="7" fillId="0" borderId="5" xfId="5" applyNumberFormat="1" applyFont="1" applyBorder="1" applyAlignment="1">
      <alignment vertical="top" wrapText="1"/>
    </xf>
    <xf numFmtId="164" fontId="8" fillId="3" borderId="1" xfId="5" applyNumberFormat="1" applyFont="1" applyFill="1" applyBorder="1" applyAlignment="1">
      <alignment horizontal="center" vertical="top" wrapText="1"/>
    </xf>
    <xf numFmtId="0" fontId="11" fillId="0" borderId="0" xfId="4" applyFont="1"/>
    <xf numFmtId="164" fontId="7" fillId="0" borderId="1" xfId="5" applyNumberFormat="1" applyFont="1" applyBorder="1" applyAlignment="1">
      <alignment horizontal="center" vertical="top" wrapText="1"/>
    </xf>
    <xf numFmtId="164" fontId="7" fillId="0" borderId="5" xfId="5" applyNumberFormat="1" applyFont="1" applyBorder="1" applyAlignment="1">
      <alignment horizontal="center" vertical="top" wrapText="1"/>
    </xf>
    <xf numFmtId="164" fontId="7" fillId="5" borderId="17" xfId="5" applyNumberFormat="1" applyFont="1" applyFill="1" applyBorder="1" applyAlignment="1">
      <alignment horizontal="center" vertical="top" wrapText="1"/>
    </xf>
    <xf numFmtId="0" fontId="14" fillId="0" borderId="0" xfId="4" applyFont="1"/>
    <xf numFmtId="164" fontId="12" fillId="0" borderId="18" xfId="5" applyNumberFormat="1" applyFont="1" applyBorder="1" applyAlignment="1">
      <alignment vertical="top" wrapText="1"/>
    </xf>
    <xf numFmtId="164" fontId="15" fillId="0" borderId="18" xfId="5" applyNumberFormat="1" applyFont="1" applyBorder="1" applyAlignment="1">
      <alignment horizontal="center" vertical="top" wrapText="1"/>
    </xf>
    <xf numFmtId="0" fontId="4" fillId="0" borderId="0" xfId="4" applyAlignment="1">
      <alignment horizontal="right"/>
    </xf>
    <xf numFmtId="164" fontId="12" fillId="0" borderId="18" xfId="5" applyNumberFormat="1" applyFont="1" applyBorder="1" applyAlignment="1">
      <alignment horizontal="center" vertical="top" wrapText="1"/>
    </xf>
    <xf numFmtId="0" fontId="14" fillId="0" borderId="0" xfId="4" applyFont="1" applyAlignment="1">
      <alignment horizontal="right"/>
    </xf>
    <xf numFmtId="0" fontId="16" fillId="0" borderId="0" xfId="4" applyFont="1"/>
    <xf numFmtId="164" fontId="17" fillId="0" borderId="18" xfId="5" applyNumberFormat="1" applyFont="1" applyBorder="1" applyAlignment="1">
      <alignment horizontal="center" vertical="top" wrapText="1"/>
    </xf>
    <xf numFmtId="164" fontId="18" fillId="0" borderId="18" xfId="5" applyNumberFormat="1" applyFont="1" applyBorder="1" applyAlignment="1">
      <alignment horizontal="center" vertical="top" wrapText="1"/>
    </xf>
    <xf numFmtId="164" fontId="14" fillId="0" borderId="0" xfId="4" applyNumberFormat="1" applyFont="1"/>
    <xf numFmtId="164" fontId="4" fillId="0" borderId="0" xfId="4" applyNumberFormat="1"/>
    <xf numFmtId="164" fontId="17" fillId="5" borderId="5" xfId="5" applyNumberFormat="1" applyFont="1" applyFill="1" applyBorder="1" applyAlignment="1">
      <alignment horizontal="center" vertical="top" wrapText="1"/>
    </xf>
    <xf numFmtId="0" fontId="11" fillId="0" borderId="0" xfId="4" applyFont="1" applyAlignment="1">
      <alignment vertical="top"/>
    </xf>
    <xf numFmtId="0" fontId="5" fillId="0" borderId="17" xfId="5" applyFont="1" applyBorder="1" applyAlignment="1">
      <alignment horizontal="center" vertical="center" wrapText="1"/>
    </xf>
    <xf numFmtId="0" fontId="7" fillId="0" borderId="10" xfId="5" applyFont="1" applyBorder="1" applyAlignment="1">
      <alignment vertical="top"/>
    </xf>
    <xf numFmtId="0" fontId="7" fillId="0" borderId="11" xfId="5" applyFont="1" applyBorder="1" applyAlignment="1">
      <alignment vertical="top"/>
    </xf>
    <xf numFmtId="164" fontId="7" fillId="0" borderId="3" xfId="5" applyNumberFormat="1" applyFont="1" applyBorder="1" applyAlignment="1">
      <alignment horizontal="right" vertical="top" wrapText="1"/>
    </xf>
    <xf numFmtId="0" fontId="7" fillId="0" borderId="0" xfId="5" applyFont="1" applyAlignment="1">
      <alignment vertical="top"/>
    </xf>
    <xf numFmtId="49" fontId="7" fillId="0" borderId="0" xfId="5" applyNumberFormat="1" applyFont="1" applyAlignment="1">
      <alignment horizontal="right" vertical="top"/>
    </xf>
    <xf numFmtId="49" fontId="19" fillId="0" borderId="0" xfId="5" applyNumberFormat="1" applyFont="1" applyAlignment="1">
      <alignment horizontal="right" vertical="top"/>
    </xf>
    <xf numFmtId="49" fontId="7" fillId="0" borderId="0" xfId="5" applyNumberFormat="1" applyFont="1" applyAlignment="1">
      <alignment vertical="top"/>
    </xf>
    <xf numFmtId="49" fontId="5" fillId="0" borderId="0" xfId="5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/>
    </xf>
    <xf numFmtId="49" fontId="12" fillId="0" borderId="0" xfId="0" applyNumberFormat="1" applyFont="1" applyAlignment="1">
      <alignment vertical="top"/>
    </xf>
    <xf numFmtId="49" fontId="12" fillId="0" borderId="22" xfId="0" applyNumberFormat="1" applyFont="1" applyBorder="1" applyAlignment="1">
      <alignment vertical="top"/>
    </xf>
    <xf numFmtId="49" fontId="12" fillId="0" borderId="22" xfId="0" applyNumberFormat="1" applyFont="1" applyBorder="1" applyAlignment="1">
      <alignment vertical="top" textRotation="90"/>
    </xf>
    <xf numFmtId="0" fontId="5" fillId="5" borderId="2" xfId="4" applyFont="1" applyFill="1" applyBorder="1" applyAlignment="1">
      <alignment horizontal="left" vertical="top" wrapText="1"/>
    </xf>
    <xf numFmtId="0" fontId="5" fillId="5" borderId="3" xfId="4" applyFont="1" applyFill="1" applyBorder="1" applyAlignment="1">
      <alignment horizontal="left" vertical="top" wrapText="1"/>
    </xf>
    <xf numFmtId="164" fontId="17" fillId="5" borderId="1" xfId="4" applyNumberFormat="1" applyFont="1" applyFill="1" applyBorder="1" applyAlignment="1">
      <alignment horizontal="center" vertical="top" wrapText="1"/>
    </xf>
    <xf numFmtId="0" fontId="8" fillId="5" borderId="4" xfId="4" applyFont="1" applyFill="1" applyBorder="1" applyAlignment="1">
      <alignment horizontal="center" vertical="top"/>
    </xf>
    <xf numFmtId="0" fontId="5" fillId="6" borderId="2" xfId="4" applyFont="1" applyFill="1" applyBorder="1" applyAlignment="1">
      <alignment horizontal="left" vertical="top" wrapText="1"/>
    </xf>
    <xf numFmtId="0" fontId="5" fillId="6" borderId="3" xfId="4" applyFont="1" applyFill="1" applyBorder="1" applyAlignment="1">
      <alignment horizontal="left" vertical="top" wrapText="1"/>
    </xf>
    <xf numFmtId="164" fontId="8" fillId="6" borderId="1" xfId="4" applyNumberFormat="1" applyFont="1" applyFill="1" applyBorder="1" applyAlignment="1">
      <alignment horizontal="center" vertical="top" wrapText="1"/>
    </xf>
    <xf numFmtId="0" fontId="8" fillId="6" borderId="4" xfId="4" applyFont="1" applyFill="1" applyBorder="1" applyAlignment="1">
      <alignment horizontal="center" vertical="top"/>
    </xf>
    <xf numFmtId="0" fontId="8" fillId="6" borderId="3" xfId="4" applyFont="1" applyFill="1" applyBorder="1" applyAlignment="1">
      <alignment horizontal="right" vertical="top" wrapText="1"/>
    </xf>
    <xf numFmtId="49" fontId="8" fillId="6" borderId="1" xfId="4" applyNumberFormat="1" applyFont="1" applyFill="1" applyBorder="1" applyAlignment="1">
      <alignment horizontal="center" vertical="top"/>
    </xf>
    <xf numFmtId="0" fontId="5" fillId="7" borderId="9" xfId="4" applyFont="1" applyFill="1" applyBorder="1" applyAlignment="1">
      <alignment horizontal="left" vertical="top" wrapText="1"/>
    </xf>
    <xf numFmtId="0" fontId="5" fillId="7" borderId="10" xfId="4" applyFont="1" applyFill="1" applyBorder="1" applyAlignment="1">
      <alignment horizontal="left" vertical="top" wrapText="1"/>
    </xf>
    <xf numFmtId="164" fontId="8" fillId="7" borderId="17" xfId="4" applyNumberFormat="1" applyFont="1" applyFill="1" applyBorder="1" applyAlignment="1">
      <alignment horizontal="center" vertical="top" wrapText="1"/>
    </xf>
    <xf numFmtId="0" fontId="8" fillId="7" borderId="10" xfId="4" applyFont="1" applyFill="1" applyBorder="1" applyAlignment="1">
      <alignment horizontal="center" vertical="top"/>
    </xf>
    <xf numFmtId="0" fontId="8" fillId="7" borderId="17" xfId="4" applyFont="1" applyFill="1" applyBorder="1" applyAlignment="1">
      <alignment vertical="top" wrapText="1"/>
    </xf>
    <xf numFmtId="0" fontId="8" fillId="7" borderId="10" xfId="4" applyFont="1" applyFill="1" applyBorder="1" applyAlignment="1">
      <alignment horizontal="right" vertical="top" wrapText="1"/>
    </xf>
    <xf numFmtId="49" fontId="8" fillId="7" borderId="17" xfId="4" applyNumberFormat="1" applyFont="1" applyFill="1" applyBorder="1" applyAlignment="1">
      <alignment horizontal="center" vertical="top"/>
    </xf>
    <xf numFmtId="0" fontId="5" fillId="8" borderId="9" xfId="4" applyFont="1" applyFill="1" applyBorder="1" applyAlignment="1">
      <alignment horizontal="left" vertical="top" wrapText="1"/>
    </xf>
    <xf numFmtId="0" fontId="5" fillId="8" borderId="10" xfId="4" applyFont="1" applyFill="1" applyBorder="1" applyAlignment="1">
      <alignment horizontal="left" vertical="top" wrapText="1"/>
    </xf>
    <xf numFmtId="164" fontId="8" fillId="8" borderId="17" xfId="4" applyNumberFormat="1" applyFont="1" applyFill="1" applyBorder="1" applyAlignment="1">
      <alignment horizontal="center" vertical="top" wrapText="1"/>
    </xf>
    <xf numFmtId="0" fontId="8" fillId="8" borderId="10" xfId="4" applyFont="1" applyFill="1" applyBorder="1" applyAlignment="1">
      <alignment horizontal="center" vertical="top"/>
    </xf>
    <xf numFmtId="0" fontId="8" fillId="8" borderId="17" xfId="4" applyFont="1" applyFill="1" applyBorder="1" applyAlignment="1">
      <alignment vertical="top" wrapText="1"/>
    </xf>
    <xf numFmtId="0" fontId="8" fillId="8" borderId="10" xfId="4" applyFont="1" applyFill="1" applyBorder="1" applyAlignment="1">
      <alignment horizontal="right" vertical="top" wrapText="1"/>
    </xf>
    <xf numFmtId="49" fontId="8" fillId="8" borderId="17" xfId="4" applyNumberFormat="1" applyFont="1" applyFill="1" applyBorder="1" applyAlignment="1">
      <alignment horizontal="center" vertical="top"/>
    </xf>
    <xf numFmtId="49" fontId="8" fillId="9" borderId="17" xfId="4" applyNumberFormat="1" applyFont="1" applyFill="1" applyBorder="1" applyAlignment="1">
      <alignment horizontal="center" vertical="top"/>
    </xf>
    <xf numFmtId="9" fontId="7" fillId="10" borderId="2" xfId="4" applyNumberFormat="1" applyFont="1" applyFill="1" applyBorder="1" applyAlignment="1">
      <alignment horizontal="center" vertical="top"/>
    </xf>
    <xf numFmtId="0" fontId="7" fillId="10" borderId="3" xfId="4" applyFont="1" applyFill="1" applyBorder="1" applyAlignment="1">
      <alignment horizontal="center" vertical="center"/>
    </xf>
    <xf numFmtId="0" fontId="7" fillId="10" borderId="4" xfId="4" applyFont="1" applyFill="1" applyBorder="1" applyAlignment="1">
      <alignment horizontal="left" vertical="top"/>
    </xf>
    <xf numFmtId="164" fontId="8" fillId="10" borderId="1" xfId="4" applyNumberFormat="1" applyFont="1" applyFill="1" applyBorder="1" applyAlignment="1">
      <alignment horizontal="center" vertical="top"/>
    </xf>
    <xf numFmtId="0" fontId="8" fillId="11" borderId="11" xfId="4" applyFont="1" applyFill="1" applyBorder="1" applyAlignment="1">
      <alignment horizontal="center" vertical="top"/>
    </xf>
    <xf numFmtId="49" fontId="12" fillId="4" borderId="3" xfId="4" applyNumberFormat="1" applyFont="1" applyFill="1" applyBorder="1" applyAlignment="1">
      <alignment horizontal="center" vertical="top"/>
    </xf>
    <xf numFmtId="49" fontId="12" fillId="4" borderId="1" xfId="4" applyNumberFormat="1" applyFont="1" applyFill="1" applyBorder="1" applyAlignment="1">
      <alignment horizontal="center" vertical="top"/>
    </xf>
    <xf numFmtId="0" fontId="13" fillId="4" borderId="1" xfId="4" applyFont="1" applyFill="1" applyBorder="1" applyAlignment="1">
      <alignment horizontal="center" vertical="top" wrapText="1"/>
    </xf>
    <xf numFmtId="0" fontId="13" fillId="13" borderId="1" xfId="4" applyFont="1" applyFill="1" applyBorder="1" applyAlignment="1">
      <alignment horizontal="center" vertical="top" wrapText="1"/>
    </xf>
    <xf numFmtId="0" fontId="13" fillId="12" borderId="1" xfId="4" applyFont="1" applyFill="1" applyBorder="1" applyAlignment="1">
      <alignment vertical="top" wrapText="1"/>
    </xf>
    <xf numFmtId="49" fontId="8" fillId="14" borderId="1" xfId="4" applyNumberFormat="1" applyFont="1" applyFill="1" applyBorder="1" applyAlignment="1">
      <alignment horizontal="center" vertical="top"/>
    </xf>
    <xf numFmtId="49" fontId="8" fillId="9" borderId="1" xfId="4" applyNumberFormat="1" applyFont="1" applyFill="1" applyBorder="1" applyAlignment="1">
      <alignment horizontal="center" vertical="top"/>
    </xf>
    <xf numFmtId="9" fontId="7" fillId="0" borderId="23" xfId="4" applyNumberFormat="1" applyFont="1" applyBorder="1" applyAlignment="1">
      <alignment horizontal="center" vertical="top"/>
    </xf>
    <xf numFmtId="0" fontId="7" fillId="0" borderId="24" xfId="4" applyFont="1" applyBorder="1" applyAlignment="1">
      <alignment horizontal="center" vertical="center"/>
    </xf>
    <xf numFmtId="0" fontId="7" fillId="0" borderId="25" xfId="4" applyFont="1" applyBorder="1" applyAlignment="1">
      <alignment horizontal="left" vertical="top"/>
    </xf>
    <xf numFmtId="164" fontId="12" fillId="0" borderId="26" xfId="4" applyNumberFormat="1" applyFont="1" applyBorder="1" applyAlignment="1">
      <alignment horizontal="center" vertical="top"/>
    </xf>
    <xf numFmtId="0" fontId="12" fillId="0" borderId="13" xfId="4" applyFont="1" applyBorder="1" applyAlignment="1">
      <alignment horizontal="center" vertical="top"/>
    </xf>
    <xf numFmtId="49" fontId="12" fillId="4" borderId="0" xfId="4" applyNumberFormat="1" applyFont="1" applyFill="1" applyAlignment="1">
      <alignment horizontal="center" vertical="top"/>
    </xf>
    <xf numFmtId="49" fontId="12" fillId="4" borderId="27" xfId="4" applyNumberFormat="1" applyFont="1" applyFill="1" applyBorder="1" applyAlignment="1">
      <alignment horizontal="center" vertical="top"/>
    </xf>
    <xf numFmtId="0" fontId="8" fillId="12" borderId="27" xfId="4" applyFont="1" applyFill="1" applyBorder="1" applyAlignment="1">
      <alignment horizontal="center" vertical="center" textRotation="90" wrapText="1"/>
    </xf>
    <xf numFmtId="0" fontId="13" fillId="4" borderId="27" xfId="4" applyFont="1" applyFill="1" applyBorder="1" applyAlignment="1">
      <alignment horizontal="center" vertical="top" wrapText="1"/>
    </xf>
    <xf numFmtId="0" fontId="13" fillId="13" borderId="27" xfId="4" applyFont="1" applyFill="1" applyBorder="1" applyAlignment="1">
      <alignment horizontal="center" vertical="top" wrapText="1"/>
    </xf>
    <xf numFmtId="49" fontId="8" fillId="12" borderId="27" xfId="4" applyNumberFormat="1" applyFont="1" applyFill="1" applyBorder="1" applyAlignment="1">
      <alignment vertical="top" wrapText="1"/>
    </xf>
    <xf numFmtId="49" fontId="8" fillId="14" borderId="27" xfId="4" applyNumberFormat="1" applyFont="1" applyFill="1" applyBorder="1" applyAlignment="1">
      <alignment horizontal="center" vertical="top"/>
    </xf>
    <xf numFmtId="49" fontId="8" fillId="9" borderId="27" xfId="4" applyNumberFormat="1" applyFont="1" applyFill="1" applyBorder="1" applyAlignment="1">
      <alignment horizontal="center" vertical="top"/>
    </xf>
    <xf numFmtId="9" fontId="7" fillId="0" borderId="28" xfId="4" applyNumberFormat="1" applyFont="1" applyBorder="1" applyAlignment="1">
      <alignment horizontal="center" vertical="top"/>
    </xf>
    <xf numFmtId="0" fontId="7" fillId="0" borderId="29" xfId="4" applyFont="1" applyBorder="1" applyAlignment="1">
      <alignment horizontal="center" vertical="center"/>
    </xf>
    <xf numFmtId="0" fontId="7" fillId="0" borderId="30" xfId="4" applyFont="1" applyBorder="1" applyAlignment="1">
      <alignment horizontal="left" vertical="top"/>
    </xf>
    <xf numFmtId="164" fontId="12" fillId="0" borderId="18" xfId="4" applyNumberFormat="1" applyFont="1" applyBorder="1" applyAlignment="1">
      <alignment horizontal="center" vertical="top"/>
    </xf>
    <xf numFmtId="0" fontId="12" fillId="0" borderId="21" xfId="4" applyFont="1" applyBorder="1" applyAlignment="1">
      <alignment horizontal="center" vertical="top"/>
    </xf>
    <xf numFmtId="0" fontId="7" fillId="0" borderId="31" xfId="4" applyFont="1" applyBorder="1" applyAlignment="1">
      <alignment horizontal="left" vertical="top" wrapText="1"/>
    </xf>
    <xf numFmtId="49" fontId="12" fillId="4" borderId="0" xfId="4" applyNumberFormat="1" applyFont="1" applyFill="1" applyAlignment="1">
      <alignment horizontal="left" vertical="top"/>
    </xf>
    <xf numFmtId="9" fontId="7" fillId="0" borderId="33" xfId="4" applyNumberFormat="1" applyFont="1" applyBorder="1" applyAlignment="1">
      <alignment horizontal="center" vertical="top"/>
    </xf>
    <xf numFmtId="0" fontId="7" fillId="4" borderId="34" xfId="4" applyFont="1" applyFill="1" applyBorder="1" applyAlignment="1">
      <alignment horizontal="center" vertical="top" wrapText="1"/>
    </xf>
    <xf numFmtId="0" fontId="7" fillId="4" borderId="35" xfId="4" applyFont="1" applyFill="1" applyBorder="1" applyAlignment="1">
      <alignment horizontal="left" vertical="top" wrapText="1"/>
    </xf>
    <xf numFmtId="164" fontId="12" fillId="0" borderId="36" xfId="4" applyNumberFormat="1" applyFont="1" applyBorder="1" applyAlignment="1">
      <alignment horizontal="center" vertical="top"/>
    </xf>
    <xf numFmtId="0" fontId="17" fillId="0" borderId="36" xfId="4" applyFont="1" applyBorder="1" applyAlignment="1">
      <alignment horizontal="center" vertical="top"/>
    </xf>
    <xf numFmtId="0" fontId="12" fillId="0" borderId="0" xfId="8" applyFont="1" applyAlignment="1">
      <alignment vertical="top" wrapText="1"/>
    </xf>
    <xf numFmtId="49" fontId="8" fillId="13" borderId="27" xfId="4" applyNumberFormat="1" applyFont="1" applyFill="1" applyBorder="1" applyAlignment="1">
      <alignment vertical="top" wrapText="1"/>
    </xf>
    <xf numFmtId="9" fontId="7" fillId="0" borderId="37" xfId="4" applyNumberFormat="1" applyFont="1" applyBorder="1" applyAlignment="1">
      <alignment horizontal="center" vertical="top"/>
    </xf>
    <xf numFmtId="0" fontId="7" fillId="4" borderId="38" xfId="4" applyFont="1" applyFill="1" applyBorder="1" applyAlignment="1">
      <alignment horizontal="center" vertical="top" wrapText="1"/>
    </xf>
    <xf numFmtId="0" fontId="7" fillId="4" borderId="39" xfId="4" applyFont="1" applyFill="1" applyBorder="1" applyAlignment="1">
      <alignment horizontal="left" vertical="top" wrapText="1"/>
    </xf>
    <xf numFmtId="164" fontId="12" fillId="0" borderId="5" xfId="4" applyNumberFormat="1" applyFont="1" applyBorder="1" applyAlignment="1">
      <alignment horizontal="center" vertical="top"/>
    </xf>
    <xf numFmtId="0" fontId="12" fillId="0" borderId="8" xfId="4" applyFont="1" applyBorder="1" applyAlignment="1">
      <alignment horizontal="center" vertical="top"/>
    </xf>
    <xf numFmtId="0" fontId="12" fillId="0" borderId="40" xfId="8" applyFont="1" applyBorder="1" applyAlignment="1">
      <alignment vertical="top" wrapText="1"/>
    </xf>
    <xf numFmtId="49" fontId="12" fillId="4" borderId="41" xfId="4" applyNumberFormat="1" applyFont="1" applyFill="1" applyBorder="1" applyAlignment="1">
      <alignment horizontal="center" vertical="top"/>
    </xf>
    <xf numFmtId="0" fontId="13" fillId="4" borderId="41" xfId="4" applyFont="1" applyFill="1" applyBorder="1" applyAlignment="1">
      <alignment horizontal="center" vertical="top" wrapText="1"/>
    </xf>
    <xf numFmtId="49" fontId="8" fillId="13" borderId="41" xfId="4" applyNumberFormat="1" applyFont="1" applyFill="1" applyBorder="1" applyAlignment="1">
      <alignment vertical="top" wrapText="1"/>
    </xf>
    <xf numFmtId="49" fontId="8" fillId="12" borderId="41" xfId="4" applyNumberFormat="1" applyFont="1" applyFill="1" applyBorder="1" applyAlignment="1">
      <alignment vertical="top" wrapText="1"/>
    </xf>
    <xf numFmtId="49" fontId="8" fillId="14" borderId="41" xfId="4" applyNumberFormat="1" applyFont="1" applyFill="1" applyBorder="1" applyAlignment="1">
      <alignment horizontal="center" vertical="top"/>
    </xf>
    <xf numFmtId="49" fontId="8" fillId="9" borderId="41" xfId="4" applyNumberFormat="1" applyFont="1" applyFill="1" applyBorder="1" applyAlignment="1">
      <alignment horizontal="center" vertical="top"/>
    </xf>
    <xf numFmtId="0" fontId="7" fillId="0" borderId="43" xfId="4" applyFont="1" applyBorder="1" applyAlignment="1">
      <alignment horizontal="left" vertical="top"/>
    </xf>
    <xf numFmtId="164" fontId="8" fillId="12" borderId="17" xfId="4" applyNumberFormat="1" applyFont="1" applyFill="1" applyBorder="1" applyAlignment="1">
      <alignment horizontal="center" vertical="top"/>
    </xf>
    <xf numFmtId="0" fontId="8" fillId="12" borderId="11" xfId="4" applyFont="1" applyFill="1" applyBorder="1" applyAlignment="1">
      <alignment horizontal="center" vertical="top"/>
    </xf>
    <xf numFmtId="0" fontId="12" fillId="12" borderId="2" xfId="4" applyFont="1" applyFill="1" applyBorder="1" applyAlignment="1">
      <alignment horizontal="left" vertical="top" wrapText="1"/>
    </xf>
    <xf numFmtId="0" fontId="13" fillId="12" borderId="3" xfId="4" applyFont="1" applyFill="1" applyBorder="1" applyAlignment="1">
      <alignment horizontal="center" vertical="top" wrapText="1"/>
    </xf>
    <xf numFmtId="0" fontId="13" fillId="12" borderId="4" xfId="4" applyFont="1" applyFill="1" applyBorder="1" applyAlignment="1">
      <alignment horizontal="center" vertical="top" wrapText="1"/>
    </xf>
    <xf numFmtId="0" fontId="7" fillId="0" borderId="44" xfId="4" applyFont="1" applyBorder="1" applyAlignment="1">
      <alignment horizontal="left" vertical="top"/>
    </xf>
    <xf numFmtId="164" fontId="8" fillId="12" borderId="27" xfId="4" applyNumberFormat="1" applyFont="1" applyFill="1" applyBorder="1" applyAlignment="1">
      <alignment horizontal="center" vertical="top"/>
    </xf>
    <xf numFmtId="0" fontId="8" fillId="12" borderId="13" xfId="4" applyFont="1" applyFill="1" applyBorder="1" applyAlignment="1">
      <alignment horizontal="center" vertical="top"/>
    </xf>
    <xf numFmtId="0" fontId="12" fillId="12" borderId="12" xfId="4" applyFont="1" applyFill="1" applyBorder="1" applyAlignment="1">
      <alignment horizontal="left" vertical="top" wrapText="1"/>
    </xf>
    <xf numFmtId="0" fontId="13" fillId="12" borderId="0" xfId="4" applyFont="1" applyFill="1" applyAlignment="1">
      <alignment horizontal="center" vertical="top" wrapText="1"/>
    </xf>
    <xf numFmtId="0" fontId="13" fillId="12" borderId="13" xfId="4" applyFont="1" applyFill="1" applyBorder="1" applyAlignment="1">
      <alignment horizontal="center" vertical="top" wrapText="1"/>
    </xf>
    <xf numFmtId="164" fontId="8" fillId="12" borderId="18" xfId="4" applyNumberFormat="1" applyFont="1" applyFill="1" applyBorder="1" applyAlignment="1">
      <alignment horizontal="center" vertical="top"/>
    </xf>
    <xf numFmtId="0" fontId="8" fillId="12" borderId="18" xfId="4" applyFont="1" applyFill="1" applyBorder="1" applyAlignment="1">
      <alignment horizontal="center" vertical="top"/>
    </xf>
    <xf numFmtId="164" fontId="8" fillId="12" borderId="36" xfId="4" applyNumberFormat="1" applyFont="1" applyFill="1" applyBorder="1" applyAlignment="1">
      <alignment horizontal="center" vertical="top"/>
    </xf>
    <xf numFmtId="0" fontId="7" fillId="0" borderId="34" xfId="4" applyFont="1" applyBorder="1" applyAlignment="1">
      <alignment horizontal="center" vertical="center"/>
    </xf>
    <xf numFmtId="0" fontId="7" fillId="0" borderId="31" xfId="4" applyFont="1" applyBorder="1" applyAlignment="1">
      <alignment horizontal="left" vertical="top"/>
    </xf>
    <xf numFmtId="0" fontId="17" fillId="12" borderId="36" xfId="4" applyFont="1" applyFill="1" applyBorder="1" applyAlignment="1">
      <alignment horizontal="center" vertical="top"/>
    </xf>
    <xf numFmtId="0" fontId="7" fillId="0" borderId="38" xfId="4" applyFont="1" applyBorder="1" applyAlignment="1">
      <alignment horizontal="center" vertical="center"/>
    </xf>
    <xf numFmtId="0" fontId="7" fillId="0" borderId="45" xfId="4" applyFont="1" applyBorder="1" applyAlignment="1">
      <alignment horizontal="left" vertical="top"/>
    </xf>
    <xf numFmtId="164" fontId="8" fillId="12" borderId="5" xfId="4" applyNumberFormat="1" applyFont="1" applyFill="1" applyBorder="1" applyAlignment="1">
      <alignment horizontal="center" vertical="top"/>
    </xf>
    <xf numFmtId="0" fontId="8" fillId="12" borderId="5" xfId="4" applyFont="1" applyFill="1" applyBorder="1" applyAlignment="1">
      <alignment horizontal="center" vertical="top"/>
    </xf>
    <xf numFmtId="0" fontId="12" fillId="0" borderId="41" xfId="0" applyFont="1" applyBorder="1" applyAlignment="1">
      <alignment horizontal="left" vertical="top" wrapText="1"/>
    </xf>
    <xf numFmtId="0" fontId="13" fillId="12" borderId="22" xfId="4" applyFont="1" applyFill="1" applyBorder="1" applyAlignment="1">
      <alignment horizontal="center" vertical="top" wrapText="1"/>
    </xf>
    <xf numFmtId="0" fontId="13" fillId="12" borderId="42" xfId="4" applyFont="1" applyFill="1" applyBorder="1" applyAlignment="1">
      <alignment horizontal="center" vertical="top" wrapText="1"/>
    </xf>
    <xf numFmtId="9" fontId="7" fillId="0" borderId="46" xfId="4" applyNumberFormat="1" applyFont="1" applyBorder="1" applyAlignment="1">
      <alignment horizontal="center" vertical="top"/>
    </xf>
    <xf numFmtId="0" fontId="7" fillId="0" borderId="47" xfId="4" applyFont="1" applyBorder="1" applyAlignment="1">
      <alignment horizontal="center" vertical="center"/>
    </xf>
    <xf numFmtId="0" fontId="7" fillId="0" borderId="48" xfId="4" applyFont="1" applyBorder="1" applyAlignment="1">
      <alignment horizontal="left" vertical="top"/>
    </xf>
    <xf numFmtId="49" fontId="8" fillId="0" borderId="17" xfId="4" applyNumberFormat="1" applyFont="1" applyBorder="1" applyAlignment="1">
      <alignment horizontal="center" vertical="top"/>
    </xf>
    <xf numFmtId="49" fontId="8" fillId="8" borderId="11" xfId="4" applyNumberFormat="1" applyFont="1" applyFill="1" applyBorder="1" applyAlignment="1">
      <alignment vertical="top" wrapText="1"/>
    </xf>
    <xf numFmtId="49" fontId="8" fillId="0" borderId="9" xfId="4" applyNumberFormat="1" applyFont="1" applyBorder="1" applyAlignment="1">
      <alignment vertical="top"/>
    </xf>
    <xf numFmtId="49" fontId="8" fillId="0" borderId="10" xfId="4" applyNumberFormat="1" applyFont="1" applyBorder="1" applyAlignment="1">
      <alignment vertical="top"/>
    </xf>
    <xf numFmtId="49" fontId="8" fillId="7" borderId="17" xfId="4" applyNumberFormat="1" applyFont="1" applyFill="1" applyBorder="1" applyAlignment="1">
      <alignment vertical="top"/>
    </xf>
    <xf numFmtId="9" fontId="20" fillId="7" borderId="40" xfId="4" applyNumberFormat="1" applyFont="1" applyFill="1" applyBorder="1" applyAlignment="1">
      <alignment horizontal="center" vertical="top"/>
    </xf>
    <xf numFmtId="0" fontId="20" fillId="7" borderId="49" xfId="4" applyFont="1" applyFill="1" applyBorder="1" applyAlignment="1">
      <alignment horizontal="center" vertical="center"/>
    </xf>
    <xf numFmtId="0" fontId="20" fillId="7" borderId="22" xfId="4" applyFont="1" applyFill="1" applyBorder="1" applyAlignment="1">
      <alignment horizontal="left" vertical="top"/>
    </xf>
    <xf numFmtId="164" fontId="8" fillId="7" borderId="17" xfId="4" applyNumberFormat="1" applyFont="1" applyFill="1" applyBorder="1" applyAlignment="1">
      <alignment horizontal="center" vertical="top"/>
    </xf>
    <xf numFmtId="0" fontId="8" fillId="7" borderId="4" xfId="4" applyFont="1" applyFill="1" applyBorder="1" applyAlignment="1">
      <alignment horizontal="center" vertical="top"/>
    </xf>
    <xf numFmtId="0" fontId="8" fillId="7" borderId="3" xfId="4" applyFont="1" applyFill="1" applyBorder="1" applyAlignment="1">
      <alignment horizontal="right" vertical="top" wrapText="1"/>
    </xf>
    <xf numFmtId="49" fontId="8" fillId="7" borderId="11" xfId="4" applyNumberFormat="1" applyFont="1" applyFill="1" applyBorder="1" applyAlignment="1">
      <alignment horizontal="center" vertical="top"/>
    </xf>
    <xf numFmtId="9" fontId="20" fillId="8" borderId="40" xfId="4" applyNumberFormat="1" applyFont="1" applyFill="1" applyBorder="1" applyAlignment="1">
      <alignment horizontal="center" vertical="top"/>
    </xf>
    <xf numFmtId="0" fontId="20" fillId="8" borderId="49" xfId="4" applyFont="1" applyFill="1" applyBorder="1" applyAlignment="1">
      <alignment horizontal="center" vertical="center"/>
    </xf>
    <xf numFmtId="0" fontId="20" fillId="8" borderId="22" xfId="4" applyFont="1" applyFill="1" applyBorder="1" applyAlignment="1">
      <alignment horizontal="left" vertical="top"/>
    </xf>
    <xf numFmtId="164" fontId="8" fillId="8" borderId="17" xfId="4" applyNumberFormat="1" applyFont="1" applyFill="1" applyBorder="1" applyAlignment="1">
      <alignment horizontal="center" vertical="top"/>
    </xf>
    <xf numFmtId="0" fontId="8" fillId="8" borderId="11" xfId="4" applyFont="1" applyFill="1" applyBorder="1" applyAlignment="1">
      <alignment horizontal="center" vertical="top"/>
    </xf>
    <xf numFmtId="0" fontId="8" fillId="8" borderId="17" xfId="4" applyFont="1" applyFill="1" applyBorder="1" applyAlignment="1">
      <alignment horizontal="right" vertical="top" wrapText="1"/>
    </xf>
    <xf numFmtId="49" fontId="8" fillId="14" borderId="17" xfId="4" applyNumberFormat="1" applyFont="1" applyFill="1" applyBorder="1" applyAlignment="1">
      <alignment horizontal="center" vertical="top"/>
    </xf>
    <xf numFmtId="9" fontId="20" fillId="10" borderId="40" xfId="4" applyNumberFormat="1" applyFont="1" applyFill="1" applyBorder="1" applyAlignment="1">
      <alignment horizontal="center" vertical="top"/>
    </xf>
    <xf numFmtId="0" fontId="20" fillId="10" borderId="50" xfId="4" applyFont="1" applyFill="1" applyBorder="1" applyAlignment="1">
      <alignment horizontal="center" vertical="center"/>
    </xf>
    <xf numFmtId="0" fontId="20" fillId="10" borderId="22" xfId="4" applyFont="1" applyFill="1" applyBorder="1" applyAlignment="1">
      <alignment horizontal="left" vertical="top"/>
    </xf>
    <xf numFmtId="164" fontId="8" fillId="10" borderId="41" xfId="4" applyNumberFormat="1" applyFont="1" applyFill="1" applyBorder="1" applyAlignment="1">
      <alignment horizontal="center" vertical="top"/>
    </xf>
    <xf numFmtId="0" fontId="8" fillId="10" borderId="11" xfId="4" applyFont="1" applyFill="1" applyBorder="1" applyAlignment="1">
      <alignment horizontal="center" vertical="top"/>
    </xf>
    <xf numFmtId="49" fontId="12" fillId="0" borderId="13" xfId="4" applyNumberFormat="1" applyFont="1" applyBorder="1" applyAlignment="1">
      <alignment horizontal="center" vertical="top"/>
    </xf>
    <xf numFmtId="49" fontId="12" fillId="4" borderId="12" xfId="4" applyNumberFormat="1" applyFont="1" applyFill="1" applyBorder="1" applyAlignment="1">
      <alignment horizontal="center" vertical="top"/>
    </xf>
    <xf numFmtId="0" fontId="13" fillId="13" borderId="3" xfId="4" applyFont="1" applyFill="1" applyBorder="1" applyAlignment="1">
      <alignment horizontal="left" vertical="top" wrapText="1"/>
    </xf>
    <xf numFmtId="49" fontId="8" fillId="12" borderId="1" xfId="4" applyNumberFormat="1" applyFont="1" applyFill="1" applyBorder="1" applyAlignment="1">
      <alignment horizontal="center" vertical="top" wrapText="1"/>
    </xf>
    <xf numFmtId="9" fontId="20" fillId="0" borderId="12" xfId="4" applyNumberFormat="1" applyFont="1" applyBorder="1" applyAlignment="1">
      <alignment horizontal="center" vertical="top"/>
    </xf>
    <xf numFmtId="0" fontId="20" fillId="0" borderId="35" xfId="4" applyFont="1" applyBorder="1" applyAlignment="1">
      <alignment horizontal="center" vertical="center"/>
    </xf>
    <xf numFmtId="0" fontId="20" fillId="0" borderId="51" xfId="4" applyFont="1" applyBorder="1" applyAlignment="1">
      <alignment horizontal="left" vertical="top"/>
    </xf>
    <xf numFmtId="164" fontId="8" fillId="0" borderId="27" xfId="4" applyNumberFormat="1" applyFont="1" applyBorder="1" applyAlignment="1">
      <alignment horizontal="center" vertical="top"/>
    </xf>
    <xf numFmtId="0" fontId="12" fillId="4" borderId="52" xfId="4" applyFont="1" applyFill="1" applyBorder="1" applyAlignment="1">
      <alignment horizontal="center" vertical="top"/>
    </xf>
    <xf numFmtId="49" fontId="8" fillId="13" borderId="0" xfId="4" applyNumberFormat="1" applyFont="1" applyFill="1" applyAlignment="1">
      <alignment horizontal="left" vertical="top" wrapText="1"/>
    </xf>
    <xf numFmtId="49" fontId="8" fillId="12" borderId="27" xfId="4" applyNumberFormat="1" applyFont="1" applyFill="1" applyBorder="1" applyAlignment="1">
      <alignment horizontal="center" vertical="top" wrapText="1"/>
    </xf>
    <xf numFmtId="9" fontId="20" fillId="0" borderId="19" xfId="4" applyNumberFormat="1" applyFont="1" applyBorder="1" applyAlignment="1">
      <alignment horizontal="center" vertical="top"/>
    </xf>
    <xf numFmtId="0" fontId="20" fillId="0" borderId="30" xfId="4" applyFont="1" applyBorder="1" applyAlignment="1">
      <alignment horizontal="center" vertical="center"/>
    </xf>
    <xf numFmtId="0" fontId="20" fillId="0" borderId="44" xfId="4" applyFont="1" applyBorder="1" applyAlignment="1">
      <alignment horizontal="left" vertical="top"/>
    </xf>
    <xf numFmtId="164" fontId="8" fillId="0" borderId="18" xfId="4" applyNumberFormat="1" applyFont="1" applyBorder="1" applyAlignment="1">
      <alignment horizontal="center" vertical="top"/>
    </xf>
    <xf numFmtId="0" fontId="12" fillId="4" borderId="18" xfId="4" applyFont="1" applyFill="1" applyBorder="1" applyAlignment="1">
      <alignment horizontal="center" vertical="top"/>
    </xf>
    <xf numFmtId="49" fontId="8" fillId="13" borderId="0" xfId="4" applyNumberFormat="1" applyFont="1" applyFill="1" applyAlignment="1">
      <alignment horizontal="center" vertical="top" wrapText="1"/>
    </xf>
    <xf numFmtId="9" fontId="20" fillId="0" borderId="14" xfId="4" applyNumberFormat="1" applyFont="1" applyBorder="1" applyAlignment="1">
      <alignment horizontal="center" vertical="top"/>
    </xf>
    <xf numFmtId="0" fontId="20" fillId="0" borderId="53" xfId="4" applyFont="1" applyBorder="1" applyAlignment="1">
      <alignment horizontal="center" vertical="center"/>
    </xf>
    <xf numFmtId="0" fontId="20" fillId="0" borderId="31" xfId="4" applyFont="1" applyBorder="1" applyAlignment="1">
      <alignment horizontal="left" vertical="top"/>
    </xf>
    <xf numFmtId="164" fontId="8" fillId="0" borderId="36" xfId="4" applyNumberFormat="1" applyFont="1" applyBorder="1" applyAlignment="1">
      <alignment horizontal="center" vertical="top"/>
    </xf>
    <xf numFmtId="9" fontId="20" fillId="0" borderId="6" xfId="4" applyNumberFormat="1" applyFont="1" applyBorder="1" applyAlignment="1">
      <alignment horizontal="center" vertical="top"/>
    </xf>
    <xf numFmtId="0" fontId="20" fillId="0" borderId="39" xfId="4" applyFont="1" applyBorder="1" applyAlignment="1">
      <alignment horizontal="center" vertical="center"/>
    </xf>
    <xf numFmtId="0" fontId="20" fillId="0" borderId="45" xfId="4" applyFont="1" applyBorder="1" applyAlignment="1">
      <alignment horizontal="left" vertical="top"/>
    </xf>
    <xf numFmtId="164" fontId="8" fillId="0" borderId="5" xfId="4" applyNumberFormat="1" applyFont="1" applyBorder="1" applyAlignment="1">
      <alignment horizontal="center" vertical="top"/>
    </xf>
    <xf numFmtId="0" fontId="12" fillId="4" borderId="5" xfId="4" applyFont="1" applyFill="1" applyBorder="1" applyAlignment="1">
      <alignment horizontal="center" vertical="top"/>
    </xf>
    <xf numFmtId="49" fontId="8" fillId="13" borderId="22" xfId="4" applyNumberFormat="1" applyFont="1" applyFill="1" applyBorder="1" applyAlignment="1">
      <alignment horizontal="center" vertical="top" wrapText="1"/>
    </xf>
    <xf numFmtId="9" fontId="20" fillId="10" borderId="46" xfId="4" applyNumberFormat="1" applyFont="1" applyFill="1" applyBorder="1" applyAlignment="1">
      <alignment horizontal="center" vertical="top"/>
    </xf>
    <xf numFmtId="0" fontId="20" fillId="10" borderId="47" xfId="4" applyFont="1" applyFill="1" applyBorder="1" applyAlignment="1">
      <alignment horizontal="center" vertical="center"/>
    </xf>
    <xf numFmtId="0" fontId="20" fillId="10" borderId="48" xfId="4" applyFont="1" applyFill="1" applyBorder="1" applyAlignment="1">
      <alignment horizontal="left" vertical="top"/>
    </xf>
    <xf numFmtId="164" fontId="8" fillId="10" borderId="17" xfId="4" applyNumberFormat="1" applyFont="1" applyFill="1" applyBorder="1" applyAlignment="1">
      <alignment horizontal="center" vertical="top"/>
    </xf>
    <xf numFmtId="0" fontId="13" fillId="13" borderId="3" xfId="4" applyFont="1" applyFill="1" applyBorder="1" applyAlignment="1">
      <alignment horizontal="center" vertical="top" wrapText="1"/>
    </xf>
    <xf numFmtId="0" fontId="4" fillId="15" borderId="0" xfId="4" applyFill="1"/>
    <xf numFmtId="0" fontId="20" fillId="4" borderId="54" xfId="4" applyFont="1" applyFill="1" applyBorder="1" applyAlignment="1">
      <alignment horizontal="center" vertical="top"/>
    </xf>
    <xf numFmtId="0" fontId="7" fillId="4" borderId="35" xfId="4" applyFont="1" applyFill="1" applyBorder="1" applyAlignment="1">
      <alignment horizontal="center" vertical="center" wrapText="1"/>
    </xf>
    <xf numFmtId="0" fontId="7" fillId="4" borderId="55" xfId="4" applyFont="1" applyFill="1" applyBorder="1" applyAlignment="1">
      <alignment horizontal="left" vertical="top" wrapText="1"/>
    </xf>
    <xf numFmtId="164" fontId="12" fillId="0" borderId="27" xfId="4" applyNumberFormat="1" applyFont="1" applyBorder="1" applyAlignment="1">
      <alignment horizontal="center" vertical="top"/>
    </xf>
    <xf numFmtId="0" fontId="6" fillId="13" borderId="12" xfId="4" applyFont="1" applyFill="1" applyBorder="1" applyAlignment="1">
      <alignment horizontal="left" vertical="top" wrapText="1"/>
    </xf>
    <xf numFmtId="49" fontId="8" fillId="4" borderId="27" xfId="4" applyNumberFormat="1" applyFont="1" applyFill="1" applyBorder="1" applyAlignment="1">
      <alignment horizontal="center" vertical="top" wrapText="1"/>
    </xf>
    <xf numFmtId="0" fontId="14" fillId="15" borderId="0" xfId="4" applyFont="1" applyFill="1"/>
    <xf numFmtId="0" fontId="14" fillId="0" borderId="0" xfId="4" applyFont="1" applyAlignment="1">
      <alignment horizontal="left"/>
    </xf>
    <xf numFmtId="0" fontId="4" fillId="0" borderId="0" xfId="4" applyAlignment="1">
      <alignment horizontal="left"/>
    </xf>
    <xf numFmtId="0" fontId="14" fillId="0" borderId="0" xfId="4" applyFont="1" applyAlignment="1">
      <alignment horizontal="center"/>
    </xf>
    <xf numFmtId="0" fontId="20" fillId="4" borderId="33" xfId="4" applyFont="1" applyFill="1" applyBorder="1" applyAlignment="1">
      <alignment horizontal="center" vertical="top"/>
    </xf>
    <xf numFmtId="0" fontId="7" fillId="4" borderId="29" xfId="4" applyFont="1" applyFill="1" applyBorder="1" applyAlignment="1">
      <alignment horizontal="center" vertical="center" wrapText="1"/>
    </xf>
    <xf numFmtId="0" fontId="7" fillId="4" borderId="21" xfId="4" applyFont="1" applyFill="1" applyBorder="1" applyAlignment="1">
      <alignment wrapText="1"/>
    </xf>
    <xf numFmtId="164" fontId="15" fillId="0" borderId="36" xfId="4" applyNumberFormat="1" applyFont="1" applyBorder="1" applyAlignment="1">
      <alignment horizontal="center" vertical="top"/>
    </xf>
    <xf numFmtId="0" fontId="22" fillId="4" borderId="33" xfId="4" applyFont="1" applyFill="1" applyBorder="1" applyAlignment="1">
      <alignment horizontal="center" vertical="top"/>
    </xf>
    <xf numFmtId="0" fontId="7" fillId="4" borderId="53" xfId="4" applyFont="1" applyFill="1" applyBorder="1" applyAlignment="1">
      <alignment horizontal="center" vertical="top" wrapText="1"/>
    </xf>
    <xf numFmtId="0" fontId="7" fillId="4" borderId="16" xfId="4" applyFont="1" applyFill="1" applyBorder="1" applyAlignment="1">
      <alignment horizontal="left" vertical="top" wrapText="1"/>
    </xf>
    <xf numFmtId="164" fontId="12" fillId="4" borderId="36" xfId="4" applyNumberFormat="1" applyFont="1" applyFill="1" applyBorder="1" applyAlignment="1">
      <alignment horizontal="center" vertical="top"/>
    </xf>
    <xf numFmtId="49" fontId="12" fillId="4" borderId="27" xfId="4" applyNumberFormat="1" applyFont="1" applyFill="1" applyBorder="1" applyAlignment="1">
      <alignment horizontal="left" vertical="top"/>
    </xf>
    <xf numFmtId="0" fontId="22" fillId="4" borderId="37" xfId="4" applyFont="1" applyFill="1" applyBorder="1" applyAlignment="1">
      <alignment horizontal="center" vertical="top"/>
    </xf>
    <xf numFmtId="0" fontId="7" fillId="4" borderId="39" xfId="4" applyFont="1" applyFill="1" applyBorder="1" applyAlignment="1">
      <alignment horizontal="center" vertical="top" wrapText="1"/>
    </xf>
    <xf numFmtId="0" fontId="7" fillId="4" borderId="45" xfId="4" applyFont="1" applyFill="1" applyBorder="1" applyAlignment="1">
      <alignment horizontal="left" vertical="top" wrapText="1"/>
    </xf>
    <xf numFmtId="164" fontId="12" fillId="4" borderId="5" xfId="4" applyNumberFormat="1" applyFont="1" applyFill="1" applyBorder="1" applyAlignment="1">
      <alignment horizontal="center" vertical="top"/>
    </xf>
    <xf numFmtId="49" fontId="12" fillId="4" borderId="41" xfId="4" applyNumberFormat="1" applyFont="1" applyFill="1" applyBorder="1" applyAlignment="1">
      <alignment horizontal="left" vertical="top"/>
    </xf>
    <xf numFmtId="49" fontId="8" fillId="4" borderId="41" xfId="4" applyNumberFormat="1" applyFont="1" applyFill="1" applyBorder="1" applyAlignment="1">
      <alignment horizontal="center" vertical="top" wrapText="1"/>
    </xf>
    <xf numFmtId="49" fontId="8" fillId="13" borderId="22" xfId="4" applyNumberFormat="1" applyFont="1" applyFill="1" applyBorder="1" applyAlignment="1">
      <alignment horizontal="left" vertical="top" wrapText="1"/>
    </xf>
    <xf numFmtId="49" fontId="12" fillId="4" borderId="4" xfId="4" applyNumberFormat="1" applyFont="1" applyFill="1" applyBorder="1" applyAlignment="1">
      <alignment horizontal="left" vertical="top"/>
    </xf>
    <xf numFmtId="0" fontId="17" fillId="13" borderId="2" xfId="4" applyFont="1" applyFill="1" applyBorder="1" applyAlignment="1">
      <alignment vertical="top" wrapText="1"/>
    </xf>
    <xf numFmtId="0" fontId="7" fillId="4" borderId="51" xfId="4" applyFont="1" applyFill="1" applyBorder="1" applyAlignment="1">
      <alignment wrapText="1"/>
    </xf>
    <xf numFmtId="164" fontId="12" fillId="4" borderId="27" xfId="4" applyNumberFormat="1" applyFont="1" applyFill="1" applyBorder="1" applyAlignment="1">
      <alignment horizontal="center" vertical="top"/>
    </xf>
    <xf numFmtId="0" fontId="12" fillId="4" borderId="13" xfId="4" applyFont="1" applyFill="1" applyBorder="1" applyAlignment="1">
      <alignment horizontal="center" vertical="top"/>
    </xf>
    <xf numFmtId="49" fontId="12" fillId="4" borderId="13" xfId="4" applyNumberFormat="1" applyFont="1" applyFill="1" applyBorder="1" applyAlignment="1">
      <alignment horizontal="left" vertical="top"/>
    </xf>
    <xf numFmtId="0" fontId="7" fillId="4" borderId="30" xfId="4" applyFont="1" applyFill="1" applyBorder="1" applyAlignment="1">
      <alignment horizontal="center" vertical="center" wrapText="1"/>
    </xf>
    <xf numFmtId="0" fontId="7" fillId="4" borderId="44" xfId="4" applyFont="1" applyFill="1" applyBorder="1" applyAlignment="1">
      <alignment wrapText="1"/>
    </xf>
    <xf numFmtId="0" fontId="7" fillId="4" borderId="31" xfId="4" applyFont="1" applyFill="1" applyBorder="1" applyAlignment="1">
      <alignment horizontal="left" vertical="top" wrapText="1"/>
    </xf>
    <xf numFmtId="9" fontId="7" fillId="10" borderId="46" xfId="4" applyNumberFormat="1" applyFont="1" applyFill="1" applyBorder="1" applyAlignment="1">
      <alignment horizontal="center" vertical="top"/>
    </xf>
    <xf numFmtId="0" fontId="7" fillId="10" borderId="47" xfId="4" applyFont="1" applyFill="1" applyBorder="1" applyAlignment="1">
      <alignment horizontal="center" vertical="center"/>
    </xf>
    <xf numFmtId="0" fontId="7" fillId="10" borderId="48" xfId="4" applyFont="1" applyFill="1" applyBorder="1" applyAlignment="1">
      <alignment horizontal="left" vertical="top"/>
    </xf>
    <xf numFmtId="49" fontId="12" fillId="4" borderId="13" xfId="4" applyNumberFormat="1" applyFont="1" applyFill="1" applyBorder="1" applyAlignment="1">
      <alignment horizontal="center" vertical="top"/>
    </xf>
    <xf numFmtId="0" fontId="12" fillId="13" borderId="12" xfId="4" applyFont="1" applyFill="1" applyBorder="1" applyAlignment="1">
      <alignment horizontal="left" vertical="top" wrapText="1"/>
    </xf>
    <xf numFmtId="49" fontId="8" fillId="0" borderId="1" xfId="4" applyNumberFormat="1" applyFont="1" applyBorder="1" applyAlignment="1">
      <alignment horizontal="center" vertical="top" wrapText="1"/>
    </xf>
    <xf numFmtId="0" fontId="6" fillId="13" borderId="0" xfId="4" applyFont="1" applyFill="1" applyAlignment="1">
      <alignment horizontal="left" vertical="top" wrapText="1"/>
    </xf>
    <xf numFmtId="9" fontId="7" fillId="0" borderId="56" xfId="4" applyNumberFormat="1" applyFont="1" applyBorder="1" applyAlignment="1">
      <alignment horizontal="center" vertical="top"/>
    </xf>
    <xf numFmtId="0" fontId="7" fillId="0" borderId="57" xfId="4" applyFont="1" applyBorder="1" applyAlignment="1">
      <alignment horizontal="center" vertical="center"/>
    </xf>
    <xf numFmtId="0" fontId="7" fillId="0" borderId="32" xfId="4" applyFont="1" applyBorder="1" applyAlignment="1">
      <alignment horizontal="left" vertical="top"/>
    </xf>
    <xf numFmtId="164" fontId="8" fillId="0" borderId="52" xfId="4" applyNumberFormat="1" applyFont="1" applyBorder="1" applyAlignment="1">
      <alignment horizontal="center" vertical="top"/>
    </xf>
    <xf numFmtId="0" fontId="8" fillId="0" borderId="13" xfId="4" applyFont="1" applyBorder="1" applyAlignment="1">
      <alignment horizontal="center" vertical="top"/>
    </xf>
    <xf numFmtId="49" fontId="8" fillId="0" borderId="27" xfId="4" applyNumberFormat="1" applyFont="1" applyBorder="1" applyAlignment="1">
      <alignment horizontal="center" vertical="top" wrapText="1"/>
    </xf>
    <xf numFmtId="0" fontId="7" fillId="0" borderId="30" xfId="4" applyFont="1" applyBorder="1" applyAlignment="1">
      <alignment horizontal="center" vertical="center"/>
    </xf>
    <xf numFmtId="0" fontId="8" fillId="0" borderId="18" xfId="4" applyFont="1" applyBorder="1" applyAlignment="1">
      <alignment horizontal="center" vertical="top"/>
    </xf>
    <xf numFmtId="49" fontId="15" fillId="4" borderId="13" xfId="4" applyNumberFormat="1" applyFont="1" applyFill="1" applyBorder="1" applyAlignment="1">
      <alignment horizontal="center" vertical="top"/>
    </xf>
    <xf numFmtId="0" fontId="20" fillId="0" borderId="37" xfId="4" applyFont="1" applyBorder="1" applyAlignment="1">
      <alignment horizontal="center" vertical="top"/>
    </xf>
    <xf numFmtId="0" fontId="20" fillId="0" borderId="39" xfId="4" applyFont="1" applyBorder="1" applyAlignment="1">
      <alignment horizontal="center" vertical="top" wrapText="1"/>
    </xf>
    <xf numFmtId="0" fontId="20" fillId="0" borderId="45" xfId="4" applyFont="1" applyBorder="1" applyAlignment="1">
      <alignment horizontal="left" vertical="top" wrapText="1"/>
    </xf>
    <xf numFmtId="0" fontId="8" fillId="0" borderId="5" xfId="4" applyFont="1" applyBorder="1" applyAlignment="1">
      <alignment horizontal="center" vertical="top"/>
    </xf>
    <xf numFmtId="49" fontId="15" fillId="4" borderId="27" xfId="4" applyNumberFormat="1" applyFont="1" applyFill="1" applyBorder="1" applyAlignment="1">
      <alignment horizontal="left" vertical="top"/>
    </xf>
    <xf numFmtId="49" fontId="15" fillId="4" borderId="27" xfId="4" applyNumberFormat="1" applyFont="1" applyFill="1" applyBorder="1" applyAlignment="1">
      <alignment horizontal="center" vertical="top"/>
    </xf>
    <xf numFmtId="0" fontId="20" fillId="5" borderId="0" xfId="0" applyFont="1" applyFill="1" applyAlignment="1">
      <alignment wrapText="1"/>
    </xf>
    <xf numFmtId="49" fontId="8" fillId="13" borderId="27" xfId="4" applyNumberFormat="1" applyFont="1" applyFill="1" applyBorder="1" applyAlignment="1">
      <alignment horizontal="left" vertical="top" wrapText="1"/>
    </xf>
    <xf numFmtId="49" fontId="12" fillId="4" borderId="4" xfId="4" applyNumberFormat="1" applyFont="1" applyFill="1" applyBorder="1" applyAlignment="1">
      <alignment horizontal="center" vertical="top"/>
    </xf>
    <xf numFmtId="0" fontId="6" fillId="13" borderId="4" xfId="4" applyFont="1" applyFill="1" applyBorder="1" applyAlignment="1">
      <alignment horizontal="left" vertical="top" wrapText="1"/>
    </xf>
    <xf numFmtId="0" fontId="7" fillId="4" borderId="56" xfId="4" applyFont="1" applyFill="1" applyBorder="1" applyAlignment="1">
      <alignment horizontal="center" vertical="top"/>
    </xf>
    <xf numFmtId="0" fontId="7" fillId="4" borderId="57" xfId="4" applyFont="1" applyFill="1" applyBorder="1" applyAlignment="1">
      <alignment horizontal="center" vertical="center" wrapText="1"/>
    </xf>
    <xf numFmtId="0" fontId="7" fillId="4" borderId="32" xfId="4" applyFont="1" applyFill="1" applyBorder="1" applyAlignment="1">
      <alignment horizontal="left" vertical="top" wrapText="1"/>
    </xf>
    <xf numFmtId="164" fontId="12" fillId="0" borderId="52" xfId="4" applyNumberFormat="1" applyFont="1" applyBorder="1" applyAlignment="1">
      <alignment horizontal="center" vertical="top"/>
    </xf>
    <xf numFmtId="0" fontId="12" fillId="0" borderId="52" xfId="4" applyFont="1" applyBorder="1" applyAlignment="1">
      <alignment horizontal="center" vertical="top"/>
    </xf>
    <xf numFmtId="0" fontId="6" fillId="13" borderId="13" xfId="4" applyFont="1" applyFill="1" applyBorder="1" applyAlignment="1">
      <alignment horizontal="left" vertical="top" wrapText="1"/>
    </xf>
    <xf numFmtId="0" fontId="7" fillId="4" borderId="33" xfId="4" applyFont="1" applyFill="1" applyBorder="1" applyAlignment="1">
      <alignment horizontal="center" vertical="top"/>
    </xf>
    <xf numFmtId="0" fontId="7" fillId="4" borderId="53" xfId="4" applyFont="1" applyFill="1" applyBorder="1" applyAlignment="1">
      <alignment horizontal="center" vertical="center" wrapText="1"/>
    </xf>
    <xf numFmtId="0" fontId="12" fillId="0" borderId="18" xfId="4" applyFont="1" applyBorder="1" applyAlignment="1">
      <alignment horizontal="center" vertical="top"/>
    </xf>
    <xf numFmtId="0" fontId="7" fillId="0" borderId="33" xfId="4" applyFont="1" applyBorder="1" applyAlignment="1">
      <alignment horizontal="center" vertical="top"/>
    </xf>
    <xf numFmtId="0" fontId="7" fillId="0" borderId="53" xfId="4" applyFont="1" applyBorder="1" applyAlignment="1">
      <alignment horizontal="center" vertical="top" wrapText="1"/>
    </xf>
    <xf numFmtId="0" fontId="7" fillId="0" borderId="16" xfId="4" applyFont="1" applyBorder="1" applyAlignment="1">
      <alignment horizontal="left" vertical="top" wrapText="1"/>
    </xf>
    <xf numFmtId="49" fontId="8" fillId="13" borderId="13" xfId="4" applyNumberFormat="1" applyFont="1" applyFill="1" applyBorder="1" applyAlignment="1">
      <alignment horizontal="left" vertical="top" wrapText="1"/>
    </xf>
    <xf numFmtId="0" fontId="7" fillId="0" borderId="37" xfId="4" applyFont="1" applyBorder="1" applyAlignment="1">
      <alignment horizontal="center" vertical="top"/>
    </xf>
    <xf numFmtId="0" fontId="7" fillId="0" borderId="39" xfId="4" applyFont="1" applyBorder="1" applyAlignment="1">
      <alignment horizontal="center" vertical="top" wrapText="1"/>
    </xf>
    <xf numFmtId="0" fontId="7" fillId="0" borderId="45" xfId="4" applyFont="1" applyBorder="1" applyAlignment="1">
      <alignment horizontal="left" vertical="top" wrapText="1"/>
    </xf>
    <xf numFmtId="0" fontId="12" fillId="0" borderId="5" xfId="4" applyFont="1" applyBorder="1" applyAlignment="1">
      <alignment horizontal="center" vertical="top"/>
    </xf>
    <xf numFmtId="49" fontId="8" fillId="13" borderId="41" xfId="4" applyNumberFormat="1" applyFont="1" applyFill="1" applyBorder="1" applyAlignment="1">
      <alignment horizontal="left" vertical="top" wrapText="1"/>
    </xf>
    <xf numFmtId="49" fontId="12" fillId="0" borderId="1" xfId="4" applyNumberFormat="1" applyFont="1" applyBorder="1" applyAlignment="1">
      <alignment horizontal="center" vertical="top"/>
    </xf>
    <xf numFmtId="0" fontId="4" fillId="0" borderId="0" xfId="4" applyAlignment="1">
      <alignment horizontal="center"/>
    </xf>
    <xf numFmtId="0" fontId="7" fillId="4" borderId="54" xfId="4" applyFont="1" applyFill="1" applyBorder="1" applyAlignment="1">
      <alignment horizontal="center" vertical="top"/>
    </xf>
    <xf numFmtId="49" fontId="12" fillId="0" borderId="27" xfId="4" applyNumberFormat="1" applyFont="1" applyBorder="1" applyAlignment="1">
      <alignment horizontal="center" vertical="top"/>
    </xf>
    <xf numFmtId="0" fontId="7" fillId="4" borderId="28" xfId="4" applyFont="1" applyFill="1" applyBorder="1" applyAlignment="1">
      <alignment horizontal="center" vertical="top"/>
    </xf>
    <xf numFmtId="0" fontId="7" fillId="4" borderId="44" xfId="4" applyFont="1" applyFill="1" applyBorder="1" applyAlignment="1">
      <alignment horizontal="left" vertical="top" wrapText="1"/>
    </xf>
    <xf numFmtId="164" fontId="12" fillId="4" borderId="18" xfId="4" applyNumberFormat="1" applyFont="1" applyFill="1" applyBorder="1" applyAlignment="1">
      <alignment horizontal="center" vertical="top"/>
    </xf>
    <xf numFmtId="0" fontId="7" fillId="4" borderId="37" xfId="4" applyFont="1" applyFill="1" applyBorder="1" applyAlignment="1">
      <alignment horizontal="center" vertical="top"/>
    </xf>
    <xf numFmtId="49" fontId="12" fillId="0" borderId="41" xfId="4" applyNumberFormat="1" applyFont="1" applyBorder="1" applyAlignment="1">
      <alignment horizontal="center" vertical="top"/>
    </xf>
    <xf numFmtId="164" fontId="12" fillId="4" borderId="52" xfId="4" applyNumberFormat="1" applyFont="1" applyFill="1" applyBorder="1" applyAlignment="1">
      <alignment horizontal="center" vertical="top"/>
    </xf>
    <xf numFmtId="9" fontId="7" fillId="11" borderId="46" xfId="4" applyNumberFormat="1" applyFont="1" applyFill="1" applyBorder="1" applyAlignment="1">
      <alignment horizontal="center" vertical="top"/>
    </xf>
    <xf numFmtId="0" fontId="7" fillId="11" borderId="47" xfId="4" applyFont="1" applyFill="1" applyBorder="1" applyAlignment="1">
      <alignment horizontal="center" vertical="center"/>
    </xf>
    <xf numFmtId="0" fontId="20" fillId="11" borderId="48" xfId="4" applyFont="1" applyFill="1" applyBorder="1" applyAlignment="1">
      <alignment horizontal="left" vertical="top"/>
    </xf>
    <xf numFmtId="0" fontId="8" fillId="11" borderId="17" xfId="1" applyNumberFormat="1" applyFont="1" applyFill="1" applyBorder="1" applyAlignment="1">
      <alignment horizontal="center" vertical="top"/>
    </xf>
    <xf numFmtId="164" fontId="12" fillId="12" borderId="27" xfId="4" applyNumberFormat="1" applyFont="1" applyFill="1" applyBorder="1" applyAlignment="1">
      <alignment horizontal="center" vertical="top"/>
    </xf>
    <xf numFmtId="164" fontId="12" fillId="12" borderId="18" xfId="4" applyNumberFormat="1" applyFont="1" applyFill="1" applyBorder="1" applyAlignment="1">
      <alignment horizontal="center" vertical="top"/>
    </xf>
    <xf numFmtId="164" fontId="12" fillId="12" borderId="36" xfId="4" applyNumberFormat="1" applyFont="1" applyFill="1" applyBorder="1" applyAlignment="1">
      <alignment horizontal="center" vertical="top"/>
    </xf>
    <xf numFmtId="0" fontId="20" fillId="4" borderId="31" xfId="4" applyFont="1" applyFill="1" applyBorder="1" applyAlignment="1">
      <alignment horizontal="left" vertical="top" wrapText="1"/>
    </xf>
    <xf numFmtId="164" fontId="12" fillId="12" borderId="5" xfId="4" applyNumberFormat="1" applyFont="1" applyFill="1" applyBorder="1" applyAlignment="1">
      <alignment horizontal="center" vertical="top"/>
    </xf>
    <xf numFmtId="0" fontId="7" fillId="0" borderId="46" xfId="4" applyFont="1" applyBorder="1" applyAlignment="1">
      <alignment horizontal="center" vertical="center"/>
    </xf>
    <xf numFmtId="0" fontId="7" fillId="0" borderId="49" xfId="4" applyFont="1" applyBorder="1" applyAlignment="1">
      <alignment horizontal="center" vertical="center" wrapText="1"/>
    </xf>
    <xf numFmtId="0" fontId="7" fillId="0" borderId="47" xfId="4" applyFont="1" applyBorder="1" applyAlignment="1">
      <alignment vertical="center" wrapText="1"/>
    </xf>
    <xf numFmtId="0" fontId="8" fillId="4" borderId="9" xfId="4" applyFont="1" applyFill="1" applyBorder="1" applyAlignment="1">
      <alignment horizontal="left" vertical="top"/>
    </xf>
    <xf numFmtId="0" fontId="8" fillId="4" borderId="10" xfId="4" applyFont="1" applyFill="1" applyBorder="1" applyAlignment="1">
      <alignment horizontal="left" vertical="top"/>
    </xf>
    <xf numFmtId="0" fontId="8" fillId="4" borderId="11" xfId="4" applyFont="1" applyFill="1" applyBorder="1" applyAlignment="1">
      <alignment horizontal="left" vertical="top"/>
    </xf>
    <xf numFmtId="49" fontId="8" fillId="9" borderId="11" xfId="4" applyNumberFormat="1" applyFont="1" applyFill="1" applyBorder="1" applyAlignment="1">
      <alignment horizontal="center" vertical="top"/>
    </xf>
    <xf numFmtId="0" fontId="5" fillId="8" borderId="9" xfId="4" applyFont="1" applyFill="1" applyBorder="1" applyAlignment="1">
      <alignment vertical="top"/>
    </xf>
    <xf numFmtId="0" fontId="5" fillId="8" borderId="10" xfId="4" applyFont="1" applyFill="1" applyBorder="1" applyAlignment="1">
      <alignment vertical="top"/>
    </xf>
    <xf numFmtId="0" fontId="8" fillId="8" borderId="10" xfId="4" applyFont="1" applyFill="1" applyBorder="1" applyAlignment="1">
      <alignment vertical="top"/>
    </xf>
    <xf numFmtId="0" fontId="8" fillId="8" borderId="11" xfId="4" applyFont="1" applyFill="1" applyBorder="1" applyAlignment="1">
      <alignment vertical="top"/>
    </xf>
    <xf numFmtId="0" fontId="7" fillId="4" borderId="47" xfId="4" applyFont="1" applyFill="1" applyBorder="1" applyAlignment="1">
      <alignment vertical="center" wrapText="1"/>
    </xf>
    <xf numFmtId="0" fontId="5" fillId="0" borderId="9" xfId="4" applyFont="1" applyBorder="1" applyAlignment="1">
      <alignment horizontal="left" vertical="top"/>
    </xf>
    <xf numFmtId="0" fontId="23" fillId="0" borderId="10" xfId="4" applyFont="1" applyBorder="1" applyAlignment="1">
      <alignment horizontal="left" vertical="top"/>
    </xf>
    <xf numFmtId="0" fontId="24" fillId="0" borderId="10" xfId="4" applyFont="1" applyBorder="1" applyAlignment="1">
      <alignment horizontal="left" vertical="top"/>
    </xf>
    <xf numFmtId="0" fontId="23" fillId="0" borderId="11" xfId="4" applyFont="1" applyBorder="1" applyAlignment="1">
      <alignment vertical="top"/>
    </xf>
    <xf numFmtId="49" fontId="25" fillId="7" borderId="11" xfId="4" applyNumberFormat="1" applyFont="1" applyFill="1" applyBorder="1" applyAlignment="1">
      <alignment horizontal="center" vertical="top" wrapText="1"/>
    </xf>
    <xf numFmtId="0" fontId="5" fillId="7" borderId="40" xfId="4" applyFont="1" applyFill="1" applyBorder="1" applyAlignment="1">
      <alignment horizontal="left" vertical="top"/>
    </xf>
    <xf numFmtId="0" fontId="4" fillId="7" borderId="22" xfId="4" applyFill="1" applyBorder="1"/>
    <xf numFmtId="0" fontId="8" fillId="7" borderId="22" xfId="4" applyFont="1" applyFill="1" applyBorder="1" applyAlignment="1">
      <alignment horizontal="left" vertical="top"/>
    </xf>
    <xf numFmtId="0" fontId="12" fillId="7" borderId="22" xfId="4" applyFont="1" applyFill="1" applyBorder="1" applyAlignment="1">
      <alignment horizontal="left" vertical="top"/>
    </xf>
    <xf numFmtId="0" fontId="8" fillId="7" borderId="0" xfId="4" applyFont="1" applyFill="1" applyAlignment="1">
      <alignment vertical="top"/>
    </xf>
    <xf numFmtId="49" fontId="8" fillId="7" borderId="17" xfId="4" applyNumberFormat="1" applyFont="1" applyFill="1" applyBorder="1" applyAlignment="1">
      <alignment horizontal="center" vertical="top" wrapText="1"/>
    </xf>
    <xf numFmtId="0" fontId="5" fillId="7" borderId="2" xfId="4" applyFont="1" applyFill="1" applyBorder="1" applyAlignment="1">
      <alignment horizontal="left" vertical="top" wrapText="1"/>
    </xf>
    <xf numFmtId="0" fontId="5" fillId="7" borderId="3" xfId="4" applyFont="1" applyFill="1" applyBorder="1" applyAlignment="1">
      <alignment horizontal="left" vertical="top" wrapText="1"/>
    </xf>
    <xf numFmtId="164" fontId="8" fillId="7" borderId="1" xfId="4" applyNumberFormat="1" applyFont="1" applyFill="1" applyBorder="1" applyAlignment="1">
      <alignment horizontal="center" vertical="top" wrapText="1"/>
    </xf>
    <xf numFmtId="49" fontId="8" fillId="7" borderId="1" xfId="4" applyNumberFormat="1" applyFont="1" applyFill="1" applyBorder="1" applyAlignment="1">
      <alignment horizontal="center" vertical="top"/>
    </xf>
    <xf numFmtId="0" fontId="8" fillId="8" borderId="1" xfId="4" applyFont="1" applyFill="1" applyBorder="1" applyAlignment="1">
      <alignment horizontal="right" vertical="top" wrapText="1"/>
    </xf>
    <xf numFmtId="9" fontId="20" fillId="10" borderId="9" xfId="4" applyNumberFormat="1" applyFont="1" applyFill="1" applyBorder="1" applyAlignment="1">
      <alignment horizontal="center" vertical="top"/>
    </xf>
    <xf numFmtId="0" fontId="20" fillId="10" borderId="48" xfId="4" applyFont="1" applyFill="1" applyBorder="1" applyAlignment="1">
      <alignment horizontal="center" vertical="center"/>
    </xf>
    <xf numFmtId="0" fontId="20" fillId="10" borderId="11" xfId="4" applyFont="1" applyFill="1" applyBorder="1" applyAlignment="1">
      <alignment horizontal="left" vertical="top"/>
    </xf>
    <xf numFmtId="0" fontId="8" fillId="10" borderId="10" xfId="4" applyFont="1" applyFill="1" applyBorder="1" applyAlignment="1">
      <alignment horizontal="center" vertical="top"/>
    </xf>
    <xf numFmtId="9" fontId="20" fillId="0" borderId="2" xfId="4" applyNumberFormat="1" applyFont="1" applyBorder="1" applyAlignment="1">
      <alignment horizontal="center" vertical="top"/>
    </xf>
    <xf numFmtId="0" fontId="20" fillId="0" borderId="51" xfId="4" applyFont="1" applyBorder="1" applyAlignment="1">
      <alignment horizontal="center" vertical="center"/>
    </xf>
    <xf numFmtId="0" fontId="20" fillId="0" borderId="4" xfId="4" applyFont="1" applyBorder="1" applyAlignment="1">
      <alignment horizontal="left" vertical="top"/>
    </xf>
    <xf numFmtId="164" fontId="8" fillId="0" borderId="1" xfId="4" applyNumberFormat="1" applyFont="1" applyBorder="1" applyAlignment="1">
      <alignment horizontal="center" vertical="top"/>
    </xf>
    <xf numFmtId="0" fontId="8" fillId="0" borderId="1" xfId="4" applyFont="1" applyBorder="1" applyAlignment="1">
      <alignment horizontal="center" vertical="top"/>
    </xf>
    <xf numFmtId="49" fontId="8" fillId="13" borderId="27" xfId="4" applyNumberFormat="1" applyFont="1" applyFill="1" applyBorder="1" applyAlignment="1">
      <alignment horizontal="center" vertical="top" wrapText="1"/>
    </xf>
    <xf numFmtId="9" fontId="20" fillId="0" borderId="30" xfId="4" applyNumberFormat="1" applyFont="1" applyBorder="1" applyAlignment="1">
      <alignment horizontal="center" vertical="top"/>
    </xf>
    <xf numFmtId="0" fontId="20" fillId="0" borderId="44" xfId="4" applyFont="1" applyBorder="1" applyAlignment="1">
      <alignment horizontal="center" vertical="center"/>
    </xf>
    <xf numFmtId="0" fontId="20" fillId="0" borderId="21" xfId="4" applyFont="1" applyBorder="1" applyAlignment="1">
      <alignment horizontal="left" vertical="top"/>
    </xf>
    <xf numFmtId="49" fontId="8" fillId="13" borderId="41" xfId="4" applyNumberFormat="1" applyFont="1" applyFill="1" applyBorder="1" applyAlignment="1">
      <alignment horizontal="center" vertical="top" wrapText="1"/>
    </xf>
    <xf numFmtId="0" fontId="20" fillId="10" borderId="58" xfId="4" applyFont="1" applyFill="1" applyBorder="1" applyAlignment="1">
      <alignment horizontal="left" vertical="top"/>
    </xf>
    <xf numFmtId="164" fontId="8" fillId="10" borderId="27" xfId="4" applyNumberFormat="1" applyFont="1" applyFill="1" applyBorder="1" applyAlignment="1">
      <alignment horizontal="center" vertical="top"/>
    </xf>
    <xf numFmtId="0" fontId="8" fillId="10" borderId="22" xfId="4" applyFont="1" applyFill="1" applyBorder="1" applyAlignment="1">
      <alignment horizontal="center" vertical="top"/>
    </xf>
    <xf numFmtId="0" fontId="12" fillId="13" borderId="1" xfId="7" applyFont="1" applyFill="1" applyBorder="1" applyAlignment="1">
      <alignment horizontal="left" vertical="top" wrapText="1"/>
    </xf>
    <xf numFmtId="0" fontId="13" fillId="4" borderId="2" xfId="4" applyFont="1" applyFill="1" applyBorder="1" applyAlignment="1">
      <alignment horizontal="center" vertical="top" wrapText="1"/>
    </xf>
    <xf numFmtId="0" fontId="20" fillId="0" borderId="59" xfId="4" applyFont="1" applyBorder="1" applyAlignment="1">
      <alignment horizontal="center" vertical="center"/>
    </xf>
    <xf numFmtId="0" fontId="8" fillId="0" borderId="3" xfId="4" applyFont="1" applyBorder="1" applyAlignment="1">
      <alignment horizontal="center" vertical="top"/>
    </xf>
    <xf numFmtId="0" fontId="8" fillId="0" borderId="36" xfId="4" applyFont="1" applyBorder="1" applyAlignment="1">
      <alignment horizontal="center" vertical="top"/>
    </xf>
    <xf numFmtId="0" fontId="12" fillId="0" borderId="20" xfId="4" applyFont="1" applyBorder="1" applyAlignment="1">
      <alignment horizontal="center" vertical="top"/>
    </xf>
    <xf numFmtId="0" fontId="7" fillId="4" borderId="30" xfId="4" applyFont="1" applyFill="1" applyBorder="1" applyAlignment="1">
      <alignment horizontal="center" vertical="top" wrapText="1"/>
    </xf>
    <xf numFmtId="0" fontId="12" fillId="0" borderId="27" xfId="0" applyFont="1" applyBorder="1" applyAlignment="1">
      <alignment vertical="top"/>
    </xf>
    <xf numFmtId="0" fontId="12" fillId="0" borderId="7" xfId="4" applyFont="1" applyBorder="1" applyAlignment="1">
      <alignment horizontal="center" vertical="top"/>
    </xf>
    <xf numFmtId="0" fontId="12" fillId="0" borderId="41" xfId="0" applyFont="1" applyBorder="1" applyAlignment="1">
      <alignment vertical="top"/>
    </xf>
    <xf numFmtId="0" fontId="20" fillId="10" borderId="10" xfId="4" applyFont="1" applyFill="1" applyBorder="1" applyAlignment="1">
      <alignment horizontal="center" vertical="center"/>
    </xf>
    <xf numFmtId="0" fontId="20" fillId="0" borderId="56" xfId="4" applyFont="1" applyBorder="1" applyAlignment="1">
      <alignment horizontal="left" vertical="top"/>
    </xf>
    <xf numFmtId="0" fontId="20" fillId="0" borderId="60" xfId="4" applyFont="1" applyBorder="1" applyAlignment="1">
      <alignment horizontal="left" vertical="top"/>
    </xf>
    <xf numFmtId="0" fontId="20" fillId="0" borderId="57" xfId="4" applyFont="1" applyBorder="1" applyAlignment="1">
      <alignment horizontal="left" vertical="top"/>
    </xf>
    <xf numFmtId="164" fontId="8" fillId="0" borderId="26" xfId="4" applyNumberFormat="1" applyFont="1" applyBorder="1" applyAlignment="1">
      <alignment horizontal="center" vertical="top"/>
    </xf>
    <xf numFmtId="0" fontId="12" fillId="4" borderId="61" xfId="4" applyFont="1" applyFill="1" applyBorder="1" applyAlignment="1">
      <alignment horizontal="center" vertical="top"/>
    </xf>
    <xf numFmtId="0" fontId="20" fillId="0" borderId="28" xfId="4" applyFont="1" applyBorder="1" applyAlignment="1">
      <alignment horizontal="left" vertical="top"/>
    </xf>
    <xf numFmtId="0" fontId="20" fillId="0" borderId="29" xfId="4" applyFont="1" applyBorder="1" applyAlignment="1">
      <alignment horizontal="left" vertical="top"/>
    </xf>
    <xf numFmtId="0" fontId="20" fillId="0" borderId="30" xfId="4" applyFont="1" applyBorder="1" applyAlignment="1">
      <alignment horizontal="left" vertical="top"/>
    </xf>
    <xf numFmtId="0" fontId="12" fillId="4" borderId="21" xfId="4" applyFont="1" applyFill="1" applyBorder="1" applyAlignment="1">
      <alignment horizontal="center" vertical="top"/>
    </xf>
    <xf numFmtId="0" fontId="20" fillId="0" borderId="33" xfId="4" applyFont="1" applyBorder="1" applyAlignment="1">
      <alignment horizontal="left" vertical="top"/>
    </xf>
    <xf numFmtId="0" fontId="20" fillId="0" borderId="34" xfId="4" applyFont="1" applyBorder="1" applyAlignment="1">
      <alignment horizontal="left" vertical="top"/>
    </xf>
    <xf numFmtId="0" fontId="20" fillId="0" borderId="53" xfId="4" applyFont="1" applyBorder="1" applyAlignment="1">
      <alignment horizontal="left" vertical="top"/>
    </xf>
    <xf numFmtId="9" fontId="20" fillId="0" borderId="33" xfId="4" applyNumberFormat="1" applyFont="1" applyBorder="1" applyAlignment="1">
      <alignment horizontal="center" vertical="top"/>
    </xf>
    <xf numFmtId="0" fontId="7" fillId="4" borderId="53" xfId="4" applyFont="1" applyFill="1" applyBorder="1" applyAlignment="1">
      <alignment horizontal="left" vertical="top" wrapText="1"/>
    </xf>
    <xf numFmtId="9" fontId="20" fillId="0" borderId="37" xfId="4" applyNumberFormat="1" applyFont="1" applyBorder="1" applyAlignment="1">
      <alignment horizontal="center" vertical="top"/>
    </xf>
    <xf numFmtId="0" fontId="12" fillId="4" borderId="8" xfId="4" applyFont="1" applyFill="1" applyBorder="1" applyAlignment="1">
      <alignment horizontal="center" vertical="top"/>
    </xf>
    <xf numFmtId="0" fontId="20" fillId="16" borderId="46" xfId="4" applyFont="1" applyFill="1" applyBorder="1" applyAlignment="1">
      <alignment horizontal="left" vertical="top"/>
    </xf>
    <xf numFmtId="0" fontId="20" fillId="16" borderId="49" xfId="4" applyFont="1" applyFill="1" applyBorder="1" applyAlignment="1">
      <alignment horizontal="left" vertical="top"/>
    </xf>
    <xf numFmtId="0" fontId="20" fillId="16" borderId="47" xfId="4" applyFont="1" applyFill="1" applyBorder="1" applyAlignment="1">
      <alignment horizontal="left" vertical="top"/>
    </xf>
    <xf numFmtId="164" fontId="8" fillId="16" borderId="17" xfId="4" applyNumberFormat="1" applyFont="1" applyFill="1" applyBorder="1" applyAlignment="1">
      <alignment horizontal="center" vertical="top"/>
    </xf>
    <xf numFmtId="164" fontId="17" fillId="0" borderId="18" xfId="4" applyNumberFormat="1" applyFont="1" applyBorder="1" applyAlignment="1">
      <alignment horizontal="center" vertical="top"/>
    </xf>
    <xf numFmtId="0" fontId="7" fillId="0" borderId="29" xfId="4" applyFont="1" applyBorder="1" applyAlignment="1">
      <alignment horizontal="center" vertical="top"/>
    </xf>
    <xf numFmtId="0" fontId="20" fillId="10" borderId="17" xfId="4" applyFont="1" applyFill="1" applyBorder="1" applyAlignment="1">
      <alignment horizontal="left" vertical="top"/>
    </xf>
    <xf numFmtId="0" fontId="12" fillId="13" borderId="1" xfId="4" applyFont="1" applyFill="1" applyBorder="1" applyAlignment="1">
      <alignment horizontal="left" vertical="top" wrapText="1"/>
    </xf>
    <xf numFmtId="49" fontId="8" fillId="12" borderId="4" xfId="4" applyNumberFormat="1" applyFont="1" applyFill="1" applyBorder="1" applyAlignment="1">
      <alignment horizontal="center" vertical="top" wrapText="1"/>
    </xf>
    <xf numFmtId="49" fontId="17" fillId="14" borderId="1" xfId="4" applyNumberFormat="1" applyFont="1" applyFill="1" applyBorder="1" applyAlignment="1">
      <alignment horizontal="center" vertical="top"/>
    </xf>
    <xf numFmtId="49" fontId="17" fillId="9" borderId="1" xfId="4" applyNumberFormat="1" applyFont="1" applyFill="1" applyBorder="1" applyAlignment="1">
      <alignment horizontal="center" vertical="top"/>
    </xf>
    <xf numFmtId="0" fontId="12" fillId="13" borderId="27" xfId="4" applyFont="1" applyFill="1" applyBorder="1" applyAlignment="1">
      <alignment horizontal="left" vertical="top" wrapText="1"/>
    </xf>
    <xf numFmtId="49" fontId="8" fillId="12" borderId="13" xfId="4" applyNumberFormat="1" applyFont="1" applyFill="1" applyBorder="1" applyAlignment="1">
      <alignment horizontal="center" vertical="top" wrapText="1"/>
    </xf>
    <xf numFmtId="49" fontId="17" fillId="14" borderId="27" xfId="4" applyNumberFormat="1" applyFont="1" applyFill="1" applyBorder="1" applyAlignment="1">
      <alignment horizontal="center" vertical="top"/>
    </xf>
    <xf numFmtId="49" fontId="17" fillId="9" borderId="27" xfId="4" applyNumberFormat="1" applyFont="1" applyFill="1" applyBorder="1" applyAlignment="1">
      <alignment horizontal="center" vertical="top"/>
    </xf>
    <xf numFmtId="0" fontId="7" fillId="4" borderId="31" xfId="4" applyFont="1" applyFill="1" applyBorder="1" applyAlignment="1">
      <alignment vertical="top" wrapText="1"/>
    </xf>
    <xf numFmtId="0" fontId="7" fillId="4" borderId="33" xfId="4" applyFont="1" applyFill="1" applyBorder="1" applyAlignment="1">
      <alignment horizontal="center" vertical="center"/>
    </xf>
    <xf numFmtId="0" fontId="7" fillId="4" borderId="44" xfId="4" applyFont="1" applyFill="1" applyBorder="1" applyAlignment="1">
      <alignment vertical="top" wrapText="1"/>
    </xf>
    <xf numFmtId="164" fontId="15" fillId="4" borderId="36" xfId="4" applyNumberFormat="1" applyFont="1" applyFill="1" applyBorder="1" applyAlignment="1">
      <alignment horizontal="center" vertical="top"/>
    </xf>
    <xf numFmtId="0" fontId="12" fillId="0" borderId="12" xfId="0" applyFont="1" applyBorder="1" applyAlignment="1">
      <alignment vertical="top" wrapText="1"/>
    </xf>
    <xf numFmtId="49" fontId="8" fillId="12" borderId="0" xfId="4" applyNumberFormat="1" applyFont="1" applyFill="1" applyAlignment="1">
      <alignment vertical="top" wrapText="1"/>
    </xf>
    <xf numFmtId="49" fontId="8" fillId="14" borderId="27" xfId="4" applyNumberFormat="1" applyFont="1" applyFill="1" applyBorder="1" applyAlignment="1">
      <alignment vertical="top"/>
    </xf>
    <xf numFmtId="49" fontId="8" fillId="9" borderId="27" xfId="4" applyNumberFormat="1" applyFont="1" applyFill="1" applyBorder="1" applyAlignment="1">
      <alignment vertical="top"/>
    </xf>
    <xf numFmtId="0" fontId="12" fillId="13" borderId="41" xfId="4" applyFont="1" applyFill="1" applyBorder="1" applyAlignment="1">
      <alignment horizontal="left" vertical="top" wrapText="1"/>
    </xf>
    <xf numFmtId="49" fontId="8" fillId="12" borderId="22" xfId="4" applyNumberFormat="1" applyFont="1" applyFill="1" applyBorder="1" applyAlignment="1">
      <alignment vertical="top" wrapText="1"/>
    </xf>
    <xf numFmtId="49" fontId="8" fillId="14" borderId="41" xfId="4" applyNumberFormat="1" applyFont="1" applyFill="1" applyBorder="1" applyAlignment="1">
      <alignment vertical="top"/>
    </xf>
    <xf numFmtId="49" fontId="8" fillId="9" borderId="41" xfId="4" applyNumberFormat="1" applyFont="1" applyFill="1" applyBorder="1" applyAlignment="1">
      <alignment vertical="top"/>
    </xf>
    <xf numFmtId="0" fontId="20" fillId="4" borderId="53" xfId="4" applyFont="1" applyFill="1" applyBorder="1" applyAlignment="1">
      <alignment horizontal="center" vertical="center" wrapText="1"/>
    </xf>
    <xf numFmtId="0" fontId="20" fillId="4" borderId="29" xfId="4" applyFont="1" applyFill="1" applyBorder="1" applyAlignment="1">
      <alignment horizontal="center" vertical="center" wrapText="1"/>
    </xf>
    <xf numFmtId="0" fontId="20" fillId="4" borderId="21" xfId="4" applyFont="1" applyFill="1" applyBorder="1" applyAlignment="1">
      <alignment wrapText="1"/>
    </xf>
    <xf numFmtId="0" fontId="20" fillId="4" borderId="37" xfId="4" applyFont="1" applyFill="1" applyBorder="1" applyAlignment="1">
      <alignment horizontal="center" vertical="top"/>
    </xf>
    <xf numFmtId="0" fontId="20" fillId="4" borderId="39" xfId="4" applyFont="1" applyFill="1" applyBorder="1" applyAlignment="1">
      <alignment horizontal="center" vertical="top" wrapText="1"/>
    </xf>
    <xf numFmtId="0" fontId="20" fillId="4" borderId="45" xfId="4" applyFont="1" applyFill="1" applyBorder="1" applyAlignment="1">
      <alignment horizontal="left" vertical="top" wrapText="1"/>
    </xf>
    <xf numFmtId="0" fontId="17" fillId="12" borderId="1" xfId="4" applyFont="1" applyFill="1" applyBorder="1" applyAlignment="1">
      <alignment horizontal="left" vertical="top" textRotation="90" wrapText="1"/>
    </xf>
    <xf numFmtId="0" fontId="26" fillId="4" borderId="1" xfId="4" applyFont="1" applyFill="1" applyBorder="1" applyAlignment="1">
      <alignment horizontal="center" vertical="top" wrapText="1"/>
    </xf>
    <xf numFmtId="0" fontId="26" fillId="13" borderId="3" xfId="4" applyFont="1" applyFill="1" applyBorder="1" applyAlignment="1">
      <alignment horizontal="center" vertical="top" wrapText="1"/>
    </xf>
    <xf numFmtId="49" fontId="17" fillId="12" borderId="1" xfId="4" applyNumberFormat="1" applyFont="1" applyFill="1" applyBorder="1" applyAlignment="1">
      <alignment horizontal="center" vertical="top" wrapText="1"/>
    </xf>
    <xf numFmtId="0" fontId="20" fillId="4" borderId="56" xfId="4" applyFont="1" applyFill="1" applyBorder="1" applyAlignment="1">
      <alignment horizontal="center" vertical="top"/>
    </xf>
    <xf numFmtId="0" fontId="20" fillId="4" borderId="57" xfId="4" applyFont="1" applyFill="1" applyBorder="1" applyAlignment="1">
      <alignment horizontal="center" vertical="center" wrapText="1"/>
    </xf>
    <xf numFmtId="0" fontId="20" fillId="4" borderId="32" xfId="4" applyFont="1" applyFill="1" applyBorder="1" applyAlignment="1">
      <alignment horizontal="left" vertical="top" wrapText="1"/>
    </xf>
    <xf numFmtId="0" fontId="17" fillId="12" borderId="27" xfId="4" applyFont="1" applyFill="1" applyBorder="1" applyAlignment="1">
      <alignment horizontal="left" vertical="top" textRotation="90" wrapText="1"/>
    </xf>
    <xf numFmtId="49" fontId="17" fillId="4" borderId="27" xfId="4" applyNumberFormat="1" applyFont="1" applyFill="1" applyBorder="1" applyAlignment="1">
      <alignment horizontal="center" vertical="top" wrapText="1"/>
    </xf>
    <xf numFmtId="49" fontId="17" fillId="13" borderId="0" xfId="4" applyNumberFormat="1" applyFont="1" applyFill="1" applyAlignment="1">
      <alignment horizontal="center" vertical="top" wrapText="1"/>
    </xf>
    <xf numFmtId="49" fontId="17" fillId="12" borderId="27" xfId="4" applyNumberFormat="1" applyFont="1" applyFill="1" applyBorder="1" applyAlignment="1">
      <alignment horizontal="center" vertical="top" wrapText="1"/>
    </xf>
    <xf numFmtId="49" fontId="12" fillId="4" borderId="27" xfId="4" applyNumberFormat="1" applyFont="1" applyFill="1" applyBorder="1" applyAlignment="1">
      <alignment vertical="top"/>
    </xf>
    <xf numFmtId="49" fontId="15" fillId="4" borderId="27" xfId="4" applyNumberFormat="1" applyFont="1" applyFill="1" applyBorder="1" applyAlignment="1">
      <alignment vertical="top"/>
    </xf>
    <xf numFmtId="0" fontId="12" fillId="0" borderId="40" xfId="0" applyFont="1" applyBorder="1" applyAlignment="1">
      <alignment vertical="top" wrapText="1"/>
    </xf>
    <xf numFmtId="0" fontId="17" fillId="12" borderId="41" xfId="4" applyFont="1" applyFill="1" applyBorder="1" applyAlignment="1">
      <alignment horizontal="left" vertical="top" textRotation="90" wrapText="1"/>
    </xf>
    <xf numFmtId="49" fontId="17" fillId="4" borderId="41" xfId="4" applyNumberFormat="1" applyFont="1" applyFill="1" applyBorder="1" applyAlignment="1">
      <alignment horizontal="center" vertical="top" wrapText="1"/>
    </xf>
    <xf numFmtId="49" fontId="17" fillId="13" borderId="22" xfId="4" applyNumberFormat="1" applyFont="1" applyFill="1" applyBorder="1" applyAlignment="1">
      <alignment horizontal="center" vertical="top" wrapText="1"/>
    </xf>
    <xf numFmtId="49" fontId="17" fillId="12" borderId="41" xfId="4" applyNumberFormat="1" applyFont="1" applyFill="1" applyBorder="1" applyAlignment="1">
      <alignment vertical="top" wrapText="1"/>
    </xf>
    <xf numFmtId="49" fontId="17" fillId="14" borderId="41" xfId="4" applyNumberFormat="1" applyFont="1" applyFill="1" applyBorder="1" applyAlignment="1">
      <alignment vertical="top"/>
    </xf>
    <xf numFmtId="0" fontId="13" fillId="12" borderId="1" xfId="4" applyFont="1" applyFill="1" applyBorder="1" applyAlignment="1">
      <alignment horizontal="center" vertical="top" wrapText="1"/>
    </xf>
    <xf numFmtId="49" fontId="8" fillId="14" borderId="1" xfId="4" applyNumberFormat="1" applyFont="1" applyFill="1" applyBorder="1" applyAlignment="1">
      <alignment vertical="top"/>
    </xf>
    <xf numFmtId="0" fontId="12" fillId="4" borderId="29" xfId="7" applyFont="1" applyFill="1" applyBorder="1" applyAlignment="1">
      <alignment horizontal="center" vertical="center" wrapText="1"/>
    </xf>
    <xf numFmtId="0" fontId="12" fillId="4" borderId="21" xfId="7" applyFont="1" applyFill="1" applyBorder="1" applyAlignment="1">
      <alignment wrapText="1"/>
    </xf>
    <xf numFmtId="49" fontId="21" fillId="4" borderId="27" xfId="4" applyNumberFormat="1" applyFont="1" applyFill="1" applyBorder="1" applyAlignment="1">
      <alignment horizontal="center" vertical="top"/>
    </xf>
    <xf numFmtId="0" fontId="7" fillId="0" borderId="49" xfId="4" applyFont="1" applyBorder="1" applyAlignment="1">
      <alignment vertical="center" wrapText="1"/>
    </xf>
    <xf numFmtId="0" fontId="8" fillId="4" borderId="3" xfId="4" applyFont="1" applyFill="1" applyBorder="1" applyAlignment="1">
      <alignment horizontal="left" vertical="top"/>
    </xf>
    <xf numFmtId="49" fontId="8" fillId="9" borderId="42" xfId="4" applyNumberFormat="1" applyFont="1" applyFill="1" applyBorder="1" applyAlignment="1">
      <alignment horizontal="center" vertical="top"/>
    </xf>
    <xf numFmtId="0" fontId="27" fillId="8" borderId="10" xfId="4" applyFont="1" applyFill="1" applyBorder="1" applyAlignment="1">
      <alignment vertical="top"/>
    </xf>
    <xf numFmtId="0" fontId="9" fillId="8" borderId="10" xfId="4" applyFont="1" applyFill="1" applyBorder="1" applyAlignment="1">
      <alignment vertical="top"/>
    </xf>
    <xf numFmtId="0" fontId="9" fillId="8" borderId="11" xfId="4" applyFont="1" applyFill="1" applyBorder="1" applyAlignment="1">
      <alignment vertical="top"/>
    </xf>
    <xf numFmtId="49" fontId="8" fillId="8" borderId="11" xfId="4" applyNumberFormat="1" applyFont="1" applyFill="1" applyBorder="1" applyAlignment="1">
      <alignment horizontal="center" vertical="top"/>
    </xf>
    <xf numFmtId="0" fontId="7" fillId="4" borderId="49" xfId="4" applyFont="1" applyFill="1" applyBorder="1" applyAlignment="1">
      <alignment vertical="center" wrapText="1"/>
    </xf>
    <xf numFmtId="0" fontId="8" fillId="0" borderId="10" xfId="4" applyFont="1" applyBorder="1" applyAlignment="1">
      <alignment horizontal="left" vertical="top"/>
    </xf>
    <xf numFmtId="0" fontId="12" fillId="0" borderId="10" xfId="4" applyFont="1" applyBorder="1" applyAlignment="1">
      <alignment horizontal="left" vertical="top"/>
    </xf>
    <xf numFmtId="0" fontId="8" fillId="0" borderId="11" xfId="4" applyFont="1" applyBorder="1" applyAlignment="1">
      <alignment vertical="top"/>
    </xf>
    <xf numFmtId="49" fontId="8" fillId="7" borderId="11" xfId="4" applyNumberFormat="1" applyFont="1" applyFill="1" applyBorder="1" applyAlignment="1">
      <alignment horizontal="center" vertical="top" wrapText="1"/>
    </xf>
    <xf numFmtId="0" fontId="5" fillId="7" borderId="9" xfId="4" applyFont="1" applyFill="1" applyBorder="1" applyAlignment="1">
      <alignment horizontal="left" vertical="top"/>
    </xf>
    <xf numFmtId="0" fontId="4" fillId="7" borderId="10" xfId="4" applyFill="1" applyBorder="1"/>
    <xf numFmtId="0" fontId="8" fillId="7" borderId="10" xfId="4" applyFont="1" applyFill="1" applyBorder="1" applyAlignment="1">
      <alignment horizontal="left" vertical="top"/>
    </xf>
    <xf numFmtId="0" fontId="21" fillId="7" borderId="10" xfId="4" applyFont="1" applyFill="1" applyBorder="1" applyAlignment="1">
      <alignment horizontal="left" vertical="top"/>
    </xf>
    <xf numFmtId="0" fontId="9" fillId="7" borderId="10" xfId="4" applyFont="1" applyFill="1" applyBorder="1" applyAlignment="1">
      <alignment horizontal="left" vertical="top"/>
    </xf>
    <xf numFmtId="0" fontId="8" fillId="7" borderId="10" xfId="4" applyFont="1" applyFill="1" applyBorder="1" applyAlignment="1">
      <alignment vertical="top"/>
    </xf>
    <xf numFmtId="164" fontId="5" fillId="7" borderId="17" xfId="4" applyNumberFormat="1" applyFont="1" applyFill="1" applyBorder="1" applyAlignment="1">
      <alignment horizontal="center" vertical="top" wrapText="1"/>
    </xf>
    <xf numFmtId="0" fontId="25" fillId="7" borderId="11" xfId="4" applyFont="1" applyFill="1" applyBorder="1" applyAlignment="1">
      <alignment horizontal="center" vertical="top"/>
    </xf>
    <xf numFmtId="0" fontId="25" fillId="7" borderId="10" xfId="4" applyFont="1" applyFill="1" applyBorder="1" applyAlignment="1">
      <alignment horizontal="right" vertical="top" wrapText="1"/>
    </xf>
    <xf numFmtId="49" fontId="28" fillId="7" borderId="17" xfId="4" applyNumberFormat="1" applyFont="1" applyFill="1" applyBorder="1" applyAlignment="1">
      <alignment horizontal="center" vertical="top"/>
    </xf>
    <xf numFmtId="49" fontId="23" fillId="7" borderId="17" xfId="4" applyNumberFormat="1" applyFont="1" applyFill="1" applyBorder="1" applyAlignment="1">
      <alignment horizontal="center" vertical="top"/>
    </xf>
    <xf numFmtId="164" fontId="5" fillId="8" borderId="17" xfId="4" applyNumberFormat="1" applyFont="1" applyFill="1" applyBorder="1" applyAlignment="1">
      <alignment horizontal="center" vertical="top" wrapText="1"/>
    </xf>
    <xf numFmtId="0" fontId="25" fillId="8" borderId="11" xfId="4" applyFont="1" applyFill="1" applyBorder="1" applyAlignment="1">
      <alignment horizontal="center" vertical="top"/>
    </xf>
    <xf numFmtId="0" fontId="25" fillId="8" borderId="10" xfId="4" applyFont="1" applyFill="1" applyBorder="1" applyAlignment="1">
      <alignment horizontal="right" vertical="top" wrapText="1"/>
    </xf>
    <xf numFmtId="49" fontId="28" fillId="8" borderId="17" xfId="4" applyNumberFormat="1" applyFont="1" applyFill="1" applyBorder="1" applyAlignment="1">
      <alignment horizontal="center" vertical="top"/>
    </xf>
    <xf numFmtId="49" fontId="23" fillId="9" borderId="17" xfId="4" applyNumberFormat="1" applyFont="1" applyFill="1" applyBorder="1" applyAlignment="1">
      <alignment horizontal="center" vertical="top"/>
    </xf>
    <xf numFmtId="9" fontId="29" fillId="10" borderId="46" xfId="4" applyNumberFormat="1" applyFont="1" applyFill="1" applyBorder="1" applyAlignment="1">
      <alignment horizontal="center" vertical="top"/>
    </xf>
    <xf numFmtId="0" fontId="29" fillId="10" borderId="47" xfId="4" applyFont="1" applyFill="1" applyBorder="1" applyAlignment="1">
      <alignment horizontal="center" vertical="center"/>
    </xf>
    <xf numFmtId="0" fontId="29" fillId="10" borderId="48" xfId="4" applyFont="1" applyFill="1" applyBorder="1" applyAlignment="1">
      <alignment horizontal="left" vertical="top"/>
    </xf>
    <xf numFmtId="164" fontId="5" fillId="10" borderId="17" xfId="4" applyNumberFormat="1" applyFont="1" applyFill="1" applyBorder="1" applyAlignment="1">
      <alignment horizontal="center" vertical="top"/>
    </xf>
    <xf numFmtId="0" fontId="25" fillId="10" borderId="11" xfId="4" applyFont="1" applyFill="1" applyBorder="1" applyAlignment="1">
      <alignment horizontal="center" vertical="top"/>
    </xf>
    <xf numFmtId="49" fontId="30" fillId="4" borderId="4" xfId="4" applyNumberFormat="1" applyFont="1" applyFill="1" applyBorder="1" applyAlignment="1">
      <alignment horizontal="center" vertical="top"/>
    </xf>
    <xf numFmtId="0" fontId="31" fillId="4" borderId="1" xfId="4" applyFont="1" applyFill="1" applyBorder="1" applyAlignment="1">
      <alignment horizontal="center" vertical="top" wrapText="1"/>
    </xf>
    <xf numFmtId="0" fontId="31" fillId="13" borderId="1" xfId="4" applyFont="1" applyFill="1" applyBorder="1" applyAlignment="1">
      <alignment horizontal="center" vertical="top" wrapText="1"/>
    </xf>
    <xf numFmtId="0" fontId="31" fillId="12" borderId="4" xfId="4" applyFont="1" applyFill="1" applyBorder="1" applyAlignment="1">
      <alignment horizontal="center" vertical="top" wrapText="1"/>
    </xf>
    <xf numFmtId="49" fontId="28" fillId="9" borderId="1" xfId="4" applyNumberFormat="1" applyFont="1" applyFill="1" applyBorder="1" applyAlignment="1">
      <alignment horizontal="center" vertical="top"/>
    </xf>
    <xf numFmtId="0" fontId="30" fillId="4" borderId="56" xfId="4" applyFont="1" applyFill="1" applyBorder="1" applyAlignment="1">
      <alignment horizontal="center" vertical="top"/>
    </xf>
    <xf numFmtId="0" fontId="30" fillId="4" borderId="57" xfId="4" applyFont="1" applyFill="1" applyBorder="1" applyAlignment="1">
      <alignment horizontal="center" vertical="center" wrapText="1"/>
    </xf>
    <xf numFmtId="0" fontId="30" fillId="4" borderId="32" xfId="4" applyFont="1" applyFill="1" applyBorder="1" applyAlignment="1">
      <alignment horizontal="left" vertical="top" wrapText="1"/>
    </xf>
    <xf numFmtId="164" fontId="7" fillId="4" borderId="52" xfId="4" applyNumberFormat="1" applyFont="1" applyFill="1" applyBorder="1" applyAlignment="1">
      <alignment horizontal="center" vertical="top"/>
    </xf>
    <xf numFmtId="0" fontId="30" fillId="4" borderId="52" xfId="4" applyFont="1" applyFill="1" applyBorder="1" applyAlignment="1">
      <alignment horizontal="center" vertical="top"/>
    </xf>
    <xf numFmtId="49" fontId="30" fillId="4" borderId="27" xfId="4" applyNumberFormat="1" applyFont="1" applyFill="1" applyBorder="1" applyAlignment="1">
      <alignment horizontal="center" vertical="top"/>
    </xf>
    <xf numFmtId="0" fontId="12" fillId="5" borderId="27" xfId="4" applyFont="1" applyFill="1" applyBorder="1" applyAlignment="1">
      <alignment horizontal="left" vertical="top" wrapText="1"/>
    </xf>
    <xf numFmtId="49" fontId="25" fillId="4" borderId="27" xfId="4" applyNumberFormat="1" applyFont="1" applyFill="1" applyBorder="1" applyAlignment="1">
      <alignment horizontal="center" vertical="top" wrapText="1"/>
    </xf>
    <xf numFmtId="49" fontId="25" fillId="13" borderId="27" xfId="4" applyNumberFormat="1" applyFont="1" applyFill="1" applyBorder="1" applyAlignment="1">
      <alignment horizontal="center" vertical="top" wrapText="1"/>
    </xf>
    <xf numFmtId="49" fontId="25" fillId="12" borderId="0" xfId="4" applyNumberFormat="1" applyFont="1" applyFill="1" applyAlignment="1">
      <alignment vertical="top" wrapText="1"/>
    </xf>
    <xf numFmtId="49" fontId="28" fillId="9" borderId="27" xfId="4" applyNumberFormat="1" applyFont="1" applyFill="1" applyBorder="1" applyAlignment="1">
      <alignment vertical="top"/>
    </xf>
    <xf numFmtId="0" fontId="29" fillId="4" borderId="33" xfId="4" applyFont="1" applyFill="1" applyBorder="1" applyAlignment="1">
      <alignment horizontal="center" vertical="top"/>
    </xf>
    <xf numFmtId="0" fontId="30" fillId="4" borderId="53" xfId="4" applyFont="1" applyFill="1" applyBorder="1" applyAlignment="1">
      <alignment horizontal="center" vertical="center" wrapText="1"/>
    </xf>
    <xf numFmtId="0" fontId="30" fillId="4" borderId="31" xfId="4" applyFont="1" applyFill="1" applyBorder="1" applyAlignment="1">
      <alignment horizontal="left" vertical="top" wrapText="1"/>
    </xf>
    <xf numFmtId="164" fontId="7" fillId="4" borderId="36" xfId="4" applyNumberFormat="1" applyFont="1" applyFill="1" applyBorder="1" applyAlignment="1">
      <alignment horizontal="center" vertical="top"/>
    </xf>
    <xf numFmtId="0" fontId="30" fillId="4" borderId="18" xfId="4" applyFont="1" applyFill="1" applyBorder="1" applyAlignment="1">
      <alignment horizontal="center" vertical="top"/>
    </xf>
    <xf numFmtId="49" fontId="7" fillId="4" borderId="27" xfId="4" applyNumberFormat="1" applyFont="1" applyFill="1" applyBorder="1" applyAlignment="1">
      <alignment horizontal="center" vertical="top"/>
    </xf>
    <xf numFmtId="0" fontId="30" fillId="4" borderId="33" xfId="4" applyFont="1" applyFill="1" applyBorder="1" applyAlignment="1">
      <alignment horizontal="center" vertical="top"/>
    </xf>
    <xf numFmtId="0" fontId="30" fillId="4" borderId="29" xfId="4" applyFont="1" applyFill="1" applyBorder="1" applyAlignment="1">
      <alignment horizontal="center" vertical="center" wrapText="1"/>
    </xf>
    <xf numFmtId="0" fontId="30" fillId="4" borderId="21" xfId="4" applyFont="1" applyFill="1" applyBorder="1" applyAlignment="1">
      <alignment wrapText="1"/>
    </xf>
    <xf numFmtId="0" fontId="30" fillId="4" borderId="37" xfId="4" applyFont="1" applyFill="1" applyBorder="1" applyAlignment="1">
      <alignment horizontal="center" vertical="top"/>
    </xf>
    <xf numFmtId="0" fontId="30" fillId="4" borderId="39" xfId="4" applyFont="1" applyFill="1" applyBorder="1" applyAlignment="1">
      <alignment horizontal="center" vertical="top" wrapText="1"/>
    </xf>
    <xf numFmtId="0" fontId="30" fillId="4" borderId="45" xfId="4" applyFont="1" applyFill="1" applyBorder="1" applyAlignment="1">
      <alignment horizontal="left" vertical="top" wrapText="1"/>
    </xf>
    <xf numFmtId="164" fontId="7" fillId="4" borderId="5" xfId="4" applyNumberFormat="1" applyFont="1" applyFill="1" applyBorder="1" applyAlignment="1">
      <alignment horizontal="center" vertical="top"/>
    </xf>
    <xf numFmtId="0" fontId="30" fillId="4" borderId="5" xfId="4" applyFont="1" applyFill="1" applyBorder="1" applyAlignment="1">
      <alignment horizontal="center" vertical="top"/>
    </xf>
    <xf numFmtId="49" fontId="25" fillId="4" borderId="41" xfId="4" applyNumberFormat="1" applyFont="1" applyFill="1" applyBorder="1" applyAlignment="1">
      <alignment horizontal="center" vertical="top" wrapText="1"/>
    </xf>
    <xf numFmtId="49" fontId="23" fillId="13" borderId="41" xfId="4" applyNumberFormat="1" applyFont="1" applyFill="1" applyBorder="1" applyAlignment="1">
      <alignment horizontal="center" vertical="top" wrapText="1"/>
    </xf>
    <xf numFmtId="49" fontId="23" fillId="12" borderId="22" xfId="4" applyNumberFormat="1" applyFont="1" applyFill="1" applyBorder="1" applyAlignment="1">
      <alignment vertical="top" wrapText="1"/>
    </xf>
    <xf numFmtId="49" fontId="23" fillId="9" borderId="41" xfId="4" applyNumberFormat="1" applyFont="1" applyFill="1" applyBorder="1" applyAlignment="1">
      <alignment vertical="top"/>
    </xf>
    <xf numFmtId="49" fontId="7" fillId="4" borderId="4" xfId="4" applyNumberFormat="1" applyFont="1" applyFill="1" applyBorder="1" applyAlignment="1">
      <alignment horizontal="center" vertical="top"/>
    </xf>
    <xf numFmtId="164" fontId="7" fillId="12" borderId="52" xfId="4" applyNumberFormat="1" applyFont="1" applyFill="1" applyBorder="1" applyAlignment="1">
      <alignment horizontal="center" vertical="top"/>
    </xf>
    <xf numFmtId="0" fontId="5" fillId="12" borderId="52" xfId="4" applyFont="1" applyFill="1" applyBorder="1" applyAlignment="1">
      <alignment horizontal="center" vertical="top"/>
    </xf>
    <xf numFmtId="164" fontId="7" fillId="12" borderId="36" xfId="4" applyNumberFormat="1" applyFont="1" applyFill="1" applyBorder="1" applyAlignment="1">
      <alignment horizontal="center" vertical="top"/>
    </xf>
    <xf numFmtId="0" fontId="5" fillId="12" borderId="18" xfId="4" applyFont="1" applyFill="1" applyBorder="1" applyAlignment="1">
      <alignment horizontal="center" vertical="top"/>
    </xf>
    <xf numFmtId="0" fontId="30" fillId="4" borderId="53" xfId="4" applyFont="1" applyFill="1" applyBorder="1" applyAlignment="1">
      <alignment horizontal="center" vertical="top" wrapText="1"/>
    </xf>
    <xf numFmtId="49" fontId="23" fillId="12" borderId="0" xfId="4" applyNumberFormat="1" applyFont="1" applyFill="1" applyAlignment="1">
      <alignment vertical="top" wrapText="1"/>
    </xf>
    <xf numFmtId="49" fontId="23" fillId="9" borderId="27" xfId="4" applyNumberFormat="1" applyFont="1" applyFill="1" applyBorder="1" applyAlignment="1">
      <alignment vertical="top"/>
    </xf>
    <xf numFmtId="164" fontId="7" fillId="12" borderId="5" xfId="4" applyNumberFormat="1" applyFont="1" applyFill="1" applyBorder="1" applyAlignment="1">
      <alignment horizontal="center" vertical="top"/>
    </xf>
    <xf numFmtId="0" fontId="5" fillId="12" borderId="5" xfId="4" applyFont="1" applyFill="1" applyBorder="1" applyAlignment="1">
      <alignment horizontal="center" vertical="top"/>
    </xf>
    <xf numFmtId="0" fontId="7" fillId="4" borderId="43" xfId="4" applyFont="1" applyFill="1" applyBorder="1" applyAlignment="1">
      <alignment horizontal="left" vertical="top" wrapText="1"/>
    </xf>
    <xf numFmtId="0" fontId="12" fillId="0" borderId="12" xfId="0" applyFont="1" applyBorder="1" applyAlignment="1">
      <alignment vertical="top"/>
    </xf>
    <xf numFmtId="0" fontId="12" fillId="0" borderId="40" xfId="0" applyFont="1" applyBorder="1" applyAlignment="1">
      <alignment vertical="top"/>
    </xf>
    <xf numFmtId="164" fontId="12" fillId="12" borderId="52" xfId="4" applyNumberFormat="1" applyFont="1" applyFill="1" applyBorder="1" applyAlignment="1">
      <alignment horizontal="center" vertical="top"/>
    </xf>
    <xf numFmtId="0" fontId="8" fillId="12" borderId="52" xfId="4" applyFont="1" applyFill="1" applyBorder="1" applyAlignment="1">
      <alignment horizontal="center" vertical="top"/>
    </xf>
    <xf numFmtId="0" fontId="27" fillId="8" borderId="9" xfId="4" applyFont="1" applyFill="1" applyBorder="1" applyAlignment="1">
      <alignment vertical="top"/>
    </xf>
    <xf numFmtId="0" fontId="7" fillId="0" borderId="46" xfId="4" applyFont="1" applyBorder="1" applyAlignment="1">
      <alignment horizontal="center" vertical="top"/>
    </xf>
    <xf numFmtId="0" fontId="8" fillId="0" borderId="9" xfId="4" applyFont="1" applyBorder="1" applyAlignment="1">
      <alignment horizontal="left" vertical="top"/>
    </xf>
    <xf numFmtId="0" fontId="23" fillId="7" borderId="10" xfId="4" applyFont="1" applyFill="1" applyBorder="1" applyAlignment="1">
      <alignment horizontal="left" vertical="top"/>
    </xf>
    <xf numFmtId="164" fontId="23" fillId="7" borderId="1" xfId="4" applyNumberFormat="1" applyFont="1" applyFill="1" applyBorder="1" applyAlignment="1">
      <alignment horizontal="center" vertical="top" wrapText="1"/>
    </xf>
    <xf numFmtId="164" fontId="23" fillId="8" borderId="17" xfId="4" applyNumberFormat="1" applyFont="1" applyFill="1" applyBorder="1" applyAlignment="1">
      <alignment horizontal="center" vertical="top" wrapText="1"/>
    </xf>
    <xf numFmtId="9" fontId="20" fillId="10" borderId="2" xfId="4" applyNumberFormat="1" applyFont="1" applyFill="1" applyBorder="1" applyAlignment="1">
      <alignment horizontal="center" vertical="top"/>
    </xf>
    <xf numFmtId="0" fontId="20" fillId="10" borderId="62" xfId="4" applyFont="1" applyFill="1" applyBorder="1" applyAlignment="1">
      <alignment horizontal="center" vertical="center"/>
    </xf>
    <xf numFmtId="0" fontId="20" fillId="10" borderId="51" xfId="4" applyFont="1" applyFill="1" applyBorder="1" applyAlignment="1">
      <alignment horizontal="left" vertical="top"/>
    </xf>
    <xf numFmtId="164" fontId="23" fillId="10" borderId="17" xfId="4" applyNumberFormat="1" applyFont="1" applyFill="1" applyBorder="1" applyAlignment="1">
      <alignment horizontal="center" vertical="top"/>
    </xf>
    <xf numFmtId="0" fontId="20" fillId="0" borderId="62" xfId="4" applyFont="1" applyBorder="1" applyAlignment="1">
      <alignment horizontal="center" vertical="center"/>
    </xf>
    <xf numFmtId="164" fontId="23" fillId="0" borderId="52" xfId="4" applyNumberFormat="1" applyFont="1" applyBorder="1" applyAlignment="1">
      <alignment horizontal="center" vertical="top"/>
    </xf>
    <xf numFmtId="0" fontId="20" fillId="0" borderId="34" xfId="4" applyFont="1" applyBorder="1" applyAlignment="1">
      <alignment horizontal="center" vertical="center"/>
    </xf>
    <xf numFmtId="164" fontId="24" fillId="0" borderId="27" xfId="4" applyNumberFormat="1" applyFont="1" applyBorder="1" applyAlignment="1">
      <alignment horizontal="center" vertical="top"/>
    </xf>
    <xf numFmtId="0" fontId="20" fillId="0" borderId="29" xfId="4" applyFont="1" applyBorder="1" applyAlignment="1">
      <alignment horizontal="center" vertical="center"/>
    </xf>
    <xf numFmtId="164" fontId="23" fillId="0" borderId="18" xfId="4" applyNumberFormat="1" applyFont="1" applyBorder="1" applyAlignment="1">
      <alignment horizontal="center" vertical="top"/>
    </xf>
    <xf numFmtId="0" fontId="20" fillId="0" borderId="38" xfId="4" applyFont="1" applyBorder="1" applyAlignment="1">
      <alignment horizontal="center" vertical="center"/>
    </xf>
    <xf numFmtId="164" fontId="23" fillId="0" borderId="5" xfId="4" applyNumberFormat="1" applyFont="1" applyBorder="1" applyAlignment="1">
      <alignment horizontal="center" vertical="top"/>
    </xf>
    <xf numFmtId="0" fontId="8" fillId="13" borderId="1" xfId="4" applyFont="1" applyFill="1" applyBorder="1" applyAlignment="1">
      <alignment vertical="top" wrapText="1"/>
    </xf>
    <xf numFmtId="164" fontId="24" fillId="4" borderId="52" xfId="4" applyNumberFormat="1" applyFont="1" applyFill="1" applyBorder="1" applyAlignment="1">
      <alignment horizontal="center" vertical="top"/>
    </xf>
    <xf numFmtId="0" fontId="15" fillId="13" borderId="27" xfId="4" applyFont="1" applyFill="1" applyBorder="1" applyAlignment="1">
      <alignment vertical="top" wrapText="1"/>
    </xf>
    <xf numFmtId="164" fontId="24" fillId="0" borderId="36" xfId="4" applyNumberFormat="1" applyFont="1" applyBorder="1" applyAlignment="1">
      <alignment horizontal="center" vertical="top"/>
    </xf>
    <xf numFmtId="164" fontId="24" fillId="4" borderId="36" xfId="4" applyNumberFormat="1" applyFont="1" applyFill="1" applyBorder="1" applyAlignment="1">
      <alignment horizontal="center" vertical="top"/>
    </xf>
    <xf numFmtId="164" fontId="24" fillId="4" borderId="5" xfId="4" applyNumberFormat="1" applyFont="1" applyFill="1" applyBorder="1" applyAlignment="1">
      <alignment horizontal="center" vertical="top"/>
    </xf>
    <xf numFmtId="49" fontId="12" fillId="0" borderId="4" xfId="4" applyNumberFormat="1" applyFont="1" applyBorder="1" applyAlignment="1">
      <alignment horizontal="center" vertical="top"/>
    </xf>
    <xf numFmtId="49" fontId="12" fillId="0" borderId="27" xfId="4" applyNumberFormat="1" applyFont="1" applyBorder="1" applyAlignment="1">
      <alignment vertical="top"/>
    </xf>
    <xf numFmtId="49" fontId="12" fillId="0" borderId="27" xfId="4" applyNumberFormat="1" applyFont="1" applyBorder="1" applyAlignment="1">
      <alignment horizontal="left" vertical="top"/>
    </xf>
    <xf numFmtId="0" fontId="8" fillId="5" borderId="1" xfId="4" applyFont="1" applyFill="1" applyBorder="1" applyAlignment="1">
      <alignment vertical="top" wrapText="1"/>
    </xf>
    <xf numFmtId="0" fontId="17" fillId="5" borderId="27" xfId="4" applyFont="1" applyFill="1" applyBorder="1" applyAlignment="1">
      <alignment vertical="top" wrapText="1"/>
    </xf>
    <xf numFmtId="0" fontId="15" fillId="5" borderId="27" xfId="4" applyFont="1" applyFill="1" applyBorder="1" applyAlignment="1">
      <alignment vertical="top" wrapText="1"/>
    </xf>
    <xf numFmtId="0" fontId="17" fillId="13" borderId="27" xfId="4" applyFont="1" applyFill="1" applyBorder="1" applyAlignment="1">
      <alignment vertical="top" wrapText="1"/>
    </xf>
    <xf numFmtId="164" fontId="32" fillId="4" borderId="36" xfId="4" applyNumberFormat="1" applyFont="1" applyFill="1" applyBorder="1" applyAlignment="1">
      <alignment horizontal="center" vertical="top"/>
    </xf>
    <xf numFmtId="2" fontId="24" fillId="0" borderId="36" xfId="4" applyNumberFormat="1" applyFont="1" applyBorder="1" applyAlignment="1">
      <alignment horizontal="center" vertical="top"/>
    </xf>
    <xf numFmtId="0" fontId="20" fillId="4" borderId="16" xfId="4" applyFont="1" applyFill="1" applyBorder="1" applyAlignment="1">
      <alignment horizontal="left" vertical="top" wrapText="1"/>
    </xf>
    <xf numFmtId="0" fontId="20" fillId="4" borderId="39" xfId="4" applyFont="1" applyFill="1" applyBorder="1" applyAlignment="1">
      <alignment horizontal="center" vertical="center" wrapText="1"/>
    </xf>
    <xf numFmtId="49" fontId="15" fillId="4" borderId="4" xfId="4" applyNumberFormat="1" applyFont="1" applyFill="1" applyBorder="1" applyAlignment="1">
      <alignment horizontal="center" vertical="top"/>
    </xf>
    <xf numFmtId="0" fontId="12" fillId="13" borderId="27" xfId="4" applyFont="1" applyFill="1" applyBorder="1" applyAlignment="1">
      <alignment vertical="top" wrapText="1"/>
    </xf>
    <xf numFmtId="0" fontId="24" fillId="4" borderId="18" xfId="4" applyFont="1" applyFill="1" applyBorder="1" applyAlignment="1">
      <alignment horizontal="center" vertical="top"/>
    </xf>
    <xf numFmtId="0" fontId="24" fillId="4" borderId="5" xfId="4" applyFont="1" applyFill="1" applyBorder="1" applyAlignment="1">
      <alignment horizontal="center" vertical="top"/>
    </xf>
    <xf numFmtId="0" fontId="23" fillId="10" borderId="11" xfId="4" applyFont="1" applyFill="1" applyBorder="1" applyAlignment="1">
      <alignment horizontal="center" vertical="top"/>
    </xf>
    <xf numFmtId="0" fontId="7" fillId="4" borderId="63" xfId="4" applyFont="1" applyFill="1" applyBorder="1" applyAlignment="1">
      <alignment horizontal="center" vertical="top"/>
    </xf>
    <xf numFmtId="0" fontId="7" fillId="4" borderId="50" xfId="4" applyFont="1" applyFill="1" applyBorder="1" applyAlignment="1">
      <alignment horizontal="center" vertical="center" wrapText="1"/>
    </xf>
    <xf numFmtId="0" fontId="7" fillId="4" borderId="58" xfId="4" applyFont="1" applyFill="1" applyBorder="1" applyAlignment="1">
      <alignment horizontal="left" vertical="top" wrapText="1"/>
    </xf>
    <xf numFmtId="164" fontId="24" fillId="4" borderId="41" xfId="4" applyNumberFormat="1" applyFont="1" applyFill="1" applyBorder="1" applyAlignment="1">
      <alignment horizontal="center" vertical="top"/>
    </xf>
    <xf numFmtId="0" fontId="24" fillId="4" borderId="41" xfId="4" applyFont="1" applyFill="1" applyBorder="1" applyAlignment="1">
      <alignment horizontal="center" vertical="top"/>
    </xf>
    <xf numFmtId="164" fontId="23" fillId="0" borderId="27" xfId="4" applyNumberFormat="1" applyFont="1" applyBorder="1" applyAlignment="1">
      <alignment horizontal="center" vertical="top"/>
    </xf>
    <xf numFmtId="0" fontId="24" fillId="4" borderId="52" xfId="4" applyFont="1" applyFill="1" applyBorder="1" applyAlignment="1">
      <alignment horizontal="center" vertical="top"/>
    </xf>
    <xf numFmtId="164" fontId="23" fillId="4" borderId="36" xfId="4" applyNumberFormat="1" applyFont="1" applyFill="1" applyBorder="1" applyAlignment="1">
      <alignment horizontal="center" vertical="top"/>
    </xf>
    <xf numFmtId="164" fontId="32" fillId="0" borderId="36" xfId="4" applyNumberFormat="1" applyFont="1" applyBorder="1" applyAlignment="1">
      <alignment horizontal="center" vertical="top"/>
    </xf>
    <xf numFmtId="164" fontId="24" fillId="12" borderId="52" xfId="4" applyNumberFormat="1" applyFont="1" applyFill="1" applyBorder="1" applyAlignment="1">
      <alignment horizontal="center" vertical="top"/>
    </xf>
    <xf numFmtId="0" fontId="23" fillId="12" borderId="52" xfId="4" applyFont="1" applyFill="1" applyBorder="1" applyAlignment="1">
      <alignment horizontal="center" vertical="top"/>
    </xf>
    <xf numFmtId="164" fontId="23" fillId="12" borderId="36" xfId="4" applyNumberFormat="1" applyFont="1" applyFill="1" applyBorder="1" applyAlignment="1">
      <alignment horizontal="center" vertical="top"/>
    </xf>
    <xf numFmtId="0" fontId="23" fillId="12" borderId="18" xfId="4" applyFont="1" applyFill="1" applyBorder="1" applyAlignment="1">
      <alignment horizontal="center" vertical="top"/>
    </xf>
    <xf numFmtId="164" fontId="24" fillId="12" borderId="36" xfId="4" applyNumberFormat="1" applyFont="1" applyFill="1" applyBorder="1" applyAlignment="1">
      <alignment horizontal="center" vertical="top"/>
    </xf>
    <xf numFmtId="164" fontId="32" fillId="12" borderId="36" xfId="4" applyNumberFormat="1" applyFont="1" applyFill="1" applyBorder="1" applyAlignment="1">
      <alignment horizontal="center" vertical="top"/>
    </xf>
    <xf numFmtId="164" fontId="24" fillId="12" borderId="5" xfId="4" applyNumberFormat="1" applyFont="1" applyFill="1" applyBorder="1" applyAlignment="1">
      <alignment horizontal="center" vertical="top"/>
    </xf>
    <xf numFmtId="0" fontId="23" fillId="12" borderId="5" xfId="4" applyFont="1" applyFill="1" applyBorder="1" applyAlignment="1">
      <alignment horizontal="center" vertical="top"/>
    </xf>
    <xf numFmtId="0" fontId="23" fillId="4" borderId="9" xfId="4" applyFont="1" applyFill="1" applyBorder="1" applyAlignment="1">
      <alignment horizontal="left" vertical="top"/>
    </xf>
    <xf numFmtId="0" fontId="23" fillId="4" borderId="10" xfId="4" applyFont="1" applyFill="1" applyBorder="1" applyAlignment="1">
      <alignment horizontal="left" vertical="top"/>
    </xf>
    <xf numFmtId="0" fontId="23" fillId="8" borderId="10" xfId="4" applyFont="1" applyFill="1" applyBorder="1" applyAlignment="1">
      <alignment vertical="top"/>
    </xf>
    <xf numFmtId="49" fontId="8" fillId="8" borderId="42" xfId="4" applyNumberFormat="1" applyFont="1" applyFill="1" applyBorder="1" applyAlignment="1">
      <alignment horizontal="center" vertical="top"/>
    </xf>
    <xf numFmtId="0" fontId="5" fillId="8" borderId="2" xfId="4" applyFont="1" applyFill="1" applyBorder="1" applyAlignment="1">
      <alignment horizontal="left" vertical="top" wrapText="1"/>
    </xf>
    <xf numFmtId="0" fontId="5" fillId="8" borderId="3" xfId="4" applyFont="1" applyFill="1" applyBorder="1" applyAlignment="1">
      <alignment horizontal="left" vertical="top" wrapText="1"/>
    </xf>
    <xf numFmtId="164" fontId="23" fillId="8" borderId="1" xfId="4" applyNumberFormat="1" applyFont="1" applyFill="1" applyBorder="1" applyAlignment="1">
      <alignment horizontal="center" vertical="top" wrapText="1"/>
    </xf>
    <xf numFmtId="0" fontId="23" fillId="8" borderId="4" xfId="4" applyFont="1" applyFill="1" applyBorder="1" applyAlignment="1">
      <alignment horizontal="center" vertical="top"/>
    </xf>
    <xf numFmtId="0" fontId="23" fillId="8" borderId="3" xfId="4" applyFont="1" applyFill="1" applyBorder="1" applyAlignment="1">
      <alignment horizontal="right" vertical="top" wrapText="1"/>
    </xf>
    <xf numFmtId="49" fontId="23" fillId="8" borderId="1" xfId="4" applyNumberFormat="1" applyFont="1" applyFill="1" applyBorder="1" applyAlignment="1">
      <alignment horizontal="center" vertical="top"/>
    </xf>
    <xf numFmtId="49" fontId="23" fillId="9" borderId="1" xfId="4" applyNumberFormat="1" applyFont="1" applyFill="1" applyBorder="1" applyAlignment="1">
      <alignment horizontal="center" vertical="top"/>
    </xf>
    <xf numFmtId="49" fontId="24" fillId="4" borderId="4" xfId="4" applyNumberFormat="1" applyFont="1" applyFill="1" applyBorder="1" applyAlignment="1">
      <alignment horizontal="center" vertical="top"/>
    </xf>
    <xf numFmtId="0" fontId="33" fillId="4" borderId="1" xfId="4" applyFont="1" applyFill="1" applyBorder="1" applyAlignment="1">
      <alignment horizontal="center" vertical="top" wrapText="1"/>
    </xf>
    <xf numFmtId="0" fontId="33" fillId="13" borderId="3" xfId="4" applyFont="1" applyFill="1" applyBorder="1" applyAlignment="1">
      <alignment horizontal="center" vertical="top" wrapText="1"/>
    </xf>
    <xf numFmtId="49" fontId="24" fillId="4" borderId="27" xfId="4" applyNumberFormat="1" applyFont="1" applyFill="1" applyBorder="1" applyAlignment="1">
      <alignment horizontal="center" vertical="top"/>
    </xf>
    <xf numFmtId="49" fontId="23" fillId="4" borderId="27" xfId="4" applyNumberFormat="1" applyFont="1" applyFill="1" applyBorder="1" applyAlignment="1">
      <alignment horizontal="center" vertical="top" wrapText="1"/>
    </xf>
    <xf numFmtId="49" fontId="23" fillId="13" borderId="0" xfId="4" applyNumberFormat="1" applyFont="1" applyFill="1" applyAlignment="1">
      <alignment horizontal="center" vertical="top" wrapText="1"/>
    </xf>
    <xf numFmtId="0" fontId="30" fillId="4" borderId="28" xfId="4" applyFont="1" applyFill="1" applyBorder="1" applyAlignment="1">
      <alignment horizontal="center" vertical="top"/>
    </xf>
    <xf numFmtId="164" fontId="24" fillId="4" borderId="18" xfId="4" applyNumberFormat="1" applyFont="1" applyFill="1" applyBorder="1" applyAlignment="1">
      <alignment horizontal="center" vertical="top"/>
    </xf>
    <xf numFmtId="0" fontId="30" fillId="4" borderId="16" xfId="4" applyFont="1" applyFill="1" applyBorder="1" applyAlignment="1">
      <alignment horizontal="left" vertical="top" wrapText="1"/>
    </xf>
    <xf numFmtId="49" fontId="23" fillId="4" borderId="41" xfId="4" applyNumberFormat="1" applyFont="1" applyFill="1" applyBorder="1" applyAlignment="1">
      <alignment horizontal="center" vertical="top" wrapText="1"/>
    </xf>
    <xf numFmtId="49" fontId="23" fillId="13" borderId="22" xfId="4" applyNumberFormat="1" applyFont="1" applyFill="1" applyBorder="1" applyAlignment="1">
      <alignment horizontal="center" vertical="top" wrapText="1"/>
    </xf>
    <xf numFmtId="9" fontId="30" fillId="11" borderId="46" xfId="4" applyNumberFormat="1" applyFont="1" applyFill="1" applyBorder="1" applyAlignment="1">
      <alignment horizontal="center" vertical="top"/>
    </xf>
    <xf numFmtId="0" fontId="30" fillId="11" borderId="47" xfId="4" applyFont="1" applyFill="1" applyBorder="1" applyAlignment="1">
      <alignment horizontal="center" vertical="center"/>
    </xf>
    <xf numFmtId="0" fontId="30" fillId="11" borderId="48" xfId="4" applyFont="1" applyFill="1" applyBorder="1" applyAlignment="1">
      <alignment horizontal="left" vertical="top"/>
    </xf>
    <xf numFmtId="164" fontId="23" fillId="11" borderId="17" xfId="4" applyNumberFormat="1" applyFont="1" applyFill="1" applyBorder="1" applyAlignment="1">
      <alignment horizontal="center" vertical="top"/>
    </xf>
    <xf numFmtId="0" fontId="23" fillId="11" borderId="11" xfId="4" applyFont="1" applyFill="1" applyBorder="1" applyAlignment="1">
      <alignment horizontal="center" vertical="top"/>
    </xf>
    <xf numFmtId="0" fontId="30" fillId="4" borderId="33" xfId="4" applyFont="1" applyFill="1" applyBorder="1" applyAlignment="1">
      <alignment horizontal="center" vertical="center"/>
    </xf>
    <xf numFmtId="0" fontId="7" fillId="0" borderId="48" xfId="4" applyFont="1" applyBorder="1" applyAlignment="1">
      <alignment vertical="center" wrapText="1"/>
    </xf>
    <xf numFmtId="49" fontId="23" fillId="8" borderId="17" xfId="4" applyNumberFormat="1" applyFont="1" applyFill="1" applyBorder="1" applyAlignment="1">
      <alignment horizontal="center" vertical="top"/>
    </xf>
    <xf numFmtId="49" fontId="23" fillId="9" borderId="42" xfId="4" applyNumberFormat="1" applyFont="1" applyFill="1" applyBorder="1" applyAlignment="1">
      <alignment horizontal="center" vertical="top"/>
    </xf>
    <xf numFmtId="49" fontId="23" fillId="9" borderId="11" xfId="4" applyNumberFormat="1" applyFont="1" applyFill="1" applyBorder="1" applyAlignment="1">
      <alignment horizontal="center" vertical="top"/>
    </xf>
    <xf numFmtId="0" fontId="8" fillId="8" borderId="3" xfId="4" applyFont="1" applyFill="1" applyBorder="1" applyAlignment="1">
      <alignment horizontal="right" vertical="top" wrapText="1"/>
    </xf>
    <xf numFmtId="0" fontId="7" fillId="4" borderId="23" xfId="4" applyFont="1" applyFill="1" applyBorder="1" applyAlignment="1">
      <alignment horizontal="center" vertical="top"/>
    </xf>
    <xf numFmtId="0" fontId="7" fillId="4" borderId="25" xfId="4" applyFont="1" applyFill="1" applyBorder="1" applyAlignment="1">
      <alignment horizontal="center" vertical="center" wrapText="1"/>
    </xf>
    <xf numFmtId="164" fontId="24" fillId="4" borderId="26" xfId="4" applyNumberFormat="1" applyFont="1" applyFill="1" applyBorder="1" applyAlignment="1">
      <alignment horizontal="center" vertical="top"/>
    </xf>
    <xf numFmtId="0" fontId="12" fillId="4" borderId="26" xfId="4" applyFont="1" applyFill="1" applyBorder="1" applyAlignment="1">
      <alignment horizontal="center" vertical="top"/>
    </xf>
    <xf numFmtId="49" fontId="8" fillId="9" borderId="13" xfId="4" applyNumberFormat="1" applyFont="1" applyFill="1" applyBorder="1" applyAlignment="1">
      <alignment horizontal="center" vertical="top"/>
    </xf>
    <xf numFmtId="164" fontId="24" fillId="4" borderId="27" xfId="4" applyNumberFormat="1" applyFont="1" applyFill="1" applyBorder="1" applyAlignment="1">
      <alignment horizontal="center" vertical="top"/>
    </xf>
    <xf numFmtId="0" fontId="7" fillId="4" borderId="39" xfId="4" applyFont="1" applyFill="1" applyBorder="1" applyAlignment="1">
      <alignment horizontal="center" vertical="center" wrapText="1"/>
    </xf>
    <xf numFmtId="0" fontId="7" fillId="4" borderId="58" xfId="4" applyFont="1" applyFill="1" applyBorder="1" applyAlignment="1">
      <alignment vertical="top" wrapText="1"/>
    </xf>
    <xf numFmtId="0" fontId="12" fillId="4" borderId="41" xfId="4" applyFont="1" applyFill="1" applyBorder="1" applyAlignment="1">
      <alignment horizontal="center" vertical="top"/>
    </xf>
    <xf numFmtId="0" fontId="7" fillId="4" borderId="60" xfId="4" applyFont="1" applyFill="1" applyBorder="1" applyAlignment="1">
      <alignment horizontal="center" vertical="center" wrapText="1"/>
    </xf>
    <xf numFmtId="0" fontId="7" fillId="4" borderId="32" xfId="4" applyFont="1" applyFill="1" applyBorder="1" applyAlignment="1">
      <alignment vertical="top" wrapText="1"/>
    </xf>
    <xf numFmtId="164" fontId="24" fillId="12" borderId="27" xfId="4" applyNumberFormat="1" applyFont="1" applyFill="1" applyBorder="1" applyAlignment="1">
      <alignment horizontal="center" vertical="top"/>
    </xf>
    <xf numFmtId="0" fontId="7" fillId="4" borderId="35" xfId="4" applyFont="1" applyFill="1" applyBorder="1" applyAlignment="1">
      <alignment horizontal="center" vertical="top" wrapText="1"/>
    </xf>
    <xf numFmtId="0" fontId="23" fillId="4" borderId="3" xfId="4" applyFont="1" applyFill="1" applyBorder="1" applyAlignment="1">
      <alignment horizontal="left" vertical="top"/>
    </xf>
    <xf numFmtId="0" fontId="23" fillId="7" borderId="22" xfId="4" applyFont="1" applyFill="1" applyBorder="1" applyAlignment="1">
      <alignment horizontal="left" vertical="top"/>
    </xf>
    <xf numFmtId="0" fontId="21" fillId="7" borderId="22" xfId="4" applyFont="1" applyFill="1" applyBorder="1" applyAlignment="1">
      <alignment horizontal="left" vertical="top"/>
    </xf>
    <xf numFmtId="0" fontId="9" fillId="7" borderId="22" xfId="4" applyFont="1" applyFill="1" applyBorder="1" applyAlignment="1">
      <alignment horizontal="left" vertical="top"/>
    </xf>
    <xf numFmtId="0" fontId="8" fillId="7" borderId="11" xfId="4" applyFont="1" applyFill="1" applyBorder="1" applyAlignment="1">
      <alignment horizontal="center" vertical="top"/>
    </xf>
    <xf numFmtId="0" fontId="31" fillId="4" borderId="3" xfId="4" applyFont="1" applyFill="1" applyBorder="1" applyAlignment="1">
      <alignment horizontal="center" vertical="top" wrapText="1"/>
    </xf>
    <xf numFmtId="0" fontId="31" fillId="12" borderId="1" xfId="4" applyFont="1" applyFill="1" applyBorder="1" applyAlignment="1">
      <alignment horizontal="center" vertical="top" wrapText="1"/>
    </xf>
    <xf numFmtId="49" fontId="25" fillId="4" borderId="0" xfId="4" applyNumberFormat="1" applyFont="1" applyFill="1" applyAlignment="1">
      <alignment horizontal="center" vertical="top" wrapText="1"/>
    </xf>
    <xf numFmtId="49" fontId="25" fillId="12" borderId="27" xfId="4" applyNumberFormat="1" applyFont="1" applyFill="1" applyBorder="1" applyAlignment="1">
      <alignment vertical="top" wrapText="1"/>
    </xf>
    <xf numFmtId="164" fontId="20" fillId="4" borderId="36" xfId="4" applyNumberFormat="1" applyFont="1" applyFill="1" applyBorder="1" applyAlignment="1">
      <alignment horizontal="center" vertical="top"/>
    </xf>
    <xf numFmtId="164" fontId="7" fillId="0" borderId="36" xfId="4" applyNumberFormat="1" applyFont="1" applyBorder="1" applyAlignment="1">
      <alignment horizontal="center" vertical="top"/>
    </xf>
    <xf numFmtId="49" fontId="25" fillId="4" borderId="22" xfId="4" applyNumberFormat="1" applyFont="1" applyFill="1" applyBorder="1" applyAlignment="1">
      <alignment horizontal="center" vertical="top" wrapText="1"/>
    </xf>
    <xf numFmtId="49" fontId="25" fillId="13" borderId="41" xfId="4" applyNumberFormat="1" applyFont="1" applyFill="1" applyBorder="1" applyAlignment="1">
      <alignment horizontal="center" vertical="top" wrapText="1"/>
    </xf>
    <xf numFmtId="49" fontId="25" fillId="12" borderId="41" xfId="4" applyNumberFormat="1" applyFont="1" applyFill="1" applyBorder="1" applyAlignment="1">
      <alignment vertical="top" wrapText="1"/>
    </xf>
    <xf numFmtId="49" fontId="28" fillId="9" borderId="41" xfId="4" applyNumberFormat="1" applyFont="1" applyFill="1" applyBorder="1" applyAlignment="1">
      <alignment vertical="top"/>
    </xf>
    <xf numFmtId="0" fontId="30" fillId="4" borderId="23" xfId="4" applyFont="1" applyFill="1" applyBorder="1" applyAlignment="1">
      <alignment horizontal="center" vertical="top"/>
    </xf>
    <xf numFmtId="0" fontId="30" fillId="4" borderId="25" xfId="4" applyFont="1" applyFill="1" applyBorder="1" applyAlignment="1">
      <alignment horizontal="center" vertical="center" wrapText="1"/>
    </xf>
    <xf numFmtId="0" fontId="30" fillId="4" borderId="43" xfId="4" applyFont="1" applyFill="1" applyBorder="1" applyAlignment="1">
      <alignment horizontal="left" vertical="top" wrapText="1"/>
    </xf>
    <xf numFmtId="164" fontId="7" fillId="12" borderId="26" xfId="4" applyNumberFormat="1" applyFont="1" applyFill="1" applyBorder="1" applyAlignment="1">
      <alignment horizontal="center" vertical="top"/>
    </xf>
    <xf numFmtId="0" fontId="5" fillId="12" borderId="26" xfId="4" applyFont="1" applyFill="1" applyBorder="1" applyAlignment="1">
      <alignment horizontal="center" vertical="top"/>
    </xf>
    <xf numFmtId="0" fontId="29" fillId="4" borderId="37" xfId="4" applyFont="1" applyFill="1" applyBorder="1" applyAlignment="1">
      <alignment horizontal="center" vertical="top"/>
    </xf>
    <xf numFmtId="0" fontId="30" fillId="4" borderId="39" xfId="4" applyFont="1" applyFill="1" applyBorder="1" applyAlignment="1">
      <alignment horizontal="center" vertical="center" wrapText="1"/>
    </xf>
    <xf numFmtId="164" fontId="20" fillId="12" borderId="5" xfId="4" applyNumberFormat="1" applyFont="1" applyFill="1" applyBorder="1" applyAlignment="1">
      <alignment horizontal="center" vertical="top"/>
    </xf>
    <xf numFmtId="0" fontId="29" fillId="4" borderId="54" xfId="4" applyFont="1" applyFill="1" applyBorder="1" applyAlignment="1">
      <alignment horizontal="center" vertical="top"/>
    </xf>
    <xf numFmtId="0" fontId="30" fillId="4" borderId="35" xfId="4" applyFont="1" applyFill="1" applyBorder="1" applyAlignment="1">
      <alignment horizontal="center" vertical="center" wrapText="1"/>
    </xf>
    <xf numFmtId="0" fontId="30" fillId="4" borderId="55" xfId="4" applyFont="1" applyFill="1" applyBorder="1" applyAlignment="1">
      <alignment horizontal="left" vertical="top" wrapText="1"/>
    </xf>
    <xf numFmtId="164" fontId="7" fillId="12" borderId="27" xfId="4" applyNumberFormat="1" applyFont="1" applyFill="1" applyBorder="1" applyAlignment="1">
      <alignment horizontal="center" vertical="top"/>
    </xf>
    <xf numFmtId="0" fontId="5" fillId="4" borderId="9" xfId="4" applyFont="1" applyFill="1" applyBorder="1" applyAlignment="1">
      <alignment horizontal="left" vertical="top"/>
    </xf>
    <xf numFmtId="0" fontId="5" fillId="4" borderId="10" xfId="4" applyFont="1" applyFill="1" applyBorder="1" applyAlignment="1">
      <alignment horizontal="left" vertical="top"/>
    </xf>
    <xf numFmtId="0" fontId="5" fillId="4" borderId="11" xfId="4" applyFont="1" applyFill="1" applyBorder="1" applyAlignment="1">
      <alignment horizontal="left" vertical="top"/>
    </xf>
    <xf numFmtId="49" fontId="28" fillId="9" borderId="42" xfId="4" applyNumberFormat="1" applyFont="1" applyFill="1" applyBorder="1" applyAlignment="1">
      <alignment horizontal="center" vertical="top"/>
    </xf>
    <xf numFmtId="0" fontId="27" fillId="8" borderId="11" xfId="4" applyFont="1" applyFill="1" applyBorder="1" applyAlignment="1">
      <alignment vertical="top"/>
    </xf>
    <xf numFmtId="49" fontId="28" fillId="8" borderId="42" xfId="4" applyNumberFormat="1" applyFont="1" applyFill="1" applyBorder="1" applyAlignment="1">
      <alignment horizontal="center" vertical="top"/>
    </xf>
    <xf numFmtId="164" fontId="5" fillId="8" borderId="1" xfId="4" applyNumberFormat="1" applyFont="1" applyFill="1" applyBorder="1" applyAlignment="1">
      <alignment horizontal="center" vertical="top" wrapText="1"/>
    </xf>
    <xf numFmtId="0" fontId="5" fillId="8" borderId="4" xfId="4" applyFont="1" applyFill="1" applyBorder="1" applyAlignment="1">
      <alignment horizontal="center" vertical="top"/>
    </xf>
    <xf numFmtId="0" fontId="5" fillId="8" borderId="3" xfId="4" applyFont="1" applyFill="1" applyBorder="1" applyAlignment="1">
      <alignment horizontal="right" vertical="top" wrapText="1"/>
    </xf>
    <xf numFmtId="0" fontId="25" fillId="8" borderId="3" xfId="4" applyFont="1" applyFill="1" applyBorder="1" applyAlignment="1">
      <alignment horizontal="right" vertical="top" wrapText="1"/>
    </xf>
    <xf numFmtId="49" fontId="28" fillId="8" borderId="1" xfId="4" applyNumberFormat="1" applyFont="1" applyFill="1" applyBorder="1" applyAlignment="1">
      <alignment horizontal="center" vertical="top"/>
    </xf>
    <xf numFmtId="0" fontId="17" fillId="10" borderId="11" xfId="4" applyFont="1" applyFill="1" applyBorder="1" applyAlignment="1">
      <alignment horizontal="center" vertical="top"/>
    </xf>
    <xf numFmtId="0" fontId="35" fillId="4" borderId="1" xfId="4" applyFont="1" applyFill="1" applyBorder="1" applyAlignment="1">
      <alignment horizontal="center" vertical="top" wrapText="1"/>
    </xf>
    <xf numFmtId="0" fontId="35" fillId="13" borderId="1" xfId="4" applyFont="1" applyFill="1" applyBorder="1" applyAlignment="1">
      <alignment horizontal="center" vertical="top" wrapText="1"/>
    </xf>
    <xf numFmtId="0" fontId="35" fillId="12" borderId="4" xfId="4" applyFont="1" applyFill="1" applyBorder="1" applyAlignment="1">
      <alignment horizontal="center" vertical="top" wrapText="1"/>
    </xf>
    <xf numFmtId="0" fontId="29" fillId="4" borderId="56" xfId="4" applyFont="1" applyFill="1" applyBorder="1" applyAlignment="1">
      <alignment horizontal="center" vertical="top"/>
    </xf>
    <xf numFmtId="0" fontId="29" fillId="4" borderId="57" xfId="4" applyFont="1" applyFill="1" applyBorder="1" applyAlignment="1">
      <alignment horizontal="center" vertical="center" wrapText="1"/>
    </xf>
    <xf numFmtId="0" fontId="29" fillId="4" borderId="32" xfId="4" applyFont="1" applyFill="1" applyBorder="1" applyAlignment="1">
      <alignment horizontal="left" vertical="top" wrapText="1"/>
    </xf>
    <xf numFmtId="0" fontId="15" fillId="4" borderId="52" xfId="4" applyFont="1" applyFill="1" applyBorder="1" applyAlignment="1">
      <alignment horizontal="center" vertical="top"/>
    </xf>
    <xf numFmtId="49" fontId="36" fillId="4" borderId="27" xfId="4" applyNumberFormat="1" applyFont="1" applyFill="1" applyBorder="1" applyAlignment="1">
      <alignment horizontal="center" vertical="top" wrapText="1"/>
    </xf>
    <xf numFmtId="49" fontId="36" fillId="13" borderId="27" xfId="4" applyNumberFormat="1" applyFont="1" applyFill="1" applyBorder="1" applyAlignment="1">
      <alignment horizontal="center" vertical="top" wrapText="1"/>
    </xf>
    <xf numFmtId="49" fontId="36" fillId="12" borderId="0" xfId="4" applyNumberFormat="1" applyFont="1" applyFill="1" applyAlignment="1">
      <alignment vertical="top" wrapText="1"/>
    </xf>
    <xf numFmtId="0" fontId="29" fillId="4" borderId="53" xfId="4" applyFont="1" applyFill="1" applyBorder="1" applyAlignment="1">
      <alignment horizontal="center" vertical="center" wrapText="1"/>
    </xf>
    <xf numFmtId="0" fontId="29" fillId="4" borderId="31" xfId="4" applyFont="1" applyFill="1" applyBorder="1" applyAlignment="1">
      <alignment horizontal="left" vertical="top" wrapText="1"/>
    </xf>
    <xf numFmtId="0" fontId="15" fillId="4" borderId="18" xfId="4" applyFont="1" applyFill="1" applyBorder="1" applyAlignment="1">
      <alignment horizontal="center" vertical="top"/>
    </xf>
    <xf numFmtId="0" fontId="29" fillId="4" borderId="29" xfId="4" applyFont="1" applyFill="1" applyBorder="1" applyAlignment="1">
      <alignment horizontal="center" vertical="center" wrapText="1"/>
    </xf>
    <xf numFmtId="0" fontId="29" fillId="4" borderId="39" xfId="4" applyFont="1" applyFill="1" applyBorder="1" applyAlignment="1">
      <alignment horizontal="center" vertical="top" wrapText="1"/>
    </xf>
    <xf numFmtId="0" fontId="29" fillId="4" borderId="45" xfId="4" applyFont="1" applyFill="1" applyBorder="1" applyAlignment="1">
      <alignment horizontal="left" vertical="top" wrapText="1"/>
    </xf>
    <xf numFmtId="0" fontId="15" fillId="4" borderId="5" xfId="4" applyFont="1" applyFill="1" applyBorder="1" applyAlignment="1">
      <alignment horizontal="center" vertical="top"/>
    </xf>
    <xf numFmtId="0" fontId="15" fillId="0" borderId="12" xfId="0" applyFont="1" applyBorder="1" applyAlignment="1">
      <alignment vertical="top" wrapText="1"/>
    </xf>
    <xf numFmtId="49" fontId="36" fillId="4" borderId="41" xfId="4" applyNumberFormat="1" applyFont="1" applyFill="1" applyBorder="1" applyAlignment="1">
      <alignment horizontal="center" vertical="top" wrapText="1"/>
    </xf>
    <xf numFmtId="49" fontId="36" fillId="13" borderId="41" xfId="4" applyNumberFormat="1" applyFont="1" applyFill="1" applyBorder="1" applyAlignment="1">
      <alignment horizontal="center" vertical="top" wrapText="1"/>
    </xf>
    <xf numFmtId="49" fontId="36" fillId="12" borderId="22" xfId="4" applyNumberFormat="1" applyFont="1" applyFill="1" applyBorder="1" applyAlignment="1">
      <alignment vertical="top" wrapText="1"/>
    </xf>
    <xf numFmtId="0" fontId="33" fillId="12" borderId="4" xfId="4" applyFont="1" applyFill="1" applyBorder="1" applyAlignment="1">
      <alignment horizontal="center" vertical="top" wrapText="1"/>
    </xf>
    <xf numFmtId="0" fontId="29" fillId="4" borderId="31" xfId="4" applyFont="1" applyFill="1" applyBorder="1" applyAlignment="1">
      <alignment vertical="top" wrapText="1"/>
    </xf>
    <xf numFmtId="0" fontId="29" fillId="4" borderId="44" xfId="4" applyFont="1" applyFill="1" applyBorder="1" applyAlignment="1">
      <alignment vertical="top" wrapText="1"/>
    </xf>
    <xf numFmtId="0" fontId="29" fillId="4" borderId="53" xfId="4" applyFont="1" applyFill="1" applyBorder="1" applyAlignment="1">
      <alignment horizontal="center" vertical="top" wrapText="1"/>
    </xf>
    <xf numFmtId="0" fontId="20" fillId="0" borderId="46" xfId="4" applyFont="1" applyBorder="1" applyAlignment="1">
      <alignment horizontal="center" vertical="top"/>
    </xf>
    <xf numFmtId="164" fontId="8" fillId="8" borderId="1" xfId="4" applyNumberFormat="1" applyFont="1" applyFill="1" applyBorder="1" applyAlignment="1">
      <alignment horizontal="center" vertical="top" wrapText="1"/>
    </xf>
    <xf numFmtId="0" fontId="8" fillId="8" borderId="4" xfId="4" applyFont="1" applyFill="1" applyBorder="1" applyAlignment="1">
      <alignment horizontal="center" vertical="top"/>
    </xf>
    <xf numFmtId="49" fontId="8" fillId="8" borderId="1" xfId="4" applyNumberFormat="1" applyFont="1" applyFill="1" applyBorder="1" applyAlignment="1">
      <alignment horizontal="center" vertical="top"/>
    </xf>
    <xf numFmtId="0" fontId="7" fillId="10" borderId="3" xfId="4" applyFont="1" applyFill="1" applyBorder="1" applyAlignment="1">
      <alignment horizontal="left" vertical="top"/>
    </xf>
    <xf numFmtId="0" fontId="7" fillId="13" borderId="1" xfId="0" applyFont="1" applyFill="1" applyBorder="1" applyAlignment="1">
      <alignment horizontal="left" vertical="top" wrapText="1"/>
    </xf>
    <xf numFmtId="0" fontId="7" fillId="0" borderId="59" xfId="4" applyFont="1" applyBorder="1" applyAlignment="1">
      <alignment horizontal="center" vertical="center"/>
    </xf>
    <xf numFmtId="0" fontId="7" fillId="0" borderId="51" xfId="4" applyFont="1" applyBorder="1" applyAlignment="1">
      <alignment horizontal="left" vertical="top"/>
    </xf>
    <xf numFmtId="0" fontId="7" fillId="13" borderId="27" xfId="0" applyFont="1" applyFill="1" applyBorder="1" applyAlignment="1">
      <alignment horizontal="left" vertical="top" wrapText="1"/>
    </xf>
    <xf numFmtId="0" fontId="7" fillId="0" borderId="39" xfId="4" applyFont="1" applyBorder="1" applyAlignment="1">
      <alignment horizontal="center" vertical="center"/>
    </xf>
    <xf numFmtId="9" fontId="20" fillId="0" borderId="65" xfId="4" applyNumberFormat="1" applyFont="1" applyBorder="1" applyAlignment="1">
      <alignment horizontal="center" vertical="top"/>
    </xf>
    <xf numFmtId="0" fontId="7" fillId="13" borderId="41" xfId="0" applyFont="1" applyFill="1" applyBorder="1" applyAlignment="1">
      <alignment horizontal="left" vertical="top" wrapText="1"/>
    </xf>
    <xf numFmtId="9" fontId="20" fillId="0" borderId="9" xfId="4" applyNumberFormat="1" applyFont="1" applyBorder="1" applyAlignment="1">
      <alignment horizontal="center" vertical="top"/>
    </xf>
    <xf numFmtId="164" fontId="8" fillId="0" borderId="17" xfId="4" applyNumberFormat="1" applyFont="1" applyBorder="1" applyAlignment="1">
      <alignment horizontal="center" vertical="top"/>
    </xf>
    <xf numFmtId="0" fontId="20" fillId="0" borderId="60" xfId="4" applyFont="1" applyBorder="1" applyAlignment="1">
      <alignment horizontal="center" vertical="center"/>
    </xf>
    <xf numFmtId="0" fontId="20" fillId="0" borderId="0" xfId="4" applyFont="1" applyAlignment="1">
      <alignment horizontal="left" vertical="top"/>
    </xf>
    <xf numFmtId="0" fontId="20" fillId="0" borderId="20" xfId="4" applyFont="1" applyBorder="1" applyAlignment="1">
      <alignment horizontal="left" vertical="top"/>
    </xf>
    <xf numFmtId="0" fontId="7" fillId="4" borderId="15" xfId="4" applyFont="1" applyFill="1" applyBorder="1" applyAlignment="1">
      <alignment horizontal="left" vertical="top" wrapText="1"/>
    </xf>
    <xf numFmtId="0" fontId="20" fillId="10" borderId="66" xfId="4" applyFont="1" applyFill="1" applyBorder="1" applyAlignment="1">
      <alignment horizontal="center" vertical="center"/>
    </xf>
    <xf numFmtId="49" fontId="12" fillId="4" borderId="1" xfId="4" applyNumberFormat="1" applyFont="1" applyFill="1" applyBorder="1" applyAlignment="1">
      <alignment vertical="top" wrapText="1"/>
    </xf>
    <xf numFmtId="49" fontId="12" fillId="4" borderId="27" xfId="4" applyNumberFormat="1" applyFont="1" applyFill="1" applyBorder="1" applyAlignment="1">
      <alignment vertical="top" wrapText="1"/>
    </xf>
    <xf numFmtId="1" fontId="7" fillId="0" borderId="14" xfId="4" applyNumberFormat="1" applyFont="1" applyBorder="1" applyAlignment="1">
      <alignment horizontal="center" vertical="top"/>
    </xf>
    <xf numFmtId="0" fontId="7" fillId="4" borderId="14" xfId="4" applyFont="1" applyFill="1" applyBorder="1" applyAlignment="1">
      <alignment horizontal="center" vertical="top"/>
    </xf>
    <xf numFmtId="0" fontId="7" fillId="4" borderId="6" xfId="4" applyFont="1" applyFill="1" applyBorder="1" applyAlignment="1">
      <alignment horizontal="center" vertical="top"/>
    </xf>
    <xf numFmtId="49" fontId="12" fillId="4" borderId="41" xfId="4" applyNumberFormat="1" applyFont="1" applyFill="1" applyBorder="1" applyAlignment="1">
      <alignment vertical="top" wrapText="1"/>
    </xf>
    <xf numFmtId="49" fontId="8" fillId="12" borderId="0" xfId="4" applyNumberFormat="1" applyFont="1" applyFill="1" applyAlignment="1">
      <alignment horizontal="center" vertical="top" wrapText="1"/>
    </xf>
    <xf numFmtId="0" fontId="12" fillId="4" borderId="53" xfId="7" applyFont="1" applyFill="1" applyBorder="1" applyAlignment="1">
      <alignment horizontal="center" vertical="center" wrapText="1"/>
    </xf>
    <xf numFmtId="0" fontId="7" fillId="4" borderId="31" xfId="7" applyFont="1" applyFill="1" applyBorder="1" applyAlignment="1">
      <alignment horizontal="left" vertical="top" wrapText="1"/>
    </xf>
    <xf numFmtId="49" fontId="8" fillId="12" borderId="22" xfId="4" applyNumberFormat="1" applyFont="1" applyFill="1" applyBorder="1" applyAlignment="1">
      <alignment horizontal="center" vertical="top" wrapText="1"/>
    </xf>
    <xf numFmtId="0" fontId="27" fillId="8" borderId="40" xfId="4" applyFont="1" applyFill="1" applyBorder="1" applyAlignment="1">
      <alignment vertical="top"/>
    </xf>
    <xf numFmtId="0" fontId="27" fillId="8" borderId="22" xfId="4" applyFont="1" applyFill="1" applyBorder="1" applyAlignment="1">
      <alignment vertical="top"/>
    </xf>
    <xf numFmtId="0" fontId="8" fillId="8" borderId="22" xfId="4" applyFont="1" applyFill="1" applyBorder="1" applyAlignment="1">
      <alignment vertical="top"/>
    </xf>
    <xf numFmtId="0" fontId="9" fillId="8" borderId="22" xfId="4" applyFont="1" applyFill="1" applyBorder="1" applyAlignment="1">
      <alignment vertical="top"/>
    </xf>
    <xf numFmtId="0" fontId="9" fillId="8" borderId="42" xfId="4" applyFont="1" applyFill="1" applyBorder="1" applyAlignment="1">
      <alignment vertical="top"/>
    </xf>
    <xf numFmtId="0" fontId="5" fillId="0" borderId="10" xfId="4" applyFont="1" applyBorder="1" applyAlignment="1">
      <alignment horizontal="left" vertical="top"/>
    </xf>
    <xf numFmtId="0" fontId="5" fillId="8" borderId="11" xfId="4" applyFont="1" applyFill="1" applyBorder="1" applyAlignment="1">
      <alignment horizontal="left" vertical="top" wrapText="1"/>
    </xf>
    <xf numFmtId="9" fontId="7" fillId="10" borderId="12" xfId="4" applyNumberFormat="1" applyFont="1" applyFill="1" applyBorder="1" applyAlignment="1">
      <alignment horizontal="center" vertical="top"/>
    </xf>
    <xf numFmtId="0" fontId="7" fillId="10" borderId="35" xfId="4" applyFont="1" applyFill="1" applyBorder="1" applyAlignment="1">
      <alignment horizontal="center" vertical="center"/>
    </xf>
    <xf numFmtId="0" fontId="7" fillId="10" borderId="55" xfId="4" applyFont="1" applyFill="1" applyBorder="1" applyAlignment="1">
      <alignment horizontal="left" vertical="top"/>
    </xf>
    <xf numFmtId="9" fontId="7" fillId="0" borderId="2" xfId="4" applyNumberFormat="1" applyFont="1" applyBorder="1" applyAlignment="1">
      <alignment horizontal="center" vertical="top"/>
    </xf>
    <xf numFmtId="9" fontId="7" fillId="0" borderId="19" xfId="4" applyNumberFormat="1" applyFont="1" applyBorder="1" applyAlignment="1">
      <alignment horizontal="center" vertical="top"/>
    </xf>
    <xf numFmtId="9" fontId="7" fillId="0" borderId="14" xfId="4" applyNumberFormat="1" applyFont="1" applyBorder="1" applyAlignment="1">
      <alignment horizontal="center" vertical="top"/>
    </xf>
    <xf numFmtId="0" fontId="7" fillId="0" borderId="53" xfId="4" applyFont="1" applyBorder="1" applyAlignment="1">
      <alignment horizontal="center" vertical="center"/>
    </xf>
    <xf numFmtId="164" fontId="17" fillId="0" borderId="36" xfId="4" applyNumberFormat="1" applyFont="1" applyBorder="1" applyAlignment="1">
      <alignment horizontal="center" vertical="top"/>
    </xf>
    <xf numFmtId="9" fontId="7" fillId="0" borderId="6" xfId="4" applyNumberFormat="1" applyFont="1" applyBorder="1" applyAlignment="1">
      <alignment horizontal="center" vertical="top"/>
    </xf>
    <xf numFmtId="0" fontId="7" fillId="10" borderId="59" xfId="4" applyFont="1" applyFill="1" applyBorder="1" applyAlignment="1">
      <alignment horizontal="center" vertical="center"/>
    </xf>
    <xf numFmtId="49" fontId="12" fillId="0" borderId="1" xfId="4" applyNumberFormat="1" applyFont="1" applyBorder="1" applyAlignment="1">
      <alignment vertical="top" wrapText="1"/>
    </xf>
    <xf numFmtId="49" fontId="12" fillId="0" borderId="27" xfId="4" applyNumberFormat="1" applyFont="1" applyBorder="1" applyAlignment="1">
      <alignment vertical="top" wrapText="1"/>
    </xf>
    <xf numFmtId="164" fontId="15" fillId="0" borderId="18" xfId="4" applyNumberFormat="1" applyFont="1" applyBorder="1" applyAlignment="1">
      <alignment horizontal="center" vertical="top"/>
    </xf>
    <xf numFmtId="49" fontId="12" fillId="0" borderId="41" xfId="4" applyNumberFormat="1" applyFont="1" applyBorder="1" applyAlignment="1">
      <alignment vertical="top" wrapText="1"/>
    </xf>
    <xf numFmtId="164" fontId="12" fillId="0" borderId="1" xfId="4" applyNumberFormat="1" applyFont="1" applyBorder="1" applyAlignment="1">
      <alignment horizontal="center" vertical="top"/>
    </xf>
    <xf numFmtId="9" fontId="7" fillId="10" borderId="9" xfId="4" applyNumberFormat="1" applyFont="1" applyFill="1" applyBorder="1" applyAlignment="1">
      <alignment horizontal="center" vertical="top"/>
    </xf>
    <xf numFmtId="0" fontId="7" fillId="10" borderId="49" xfId="4" applyFont="1" applyFill="1" applyBorder="1" applyAlignment="1">
      <alignment horizontal="center" vertical="center"/>
    </xf>
    <xf numFmtId="0" fontId="7" fillId="10" borderId="47" xfId="4" applyFont="1" applyFill="1" applyBorder="1" applyAlignment="1">
      <alignment horizontal="left" vertical="top"/>
    </xf>
    <xf numFmtId="0" fontId="7" fillId="0" borderId="60" xfId="4" applyFont="1" applyBorder="1" applyAlignment="1">
      <alignment horizontal="center" vertical="center"/>
    </xf>
    <xf numFmtId="0" fontId="7" fillId="0" borderId="57" xfId="4" applyFont="1" applyBorder="1" applyAlignment="1">
      <alignment horizontal="left" vertical="top"/>
    </xf>
    <xf numFmtId="0" fontId="4" fillId="5" borderId="0" xfId="4" applyFill="1"/>
    <xf numFmtId="0" fontId="7" fillId="0" borderId="28" xfId="4" applyFont="1" applyBorder="1" applyAlignment="1">
      <alignment horizontal="center" vertical="top"/>
    </xf>
    <xf numFmtId="0" fontId="12" fillId="4" borderId="33" xfId="7" applyFont="1" applyFill="1" applyBorder="1" applyAlignment="1">
      <alignment horizontal="center" vertical="top"/>
    </xf>
    <xf numFmtId="0" fontId="15" fillId="4" borderId="34" xfId="7" applyFont="1" applyFill="1" applyBorder="1" applyAlignment="1">
      <alignment horizontal="center" vertical="center" wrapText="1"/>
    </xf>
    <xf numFmtId="0" fontId="15" fillId="4" borderId="15" xfId="7" applyFont="1" applyFill="1" applyBorder="1" applyAlignment="1">
      <alignment wrapText="1"/>
    </xf>
    <xf numFmtId="0" fontId="12" fillId="4" borderId="37" xfId="7" applyFont="1" applyFill="1" applyBorder="1" applyAlignment="1">
      <alignment horizontal="center" vertical="top"/>
    </xf>
    <xf numFmtId="0" fontId="15" fillId="4" borderId="38" xfId="7" applyFont="1" applyFill="1" applyBorder="1" applyAlignment="1">
      <alignment horizontal="center" vertical="center" wrapText="1"/>
    </xf>
    <xf numFmtId="0" fontId="15" fillId="4" borderId="8" xfId="7" applyFont="1" applyFill="1" applyBorder="1" applyAlignment="1">
      <alignment wrapText="1"/>
    </xf>
    <xf numFmtId="49" fontId="8" fillId="4" borderId="12" xfId="4" applyNumberFormat="1" applyFont="1" applyFill="1" applyBorder="1" applyAlignment="1">
      <alignment horizontal="center" vertical="top" wrapText="1"/>
    </xf>
    <xf numFmtId="49" fontId="8" fillId="4" borderId="40" xfId="4" applyNumberFormat="1" applyFont="1" applyFill="1" applyBorder="1" applyAlignment="1">
      <alignment horizontal="center" vertical="top" wrapText="1"/>
    </xf>
    <xf numFmtId="0" fontId="13" fillId="4" borderId="3" xfId="4" applyFont="1" applyFill="1" applyBorder="1" applyAlignment="1">
      <alignment horizontal="center" vertical="top" wrapText="1"/>
    </xf>
    <xf numFmtId="49" fontId="8" fillId="4" borderId="0" xfId="4" applyNumberFormat="1" applyFont="1" applyFill="1" applyAlignment="1">
      <alignment horizontal="center" vertical="top" wrapText="1"/>
    </xf>
    <xf numFmtId="0" fontId="38" fillId="0" borderId="12" xfId="0" applyFont="1" applyBorder="1" applyAlignment="1">
      <alignment vertical="top" wrapText="1"/>
    </xf>
    <xf numFmtId="0" fontId="12" fillId="0" borderId="12" xfId="0" applyFont="1" applyBorder="1" applyAlignment="1">
      <alignment horizontal="left" vertical="top" wrapText="1"/>
    </xf>
    <xf numFmtId="49" fontId="8" fillId="4" borderId="22" xfId="4" applyNumberFormat="1" applyFont="1" applyFill="1" applyBorder="1" applyAlignment="1">
      <alignment horizontal="center" vertical="top" wrapText="1"/>
    </xf>
    <xf numFmtId="2" fontId="4" fillId="0" borderId="0" xfId="4" applyNumberFormat="1"/>
    <xf numFmtId="49" fontId="12" fillId="4" borderId="41" xfId="4" applyNumberFormat="1" applyFont="1" applyFill="1" applyBorder="1" applyAlignment="1">
      <alignment vertical="top"/>
    </xf>
    <xf numFmtId="0" fontId="20" fillId="4" borderId="53" xfId="4" applyFont="1" applyFill="1" applyBorder="1" applyAlignment="1">
      <alignment horizontal="center" vertical="top" wrapText="1"/>
    </xf>
    <xf numFmtId="164" fontId="15" fillId="12" borderId="36" xfId="4" applyNumberFormat="1" applyFont="1" applyFill="1" applyBorder="1" applyAlignment="1">
      <alignment horizontal="center" vertical="top"/>
    </xf>
    <xf numFmtId="49" fontId="8" fillId="12" borderId="42" xfId="4" applyNumberFormat="1" applyFont="1" applyFill="1" applyBorder="1" applyAlignment="1">
      <alignment horizontal="center" vertical="top" wrapText="1"/>
    </xf>
    <xf numFmtId="0" fontId="25" fillId="7" borderId="40" xfId="4" applyFont="1" applyFill="1" applyBorder="1" applyAlignment="1">
      <alignment horizontal="left" vertical="top"/>
    </xf>
    <xf numFmtId="0" fontId="5" fillId="7" borderId="22" xfId="4" applyFont="1" applyFill="1" applyBorder="1" applyAlignment="1">
      <alignment horizontal="left" vertical="top"/>
    </xf>
    <xf numFmtId="0" fontId="39" fillId="7" borderId="22" xfId="4" applyFont="1" applyFill="1" applyBorder="1" applyAlignment="1">
      <alignment horizontal="left" vertical="top"/>
    </xf>
    <xf numFmtId="0" fontId="40" fillId="7" borderId="22" xfId="4" applyFont="1" applyFill="1" applyBorder="1" applyAlignment="1">
      <alignment horizontal="left" vertical="top"/>
    </xf>
    <xf numFmtId="0" fontId="25" fillId="7" borderId="0" xfId="4" applyFont="1" applyFill="1" applyAlignment="1">
      <alignment vertical="top"/>
    </xf>
    <xf numFmtId="49" fontId="25" fillId="7" borderId="17" xfId="4" applyNumberFormat="1" applyFont="1" applyFill="1" applyBorder="1" applyAlignment="1">
      <alignment horizontal="center" vertical="top" wrapText="1"/>
    </xf>
    <xf numFmtId="164" fontId="5" fillId="7" borderId="1" xfId="4" applyNumberFormat="1" applyFont="1" applyFill="1" applyBorder="1" applyAlignment="1">
      <alignment horizontal="center" vertical="top" wrapText="1"/>
    </xf>
    <xf numFmtId="0" fontId="25" fillId="7" borderId="4" xfId="4" applyFont="1" applyFill="1" applyBorder="1" applyAlignment="1">
      <alignment horizontal="center" vertical="top"/>
    </xf>
    <xf numFmtId="0" fontId="25" fillId="7" borderId="3" xfId="4" applyFont="1" applyFill="1" applyBorder="1" applyAlignment="1">
      <alignment horizontal="right" vertical="top" wrapText="1"/>
    </xf>
    <xf numFmtId="49" fontId="28" fillId="7" borderId="1" xfId="4" applyNumberFormat="1" applyFont="1" applyFill="1" applyBorder="1" applyAlignment="1">
      <alignment horizontal="center" vertical="top"/>
    </xf>
    <xf numFmtId="49" fontId="28" fillId="9" borderId="17" xfId="4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left" vertical="top" wrapText="1"/>
    </xf>
    <xf numFmtId="0" fontId="4" fillId="4" borderId="1" xfId="4" applyFill="1" applyBorder="1" applyAlignment="1">
      <alignment horizontal="center" vertical="top" wrapText="1"/>
    </xf>
    <xf numFmtId="0" fontId="4" fillId="13" borderId="1" xfId="4" applyFill="1" applyBorder="1" applyAlignment="1">
      <alignment horizontal="center" vertical="top" wrapText="1"/>
    </xf>
    <xf numFmtId="49" fontId="5" fillId="4" borderId="27" xfId="4" applyNumberFormat="1" applyFont="1" applyFill="1" applyBorder="1" applyAlignment="1">
      <alignment horizontal="center" vertical="top" wrapText="1"/>
    </xf>
    <xf numFmtId="49" fontId="5" fillId="13" borderId="27" xfId="4" applyNumberFormat="1" applyFont="1" applyFill="1" applyBorder="1" applyAlignment="1">
      <alignment horizontal="center" vertical="top" wrapText="1"/>
    </xf>
    <xf numFmtId="49" fontId="5" fillId="4" borderId="41" xfId="4" applyNumberFormat="1" applyFont="1" applyFill="1" applyBorder="1" applyAlignment="1">
      <alignment horizontal="center" vertical="top" wrapText="1"/>
    </xf>
    <xf numFmtId="49" fontId="5" fillId="13" borderId="41" xfId="4" applyNumberFormat="1" applyFont="1" applyFill="1" applyBorder="1" applyAlignment="1">
      <alignment horizontal="center" vertical="top" wrapText="1"/>
    </xf>
    <xf numFmtId="0" fontId="31" fillId="12" borderId="0" xfId="4" applyFont="1" applyFill="1" applyAlignment="1">
      <alignment horizontal="center" vertical="top" wrapText="1"/>
    </xf>
    <xf numFmtId="49" fontId="25" fillId="12" borderId="0" xfId="4" applyNumberFormat="1" applyFont="1" applyFill="1" applyAlignment="1">
      <alignment horizontal="center" vertical="top" wrapText="1"/>
    </xf>
    <xf numFmtId="49" fontId="25" fillId="12" borderId="13" xfId="4" applyNumberFormat="1" applyFont="1" applyFill="1" applyBorder="1" applyAlignment="1">
      <alignment horizontal="center" vertical="top" wrapText="1"/>
    </xf>
    <xf numFmtId="0" fontId="5" fillId="12" borderId="36" xfId="4" applyFont="1" applyFill="1" applyBorder="1" applyAlignment="1">
      <alignment horizontal="center" vertical="top"/>
    </xf>
    <xf numFmtId="0" fontId="14" fillId="0" borderId="0" xfId="4" applyFont="1" applyAlignment="1">
      <alignment vertical="top"/>
    </xf>
    <xf numFmtId="49" fontId="28" fillId="8" borderId="11" xfId="4" applyNumberFormat="1" applyFont="1" applyFill="1" applyBorder="1" applyAlignment="1">
      <alignment horizontal="center" vertical="top"/>
    </xf>
    <xf numFmtId="49" fontId="28" fillId="9" borderId="11" xfId="4" applyNumberFormat="1" applyFont="1" applyFill="1" applyBorder="1" applyAlignment="1">
      <alignment horizontal="center" vertical="top"/>
    </xf>
    <xf numFmtId="0" fontId="25" fillId="8" borderId="4" xfId="4" applyFont="1" applyFill="1" applyBorder="1" applyAlignment="1">
      <alignment horizontal="center" vertical="top"/>
    </xf>
    <xf numFmtId="0" fontId="20" fillId="10" borderId="3" xfId="4" applyFont="1" applyFill="1" applyBorder="1" applyAlignment="1">
      <alignment horizontal="center" vertical="center"/>
    </xf>
    <xf numFmtId="0" fontId="20" fillId="10" borderId="3" xfId="4" applyFont="1" applyFill="1" applyBorder="1" applyAlignment="1">
      <alignment horizontal="left" vertical="top"/>
    </xf>
    <xf numFmtId="164" fontId="8" fillId="17" borderId="1" xfId="4" applyNumberFormat="1" applyFont="1" applyFill="1" applyBorder="1" applyAlignment="1">
      <alignment horizontal="center" vertical="top"/>
    </xf>
    <xf numFmtId="0" fontId="8" fillId="10" borderId="9" xfId="4" applyFont="1" applyFill="1" applyBorder="1" applyAlignment="1">
      <alignment horizontal="center" vertical="top"/>
    </xf>
    <xf numFmtId="0" fontId="12" fillId="0" borderId="1" xfId="0" applyFont="1" applyBorder="1" applyAlignment="1">
      <alignment vertical="top" wrapText="1"/>
    </xf>
    <xf numFmtId="0" fontId="12" fillId="4" borderId="65" xfId="4" applyFont="1" applyFill="1" applyBorder="1" applyAlignment="1">
      <alignment horizontal="center" vertical="top"/>
    </xf>
    <xf numFmtId="0" fontId="12" fillId="0" borderId="27" xfId="0" applyFont="1" applyBorder="1" applyAlignment="1">
      <alignment vertical="top" wrapText="1"/>
    </xf>
    <xf numFmtId="0" fontId="12" fillId="4" borderId="19" xfId="4" applyFont="1" applyFill="1" applyBorder="1" applyAlignment="1">
      <alignment horizontal="center" vertical="top"/>
    </xf>
    <xf numFmtId="0" fontId="21" fillId="0" borderId="27" xfId="0" applyFont="1" applyBorder="1" applyAlignment="1">
      <alignment vertical="top" wrapText="1"/>
    </xf>
    <xf numFmtId="0" fontId="12" fillId="4" borderId="6" xfId="4" applyFont="1" applyFill="1" applyBorder="1" applyAlignment="1">
      <alignment horizontal="center" vertical="top"/>
    </xf>
    <xf numFmtId="0" fontId="42" fillId="5" borderId="0" xfId="4" applyFont="1" applyFill="1"/>
    <xf numFmtId="0" fontId="20" fillId="0" borderId="24" xfId="4" applyFont="1" applyBorder="1" applyAlignment="1">
      <alignment horizontal="center" vertical="center"/>
    </xf>
    <xf numFmtId="0" fontId="20" fillId="0" borderId="3" xfId="4" applyFont="1" applyBorder="1" applyAlignment="1">
      <alignment horizontal="left" vertical="top"/>
    </xf>
    <xf numFmtId="9" fontId="20" fillId="0" borderId="28" xfId="4" applyNumberFormat="1" applyFont="1" applyBorder="1" applyAlignment="1">
      <alignment horizontal="center" vertical="top"/>
    </xf>
    <xf numFmtId="0" fontId="7" fillId="0" borderId="53" xfId="4" applyFont="1" applyBorder="1" applyAlignment="1">
      <alignment horizontal="left" vertical="top"/>
    </xf>
    <xf numFmtId="0" fontId="7" fillId="0" borderId="39" xfId="4" applyFont="1" applyBorder="1" applyAlignment="1">
      <alignment horizontal="left" vertical="top"/>
    </xf>
    <xf numFmtId="0" fontId="12" fillId="0" borderId="41" xfId="0" applyFont="1" applyBorder="1" applyAlignment="1">
      <alignment vertical="top" wrapText="1"/>
    </xf>
    <xf numFmtId="9" fontId="7" fillId="10" borderId="40" xfId="4" applyNumberFormat="1" applyFont="1" applyFill="1" applyBorder="1" applyAlignment="1">
      <alignment horizontal="center" vertical="top"/>
    </xf>
    <xf numFmtId="0" fontId="7" fillId="10" borderId="22" xfId="4" applyFont="1" applyFill="1" applyBorder="1" applyAlignment="1">
      <alignment horizontal="center" vertical="center"/>
    </xf>
    <xf numFmtId="0" fontId="7" fillId="10" borderId="22" xfId="4" applyFont="1" applyFill="1" applyBorder="1" applyAlignment="1">
      <alignment horizontal="left" vertical="top"/>
    </xf>
    <xf numFmtId="9" fontId="7" fillId="0" borderId="60" xfId="4" applyNumberFormat="1" applyFont="1" applyBorder="1" applyAlignment="1">
      <alignment horizontal="center" vertical="top"/>
    </xf>
    <xf numFmtId="0" fontId="12" fillId="4" borderId="67" xfId="4" applyFont="1" applyFill="1" applyBorder="1" applyAlignment="1">
      <alignment horizontal="center" vertical="top"/>
    </xf>
    <xf numFmtId="9" fontId="7" fillId="0" borderId="29" xfId="4" applyNumberFormat="1" applyFont="1" applyBorder="1" applyAlignment="1">
      <alignment horizontal="center" vertical="top"/>
    </xf>
    <xf numFmtId="0" fontId="12" fillId="4" borderId="20" xfId="4" applyFont="1" applyFill="1" applyBorder="1" applyAlignment="1">
      <alignment horizontal="center" vertical="top"/>
    </xf>
    <xf numFmtId="1" fontId="7" fillId="0" borderId="29" xfId="4" applyNumberFormat="1" applyFont="1" applyBorder="1" applyAlignment="1">
      <alignment horizontal="center" vertical="top"/>
    </xf>
    <xf numFmtId="0" fontId="12" fillId="4" borderId="7" xfId="4" applyFont="1" applyFill="1" applyBorder="1" applyAlignment="1">
      <alignment horizontal="center" vertical="top"/>
    </xf>
    <xf numFmtId="9" fontId="20" fillId="10" borderId="63" xfId="4" applyNumberFormat="1" applyFont="1" applyFill="1" applyBorder="1" applyAlignment="1">
      <alignment horizontal="center" vertical="top"/>
    </xf>
    <xf numFmtId="0" fontId="8" fillId="10" borderId="17" xfId="4" applyFont="1" applyFill="1" applyBorder="1" applyAlignment="1">
      <alignment horizontal="center" vertical="top"/>
    </xf>
    <xf numFmtId="0" fontId="14" fillId="0" borderId="0" xfId="4" applyFont="1" applyAlignment="1">
      <alignment vertical="center"/>
    </xf>
    <xf numFmtId="0" fontId="20" fillId="4" borderId="33" xfId="4" applyFont="1" applyFill="1" applyBorder="1" applyAlignment="1">
      <alignment horizontal="center" vertical="center"/>
    </xf>
    <xf numFmtId="9" fontId="20" fillId="10" borderId="23" xfId="4" applyNumberFormat="1" applyFont="1" applyFill="1" applyBorder="1" applyAlignment="1">
      <alignment horizontal="center" vertical="top"/>
    </xf>
    <xf numFmtId="0" fontId="20" fillId="10" borderId="25" xfId="4" applyFont="1" applyFill="1" applyBorder="1" applyAlignment="1">
      <alignment horizontal="center" vertical="center"/>
    </xf>
    <xf numFmtId="0" fontId="20" fillId="10" borderId="43" xfId="4" applyFont="1" applyFill="1" applyBorder="1" applyAlignment="1">
      <alignment horizontal="left" vertical="top"/>
    </xf>
    <xf numFmtId="164" fontId="8" fillId="10" borderId="26" xfId="4" applyNumberFormat="1" applyFont="1" applyFill="1" applyBorder="1" applyAlignment="1">
      <alignment horizontal="center" vertical="top"/>
    </xf>
    <xf numFmtId="0" fontId="8" fillId="10" borderId="68" xfId="4" applyFont="1" applyFill="1" applyBorder="1" applyAlignment="1">
      <alignment horizontal="center" vertical="top"/>
    </xf>
    <xf numFmtId="49" fontId="12" fillId="0" borderId="3" xfId="4" applyNumberFormat="1" applyFont="1" applyBorder="1" applyAlignment="1">
      <alignment horizontal="center" vertical="top"/>
    </xf>
    <xf numFmtId="49" fontId="21" fillId="4" borderId="27" xfId="4" applyNumberFormat="1" applyFont="1" applyFill="1" applyBorder="1" applyAlignment="1">
      <alignment horizontal="left" vertical="top"/>
    </xf>
    <xf numFmtId="0" fontId="38" fillId="0" borderId="40" xfId="0" applyFont="1" applyBorder="1" applyAlignment="1">
      <alignment vertical="top" wrapText="1"/>
    </xf>
    <xf numFmtId="0" fontId="8" fillId="12" borderId="36" xfId="4" applyFont="1" applyFill="1" applyBorder="1" applyAlignment="1">
      <alignment horizontal="center" vertical="top"/>
    </xf>
    <xf numFmtId="0" fontId="22" fillId="8" borderId="10" xfId="4" applyFont="1" applyFill="1" applyBorder="1" applyAlignment="1">
      <alignment vertical="top"/>
    </xf>
    <xf numFmtId="0" fontId="7" fillId="0" borderId="9" xfId="4" applyFont="1" applyBorder="1" applyAlignment="1">
      <alignment horizontal="center" vertical="center"/>
    </xf>
    <xf numFmtId="0" fontId="7" fillId="0" borderId="10" xfId="4" applyFont="1" applyBorder="1" applyAlignment="1">
      <alignment vertical="top"/>
    </xf>
    <xf numFmtId="0" fontId="8" fillId="0" borderId="42" xfId="4" applyFont="1" applyBorder="1" applyAlignment="1">
      <alignment vertical="top"/>
    </xf>
    <xf numFmtId="49" fontId="8" fillId="7" borderId="42" xfId="4" applyNumberFormat="1" applyFont="1" applyFill="1" applyBorder="1" applyAlignment="1">
      <alignment horizontal="center" vertical="top" wrapText="1"/>
    </xf>
    <xf numFmtId="0" fontId="5" fillId="9" borderId="40" xfId="4" applyFont="1" applyFill="1" applyBorder="1" applyAlignment="1">
      <alignment horizontal="left" vertical="top"/>
    </xf>
    <xf numFmtId="0" fontId="8" fillId="9" borderId="22" xfId="4" applyFont="1" applyFill="1" applyBorder="1" applyAlignment="1">
      <alignment horizontal="left" vertical="top"/>
    </xf>
    <xf numFmtId="0" fontId="21" fillId="9" borderId="22" xfId="4" applyFont="1" applyFill="1" applyBorder="1" applyAlignment="1">
      <alignment horizontal="left" vertical="top"/>
    </xf>
    <xf numFmtId="0" fontId="7" fillId="10" borderId="51" xfId="4" applyFont="1" applyFill="1" applyBorder="1" applyAlignment="1">
      <alignment horizontal="left" vertical="top"/>
    </xf>
    <xf numFmtId="0" fontId="8" fillId="10" borderId="17" xfId="7" applyFont="1" applyFill="1" applyBorder="1" applyAlignment="1">
      <alignment horizontal="center" vertical="top"/>
    </xf>
    <xf numFmtId="0" fontId="12" fillId="4" borderId="52" xfId="7" applyFont="1" applyFill="1" applyBorder="1" applyAlignment="1">
      <alignment horizontal="center" vertical="top"/>
    </xf>
    <xf numFmtId="0" fontId="12" fillId="4" borderId="18" xfId="7" applyFont="1" applyFill="1" applyBorder="1" applyAlignment="1">
      <alignment horizontal="center" vertical="top"/>
    </xf>
    <xf numFmtId="0" fontId="12" fillId="4" borderId="5" xfId="7" applyFont="1" applyFill="1" applyBorder="1" applyAlignment="1">
      <alignment horizontal="center" vertical="top"/>
    </xf>
    <xf numFmtId="49" fontId="8" fillId="0" borderId="41" xfId="4" applyNumberFormat="1" applyFont="1" applyBorder="1" applyAlignment="1">
      <alignment horizontal="center" vertical="top" wrapText="1"/>
    </xf>
    <xf numFmtId="0" fontId="8" fillId="10" borderId="10" xfId="7" applyFont="1" applyFill="1" applyBorder="1" applyAlignment="1">
      <alignment horizontal="center" vertical="top"/>
    </xf>
    <xf numFmtId="0" fontId="7" fillId="0" borderId="62" xfId="4" applyFont="1" applyBorder="1" applyAlignment="1">
      <alignment horizontal="center" vertical="center"/>
    </xf>
    <xf numFmtId="0" fontId="7" fillId="0" borderId="4" xfId="4" applyFont="1" applyBorder="1" applyAlignment="1">
      <alignment horizontal="left" vertical="top"/>
    </xf>
    <xf numFmtId="0" fontId="12" fillId="4" borderId="67" xfId="7" applyFont="1" applyFill="1" applyBorder="1" applyAlignment="1">
      <alignment horizontal="center" vertical="top"/>
    </xf>
    <xf numFmtId="0" fontId="12" fillId="4" borderId="20" xfId="7" applyFont="1" applyFill="1" applyBorder="1" applyAlignment="1">
      <alignment horizontal="center" vertical="top"/>
    </xf>
    <xf numFmtId="9" fontId="7" fillId="0" borderId="12" xfId="4" applyNumberFormat="1" applyFont="1" applyBorder="1" applyAlignment="1">
      <alignment horizontal="center" vertical="top"/>
    </xf>
    <xf numFmtId="0" fontId="7" fillId="0" borderId="66" xfId="4" applyFont="1" applyBorder="1" applyAlignment="1">
      <alignment horizontal="center" vertical="center"/>
    </xf>
    <xf numFmtId="0" fontId="7" fillId="0" borderId="13" xfId="4" applyFont="1" applyBorder="1" applyAlignment="1">
      <alignment horizontal="left" vertical="top"/>
    </xf>
    <xf numFmtId="9" fontId="7" fillId="0" borderId="40" xfId="4" applyNumberFormat="1" applyFont="1" applyBorder="1" applyAlignment="1">
      <alignment horizontal="center" vertical="top"/>
    </xf>
    <xf numFmtId="0" fontId="7" fillId="0" borderId="69" xfId="4" applyFont="1" applyBorder="1" applyAlignment="1">
      <alignment horizontal="center" vertical="center"/>
    </xf>
    <xf numFmtId="0" fontId="7" fillId="0" borderId="42" xfId="4" applyFont="1" applyBorder="1" applyAlignment="1">
      <alignment horizontal="left" vertical="top"/>
    </xf>
    <xf numFmtId="164" fontId="8" fillId="0" borderId="41" xfId="4" applyNumberFormat="1" applyFont="1" applyBorder="1" applyAlignment="1">
      <alignment horizontal="center" vertical="top"/>
    </xf>
    <xf numFmtId="0" fontId="12" fillId="4" borderId="7" xfId="7" applyFont="1" applyFill="1" applyBorder="1" applyAlignment="1">
      <alignment horizontal="center" vertical="top"/>
    </xf>
    <xf numFmtId="0" fontId="7" fillId="10" borderId="62" xfId="4" applyFont="1" applyFill="1" applyBorder="1" applyAlignment="1">
      <alignment horizontal="center" vertical="center"/>
    </xf>
    <xf numFmtId="0" fontId="7" fillId="10" borderId="59" xfId="4" applyFont="1" applyFill="1" applyBorder="1" applyAlignment="1">
      <alignment horizontal="left" vertical="top"/>
    </xf>
    <xf numFmtId="0" fontId="8" fillId="10" borderId="11" xfId="7" applyFont="1" applyFill="1" applyBorder="1" applyAlignment="1">
      <alignment horizontal="center" vertical="top"/>
    </xf>
    <xf numFmtId="9" fontId="7" fillId="0" borderId="9" xfId="4" applyNumberFormat="1" applyFont="1" applyBorder="1" applyAlignment="1">
      <alignment horizontal="center" vertical="top"/>
    </xf>
    <xf numFmtId="0" fontId="7" fillId="0" borderId="49" xfId="4" applyFont="1" applyBorder="1" applyAlignment="1">
      <alignment horizontal="center" vertical="center"/>
    </xf>
    <xf numFmtId="0" fontId="7" fillId="0" borderId="47" xfId="4" applyFont="1" applyBorder="1" applyAlignment="1">
      <alignment horizontal="left" vertical="top"/>
    </xf>
    <xf numFmtId="164" fontId="12" fillId="0" borderId="17" xfId="4" applyNumberFormat="1" applyFont="1" applyBorder="1" applyAlignment="1">
      <alignment horizontal="center" vertical="top"/>
    </xf>
    <xf numFmtId="0" fontId="12" fillId="4" borderId="41" xfId="7" applyFont="1" applyFill="1" applyBorder="1" applyAlignment="1">
      <alignment horizontal="center" vertical="top"/>
    </xf>
    <xf numFmtId="9" fontId="7" fillId="0" borderId="65" xfId="4" applyNumberFormat="1" applyFont="1" applyBorder="1" applyAlignment="1">
      <alignment horizontal="center" vertical="top"/>
    </xf>
    <xf numFmtId="0" fontId="12" fillId="0" borderId="29" xfId="7" applyFont="1" applyBorder="1" applyAlignment="1">
      <alignment horizontal="center" vertical="center"/>
    </xf>
    <xf numFmtId="0" fontId="12" fillId="0" borderId="44" xfId="7" applyFont="1" applyBorder="1" applyAlignment="1">
      <alignment horizontal="left" vertical="top"/>
    </xf>
    <xf numFmtId="0" fontId="12" fillId="4" borderId="34" xfId="7" applyFont="1" applyFill="1" applyBorder="1" applyAlignment="1">
      <alignment horizontal="center" vertical="top" wrapText="1"/>
    </xf>
    <xf numFmtId="0" fontId="12" fillId="4" borderId="31" xfId="7" applyFont="1" applyFill="1" applyBorder="1" applyAlignment="1">
      <alignment horizontal="left" vertical="top" wrapText="1"/>
    </xf>
    <xf numFmtId="0" fontId="12" fillId="4" borderId="38" xfId="7" applyFont="1" applyFill="1" applyBorder="1" applyAlignment="1">
      <alignment horizontal="center" vertical="top" wrapText="1"/>
    </xf>
    <xf numFmtId="0" fontId="12" fillId="4" borderId="45" xfId="7" applyFont="1" applyFill="1" applyBorder="1" applyAlignment="1">
      <alignment horizontal="left" vertical="top" wrapText="1"/>
    </xf>
    <xf numFmtId="0" fontId="43" fillId="0" borderId="0" xfId="4" applyFont="1"/>
    <xf numFmtId="0" fontId="44" fillId="4" borderId="33" xfId="4" applyFont="1" applyFill="1" applyBorder="1" applyAlignment="1">
      <alignment horizontal="center" vertical="top"/>
    </xf>
    <xf numFmtId="164" fontId="8" fillId="12" borderId="52" xfId="4" applyNumberFormat="1" applyFont="1" applyFill="1" applyBorder="1" applyAlignment="1">
      <alignment horizontal="center" vertical="top"/>
    </xf>
    <xf numFmtId="49" fontId="8" fillId="0" borderId="0" xfId="4" applyNumberFormat="1" applyFont="1" applyAlignment="1">
      <alignment horizontal="center" vertical="top" wrapText="1"/>
    </xf>
    <xf numFmtId="49" fontId="13" fillId="12" borderId="1" xfId="4" applyNumberFormat="1" applyFont="1" applyFill="1" applyBorder="1" applyAlignment="1">
      <alignment horizontal="center" vertical="top" wrapText="1"/>
    </xf>
    <xf numFmtId="9" fontId="20" fillId="0" borderId="54" xfId="4" applyNumberFormat="1" applyFont="1" applyBorder="1" applyAlignment="1">
      <alignment horizontal="center" vertical="top"/>
    </xf>
    <xf numFmtId="0" fontId="20" fillId="0" borderId="55" xfId="4" applyFont="1" applyBorder="1" applyAlignment="1">
      <alignment horizontal="left" vertical="top"/>
    </xf>
    <xf numFmtId="49" fontId="8" fillId="7" borderId="27" xfId="4" applyNumberFormat="1" applyFont="1" applyFill="1" applyBorder="1" applyAlignment="1">
      <alignment vertical="top"/>
    </xf>
    <xf numFmtId="49" fontId="21" fillId="0" borderId="27" xfId="4" applyNumberFormat="1" applyFont="1" applyBorder="1" applyAlignment="1">
      <alignment horizontal="center" vertical="top"/>
    </xf>
    <xf numFmtId="49" fontId="8" fillId="7" borderId="41" xfId="4" applyNumberFormat="1" applyFont="1" applyFill="1" applyBorder="1" applyAlignment="1">
      <alignment vertical="top"/>
    </xf>
    <xf numFmtId="49" fontId="21" fillId="0" borderId="27" xfId="4" applyNumberFormat="1" applyFont="1" applyBorder="1" applyAlignment="1">
      <alignment horizontal="left" vertical="top"/>
    </xf>
    <xf numFmtId="49" fontId="12" fillId="5" borderId="4" xfId="4" applyNumberFormat="1" applyFont="1" applyFill="1" applyBorder="1" applyAlignment="1">
      <alignment horizontal="center" vertical="top"/>
    </xf>
    <xf numFmtId="49" fontId="12" fillId="5" borderId="27" xfId="4" applyNumberFormat="1" applyFont="1" applyFill="1" applyBorder="1" applyAlignment="1">
      <alignment horizontal="center" vertical="top"/>
    </xf>
    <xf numFmtId="49" fontId="12" fillId="5" borderId="27" xfId="4" applyNumberFormat="1" applyFont="1" applyFill="1" applyBorder="1" applyAlignment="1">
      <alignment vertical="top"/>
    </xf>
    <xf numFmtId="0" fontId="12" fillId="5" borderId="40" xfId="0" applyFont="1" applyFill="1" applyBorder="1" applyAlignment="1">
      <alignment vertical="top" wrapText="1"/>
    </xf>
    <xf numFmtId="49" fontId="12" fillId="5" borderId="27" xfId="4" applyNumberFormat="1" applyFont="1" applyFill="1" applyBorder="1" applyAlignment="1">
      <alignment horizontal="left" vertical="top"/>
    </xf>
    <xf numFmtId="0" fontId="12" fillId="5" borderId="40" xfId="0" applyFont="1" applyFill="1" applyBorder="1" applyAlignment="1">
      <alignment vertical="top"/>
    </xf>
    <xf numFmtId="0" fontId="7" fillId="0" borderId="63" xfId="4" applyFont="1" applyBorder="1" applyAlignment="1">
      <alignment horizontal="center" vertical="top" wrapText="1"/>
    </xf>
    <xf numFmtId="0" fontId="7" fillId="0" borderId="50" xfId="4" applyFont="1" applyBorder="1" applyAlignment="1">
      <alignment horizontal="center" vertical="top" wrapText="1"/>
    </xf>
    <xf numFmtId="0" fontId="7" fillId="0" borderId="50" xfId="4" applyFont="1" applyBorder="1" applyAlignment="1">
      <alignment horizontal="left" vertical="top" wrapText="1"/>
    </xf>
    <xf numFmtId="0" fontId="12" fillId="0" borderId="0" xfId="4" applyFont="1" applyAlignment="1">
      <alignment horizontal="center" vertical="top" wrapText="1"/>
    </xf>
    <xf numFmtId="0" fontId="7" fillId="0" borderId="46" xfId="4" applyFont="1" applyBorder="1" applyAlignment="1">
      <alignment horizontal="center" vertical="center" wrapText="1"/>
    </xf>
    <xf numFmtId="0" fontId="7" fillId="0" borderId="49" xfId="4" applyFont="1" applyBorder="1" applyAlignment="1">
      <alignment horizontal="center" vertical="top" wrapText="1"/>
    </xf>
    <xf numFmtId="0" fontId="7" fillId="0" borderId="0" xfId="4" applyFont="1" applyAlignment="1">
      <alignment vertical="top"/>
    </xf>
    <xf numFmtId="0" fontId="5" fillId="9" borderId="9" xfId="4" applyFont="1" applyFill="1" applyBorder="1" applyAlignment="1">
      <alignment horizontal="left" vertical="top"/>
    </xf>
    <xf numFmtId="0" fontId="8" fillId="9" borderId="10" xfId="4" applyFont="1" applyFill="1" applyBorder="1" applyAlignment="1">
      <alignment horizontal="left" vertical="top"/>
    </xf>
    <xf numFmtId="0" fontId="12" fillId="9" borderId="10" xfId="4" applyFont="1" applyFill="1" applyBorder="1" applyAlignment="1">
      <alignment horizontal="left" vertical="top"/>
    </xf>
    <xf numFmtId="0" fontId="8" fillId="7" borderId="3" xfId="4" applyFont="1" applyFill="1" applyBorder="1" applyAlignment="1">
      <alignment vertical="top"/>
    </xf>
    <xf numFmtId="164" fontId="17" fillId="0" borderId="5" xfId="4" applyNumberFormat="1" applyFont="1" applyBorder="1" applyAlignment="1">
      <alignment horizontal="center" vertical="top"/>
    </xf>
    <xf numFmtId="0" fontId="7" fillId="4" borderId="31" xfId="4" applyFont="1" applyFill="1" applyBorder="1" applyAlignment="1">
      <alignment horizontal="left" vertical="center" wrapText="1"/>
    </xf>
    <xf numFmtId="0" fontId="7" fillId="0" borderId="29" xfId="4" applyFont="1" applyBorder="1" applyAlignment="1">
      <alignment horizontal="center" vertical="center" wrapText="1"/>
    </xf>
    <xf numFmtId="0" fontId="7" fillId="0" borderId="44" xfId="4" applyFont="1" applyBorder="1" applyAlignment="1">
      <alignment horizontal="left" vertical="center" wrapText="1"/>
    </xf>
    <xf numFmtId="0" fontId="20" fillId="4" borderId="44" xfId="4" applyFont="1" applyFill="1" applyBorder="1" applyAlignment="1">
      <alignment vertical="top" wrapText="1"/>
    </xf>
    <xf numFmtId="0" fontId="7" fillId="4" borderId="38" xfId="4" applyFont="1" applyFill="1" applyBorder="1" applyAlignment="1">
      <alignment horizontal="left" vertical="top" wrapText="1"/>
    </xf>
    <xf numFmtId="164" fontId="15" fillId="12" borderId="5" xfId="4" applyNumberFormat="1" applyFont="1" applyFill="1" applyBorder="1" applyAlignment="1">
      <alignment horizontal="center" vertical="top"/>
    </xf>
    <xf numFmtId="0" fontId="20" fillId="0" borderId="33" xfId="4" applyFont="1" applyBorder="1" applyAlignment="1">
      <alignment horizontal="center" vertical="top"/>
    </xf>
    <xf numFmtId="0" fontId="7" fillId="0" borderId="53" xfId="4" applyFont="1" applyBorder="1" applyAlignment="1">
      <alignment horizontal="center" vertical="center" wrapText="1"/>
    </xf>
    <xf numFmtId="0" fontId="7" fillId="4" borderId="33" xfId="4" applyFont="1" applyFill="1" applyBorder="1" applyAlignment="1">
      <alignment vertical="top"/>
    </xf>
    <xf numFmtId="0" fontId="7" fillId="4" borderId="34" xfId="4" applyFont="1" applyFill="1" applyBorder="1" applyAlignment="1">
      <alignment vertical="center" wrapText="1"/>
    </xf>
    <xf numFmtId="0" fontId="7" fillId="4" borderId="31" xfId="4" applyFont="1" applyFill="1" applyBorder="1" applyAlignment="1">
      <alignment wrapText="1"/>
    </xf>
    <xf numFmtId="0" fontId="7" fillId="4" borderId="55" xfId="4" applyFont="1" applyFill="1" applyBorder="1" applyAlignment="1">
      <alignment vertical="top" wrapText="1"/>
    </xf>
    <xf numFmtId="0" fontId="7" fillId="4" borderId="45" xfId="4" applyFont="1" applyFill="1" applyBorder="1" applyAlignment="1">
      <alignment vertical="top" wrapText="1"/>
    </xf>
    <xf numFmtId="0" fontId="13" fillId="7" borderId="22" xfId="4" applyFont="1" applyFill="1" applyBorder="1"/>
    <xf numFmtId="0" fontId="8" fillId="7" borderId="22" xfId="4" applyFont="1" applyFill="1" applyBorder="1" applyAlignment="1">
      <alignment vertical="top"/>
    </xf>
    <xf numFmtId="49" fontId="8" fillId="6" borderId="17" xfId="4" applyNumberFormat="1" applyFont="1" applyFill="1" applyBorder="1" applyAlignment="1">
      <alignment horizontal="center" vertical="top" wrapText="1"/>
    </xf>
    <xf numFmtId="0" fontId="45" fillId="0" borderId="3" xfId="4" applyFont="1" applyBorder="1" applyAlignment="1">
      <alignment horizontal="center" vertical="center"/>
    </xf>
    <xf numFmtId="0" fontId="45" fillId="0" borderId="0" xfId="4" applyFont="1" applyAlignment="1">
      <alignment horizontal="center" vertical="center"/>
    </xf>
    <xf numFmtId="0" fontId="8" fillId="0" borderId="0" xfId="0" applyFont="1" applyAlignment="1">
      <alignment vertical="center"/>
    </xf>
    <xf numFmtId="0" fontId="38" fillId="0" borderId="0" xfId="5" applyFont="1" applyAlignment="1">
      <alignment vertical="top" wrapText="1"/>
    </xf>
    <xf numFmtId="0" fontId="0" fillId="0" borderId="0" xfId="0" applyAlignment="1">
      <alignment horizontal="left" wrapText="1"/>
    </xf>
    <xf numFmtId="164" fontId="7" fillId="0" borderId="0" xfId="5" applyNumberFormat="1" applyFont="1" applyAlignment="1">
      <alignment vertical="top"/>
    </xf>
    <xf numFmtId="166" fontId="46" fillId="0" borderId="0" xfId="5" applyNumberFormat="1" applyFont="1" applyAlignment="1">
      <alignment horizontal="center" vertical="top" wrapText="1"/>
    </xf>
    <xf numFmtId="166" fontId="19" fillId="0" borderId="0" xfId="5" applyNumberFormat="1" applyFont="1" applyAlignment="1">
      <alignment horizontal="center" vertical="top" wrapText="1"/>
    </xf>
    <xf numFmtId="164" fontId="5" fillId="0" borderId="26" xfId="5" applyNumberFormat="1" applyFont="1" applyBorder="1" applyAlignment="1">
      <alignment horizontal="center" vertical="top" wrapText="1"/>
    </xf>
    <xf numFmtId="164" fontId="5" fillId="0" borderId="36" xfId="5" applyNumberFormat="1" applyFont="1" applyBorder="1" applyAlignment="1">
      <alignment horizontal="center" vertical="top" wrapText="1"/>
    </xf>
    <xf numFmtId="164" fontId="18" fillId="3" borderId="17" xfId="5" applyNumberFormat="1" applyFont="1" applyFill="1" applyBorder="1" applyAlignment="1">
      <alignment horizontal="center" vertical="top" wrapText="1"/>
    </xf>
    <xf numFmtId="164" fontId="5" fillId="0" borderId="52" xfId="5" applyNumberFormat="1" applyFont="1" applyBorder="1" applyAlignment="1">
      <alignment horizontal="center" vertical="top" wrapText="1"/>
    </xf>
    <xf numFmtId="164" fontId="5" fillId="5" borderId="17" xfId="5" applyNumberFormat="1" applyFont="1" applyFill="1" applyBorder="1" applyAlignment="1">
      <alignment horizontal="center" vertical="top" wrapText="1"/>
    </xf>
    <xf numFmtId="164" fontId="5" fillId="0" borderId="18" xfId="5" applyNumberFormat="1" applyFont="1" applyBorder="1" applyAlignment="1">
      <alignment horizontal="center" vertical="top" wrapText="1"/>
    </xf>
    <xf numFmtId="166" fontId="46" fillId="0" borderId="0" xfId="5" applyNumberFormat="1" applyFont="1" applyAlignment="1">
      <alignment vertical="top" wrapText="1"/>
    </xf>
    <xf numFmtId="0" fontId="5" fillId="0" borderId="0" xfId="5" applyFont="1" applyAlignment="1">
      <alignment vertical="top"/>
    </xf>
    <xf numFmtId="164" fontId="18" fillId="18" borderId="17" xfId="5" applyNumberFormat="1" applyFont="1" applyFill="1" applyBorder="1" applyAlignment="1">
      <alignment horizontal="center" vertical="top" wrapText="1"/>
    </xf>
    <xf numFmtId="166" fontId="5" fillId="0" borderId="0" xfId="5" applyNumberFormat="1" applyFont="1" applyAlignment="1">
      <alignment vertical="center" wrapText="1"/>
    </xf>
    <xf numFmtId="166" fontId="5" fillId="0" borderId="0" xfId="5" applyNumberFormat="1" applyFont="1" applyAlignment="1">
      <alignment horizontal="center" vertical="center" wrapText="1"/>
    </xf>
    <xf numFmtId="0" fontId="7" fillId="0" borderId="0" xfId="5" applyFont="1" applyAlignment="1">
      <alignment horizontal="right" vertical="top"/>
    </xf>
    <xf numFmtId="49" fontId="7" fillId="0" borderId="0" xfId="5" applyNumberFormat="1" applyFont="1" applyAlignment="1">
      <alignment horizontal="left" vertical="top" wrapText="1"/>
    </xf>
    <xf numFmtId="49" fontId="5" fillId="0" borderId="0" xfId="5" applyNumberFormat="1" applyFont="1" applyAlignment="1">
      <alignment vertical="top" wrapText="1"/>
    </xf>
    <xf numFmtId="164" fontId="18" fillId="5" borderId="17" xfId="0" applyNumberFormat="1" applyFont="1" applyFill="1" applyBorder="1" applyAlignment="1">
      <alignment horizontal="center" vertical="top"/>
    </xf>
    <xf numFmtId="0" fontId="25" fillId="5" borderId="17" xfId="0" applyFont="1" applyFill="1" applyBorder="1" applyAlignment="1">
      <alignment horizontal="center" vertical="top"/>
    </xf>
    <xf numFmtId="0" fontId="29" fillId="19" borderId="2" xfId="0" applyFont="1" applyFill="1" applyBorder="1" applyAlignment="1">
      <alignment horizontal="center" vertical="top"/>
    </xf>
    <xf numFmtId="0" fontId="29" fillId="19" borderId="3" xfId="0" applyFont="1" applyFill="1" applyBorder="1" applyAlignment="1">
      <alignment horizontal="center" vertical="top"/>
    </xf>
    <xf numFmtId="164" fontId="5" fillId="19" borderId="1" xfId="0" applyNumberFormat="1" applyFont="1" applyFill="1" applyBorder="1" applyAlignment="1">
      <alignment horizontal="center" vertical="top"/>
    </xf>
    <xf numFmtId="0" fontId="25" fillId="19" borderId="1" xfId="0" applyFont="1" applyFill="1" applyBorder="1" applyAlignment="1">
      <alignment horizontal="center" vertical="top"/>
    </xf>
    <xf numFmtId="0" fontId="25" fillId="19" borderId="2" xfId="0" applyFont="1" applyFill="1" applyBorder="1" applyAlignment="1">
      <alignment horizontal="left" vertical="top" wrapText="1"/>
    </xf>
    <xf numFmtId="49" fontId="25" fillId="8" borderId="1" xfId="0" applyNumberFormat="1" applyFont="1" applyFill="1" applyBorder="1" applyAlignment="1">
      <alignment horizontal="center" vertical="top"/>
    </xf>
    <xf numFmtId="49" fontId="28" fillId="9" borderId="1" xfId="0" applyNumberFormat="1" applyFont="1" applyFill="1" applyBorder="1" applyAlignment="1">
      <alignment horizontal="center" vertical="top"/>
    </xf>
    <xf numFmtId="0" fontId="29" fillId="7" borderId="2" xfId="0" applyFont="1" applyFill="1" applyBorder="1" applyAlignment="1">
      <alignment horizontal="center" vertical="top"/>
    </xf>
    <xf numFmtId="0" fontId="29" fillId="7" borderId="3" xfId="0" applyFont="1" applyFill="1" applyBorder="1" applyAlignment="1">
      <alignment horizontal="center" vertical="top"/>
    </xf>
    <xf numFmtId="164" fontId="18" fillId="7" borderId="1" xfId="0" applyNumberFormat="1" applyFont="1" applyFill="1" applyBorder="1" applyAlignment="1">
      <alignment horizontal="center" vertical="top"/>
    </xf>
    <xf numFmtId="0" fontId="25" fillId="7" borderId="1" xfId="0" applyFont="1" applyFill="1" applyBorder="1" applyAlignment="1">
      <alignment horizontal="center" vertical="top"/>
    </xf>
    <xf numFmtId="49" fontId="25" fillId="7" borderId="1" xfId="0" applyNumberFormat="1" applyFont="1" applyFill="1" applyBorder="1" applyAlignment="1">
      <alignment horizontal="center" vertical="top"/>
    </xf>
    <xf numFmtId="49" fontId="28" fillId="7" borderId="1" xfId="0" applyNumberFormat="1" applyFont="1" applyFill="1" applyBorder="1" applyAlignment="1">
      <alignment horizontal="center" vertical="top"/>
    </xf>
    <xf numFmtId="0" fontId="5" fillId="8" borderId="2" xfId="0" applyFont="1" applyFill="1" applyBorder="1" applyAlignment="1">
      <alignment horizontal="left" vertical="top" wrapText="1"/>
    </xf>
    <xf numFmtId="0" fontId="5" fillId="8" borderId="3" xfId="0" applyFont="1" applyFill="1" applyBorder="1" applyAlignment="1">
      <alignment horizontal="left" vertical="top" wrapText="1"/>
    </xf>
    <xf numFmtId="164" fontId="18" fillId="8" borderId="1" xfId="0" applyNumberFormat="1" applyFont="1" applyFill="1" applyBorder="1" applyAlignment="1">
      <alignment horizontal="center" vertical="top" wrapText="1"/>
    </xf>
    <xf numFmtId="0" fontId="25" fillId="8" borderId="1" xfId="0" applyFont="1" applyFill="1" applyBorder="1" applyAlignment="1">
      <alignment horizontal="center" vertical="top"/>
    </xf>
    <xf numFmtId="49" fontId="28" fillId="8" borderId="1" xfId="0" applyNumberFormat="1" applyFont="1" applyFill="1" applyBorder="1" applyAlignment="1">
      <alignment horizontal="center" vertical="top"/>
    </xf>
    <xf numFmtId="9" fontId="29" fillId="4" borderId="2" xfId="0" applyNumberFormat="1" applyFont="1" applyFill="1" applyBorder="1" applyAlignment="1">
      <alignment horizontal="center" vertical="top"/>
    </xf>
    <xf numFmtId="0" fontId="29" fillId="4" borderId="62" xfId="0" applyFont="1" applyFill="1" applyBorder="1" applyAlignment="1">
      <alignment horizontal="center" vertical="center"/>
    </xf>
    <xf numFmtId="0" fontId="29" fillId="4" borderId="51" xfId="0" applyFont="1" applyFill="1" applyBorder="1" applyAlignment="1">
      <alignment horizontal="left" vertical="top" wrapText="1"/>
    </xf>
    <xf numFmtId="164" fontId="25" fillId="16" borderId="1" xfId="0" applyNumberFormat="1" applyFont="1" applyFill="1" applyBorder="1" applyAlignment="1">
      <alignment horizontal="center" vertical="top"/>
    </xf>
    <xf numFmtId="0" fontId="25" fillId="16" borderId="26" xfId="0" applyFont="1" applyFill="1" applyBorder="1" applyAlignment="1">
      <alignment horizontal="center" vertical="top"/>
    </xf>
    <xf numFmtId="49" fontId="34" fillId="4" borderId="1" xfId="0" applyNumberFormat="1" applyFont="1" applyFill="1" applyBorder="1" applyAlignment="1">
      <alignment horizontal="center" vertical="center" textRotation="90"/>
    </xf>
    <xf numFmtId="0" fontId="31" fillId="13" borderId="1" xfId="0" applyFont="1" applyFill="1" applyBorder="1" applyAlignment="1">
      <alignment horizontal="center" vertical="top" wrapText="1"/>
    </xf>
    <xf numFmtId="49" fontId="25" fillId="14" borderId="1" xfId="0" applyNumberFormat="1" applyFont="1" applyFill="1" applyBorder="1" applyAlignment="1">
      <alignment horizontal="center" vertical="top"/>
    </xf>
    <xf numFmtId="9" fontId="29" fillId="4" borderId="14" xfId="0" applyNumberFormat="1" applyFont="1" applyFill="1" applyBorder="1" applyAlignment="1">
      <alignment horizontal="center" vertical="top"/>
    </xf>
    <xf numFmtId="0" fontId="29" fillId="4" borderId="34" xfId="0" applyFont="1" applyFill="1" applyBorder="1" applyAlignment="1">
      <alignment horizontal="center" vertical="center"/>
    </xf>
    <xf numFmtId="0" fontId="29" fillId="4" borderId="31" xfId="0" applyFont="1" applyFill="1" applyBorder="1" applyAlignment="1">
      <alignment horizontal="left" vertical="top" wrapText="1"/>
    </xf>
    <xf numFmtId="164" fontId="25" fillId="0" borderId="1" xfId="0" applyNumberFormat="1" applyFont="1" applyBorder="1" applyAlignment="1">
      <alignment horizontal="center" vertical="top"/>
    </xf>
    <xf numFmtId="0" fontId="30" fillId="4" borderId="5" xfId="0" applyFont="1" applyFill="1" applyBorder="1" applyAlignment="1">
      <alignment horizontal="center" vertical="top"/>
    </xf>
    <xf numFmtId="49" fontId="34" fillId="4" borderId="27" xfId="0" applyNumberFormat="1" applyFont="1" applyFill="1" applyBorder="1" applyAlignment="1">
      <alignment horizontal="center" vertical="center" textRotation="90"/>
    </xf>
    <xf numFmtId="49" fontId="25" fillId="13" borderId="41" xfId="0" applyNumberFormat="1" applyFont="1" applyFill="1" applyBorder="1" applyAlignment="1">
      <alignment vertical="top" wrapText="1"/>
    </xf>
    <xf numFmtId="49" fontId="25" fillId="14" borderId="27" xfId="0" applyNumberFormat="1" applyFont="1" applyFill="1" applyBorder="1" applyAlignment="1">
      <alignment horizontal="center" vertical="top"/>
    </xf>
    <xf numFmtId="164" fontId="25" fillId="12" borderId="1" xfId="0" applyNumberFormat="1" applyFont="1" applyFill="1" applyBorder="1" applyAlignment="1">
      <alignment horizontal="center" vertical="top"/>
    </xf>
    <xf numFmtId="0" fontId="25" fillId="12" borderId="52" xfId="0" applyFont="1" applyFill="1" applyBorder="1" applyAlignment="1">
      <alignment horizontal="center" vertical="top"/>
    </xf>
    <xf numFmtId="9" fontId="29" fillId="4" borderId="6" xfId="0" applyNumberFormat="1" applyFont="1" applyFill="1" applyBorder="1" applyAlignment="1">
      <alignment horizontal="center" vertical="top"/>
    </xf>
    <xf numFmtId="0" fontId="29" fillId="4" borderId="38" xfId="0" applyFont="1" applyFill="1" applyBorder="1" applyAlignment="1">
      <alignment horizontal="center" vertical="center"/>
    </xf>
    <xf numFmtId="0" fontId="29" fillId="4" borderId="45" xfId="0" applyFont="1" applyFill="1" applyBorder="1" applyAlignment="1">
      <alignment horizontal="left" vertical="top" wrapText="1"/>
    </xf>
    <xf numFmtId="0" fontId="30" fillId="12" borderId="5" xfId="0" applyFont="1" applyFill="1" applyBorder="1" applyAlignment="1">
      <alignment horizontal="center" vertical="top"/>
    </xf>
    <xf numFmtId="49" fontId="30" fillId="4" borderId="41" xfId="0" applyNumberFormat="1" applyFont="1" applyFill="1" applyBorder="1" applyAlignment="1">
      <alignment horizontal="center" vertical="top"/>
    </xf>
    <xf numFmtId="49" fontId="34" fillId="4" borderId="41" xfId="0" applyNumberFormat="1" applyFont="1" applyFill="1" applyBorder="1" applyAlignment="1">
      <alignment horizontal="center" vertical="center" textRotation="90"/>
    </xf>
    <xf numFmtId="49" fontId="25" fillId="14" borderId="41" xfId="0" applyNumberFormat="1" applyFont="1" applyFill="1" applyBorder="1" applyAlignment="1">
      <alignment horizontal="center" vertical="top"/>
    </xf>
    <xf numFmtId="0" fontId="29" fillId="4" borderId="3" xfId="0" applyFont="1" applyFill="1" applyBorder="1" applyAlignment="1">
      <alignment horizontal="left" vertical="top" wrapText="1"/>
    </xf>
    <xf numFmtId="0" fontId="3" fillId="0" borderId="0" xfId="0" applyFont="1"/>
    <xf numFmtId="0" fontId="29" fillId="4" borderId="8" xfId="0" applyFont="1" applyFill="1" applyBorder="1" applyAlignment="1">
      <alignment horizontal="left" vertical="top" wrapText="1"/>
    </xf>
    <xf numFmtId="164" fontId="25" fillId="0" borderId="17" xfId="0" applyNumberFormat="1" applyFont="1" applyBorder="1" applyAlignment="1">
      <alignment horizontal="center" vertical="top"/>
    </xf>
    <xf numFmtId="9" fontId="29" fillId="4" borderId="56" xfId="0" applyNumberFormat="1" applyFont="1" applyFill="1" applyBorder="1" applyAlignment="1">
      <alignment horizontal="center" vertical="top"/>
    </xf>
    <xf numFmtId="0" fontId="29" fillId="4" borderId="57" xfId="0" applyFont="1" applyFill="1" applyBorder="1" applyAlignment="1">
      <alignment horizontal="center" vertical="center"/>
    </xf>
    <xf numFmtId="0" fontId="29" fillId="4" borderId="32" xfId="0" applyFont="1" applyFill="1" applyBorder="1" applyAlignment="1">
      <alignment horizontal="left" vertical="top" wrapText="1"/>
    </xf>
    <xf numFmtId="164" fontId="25" fillId="12" borderId="52" xfId="0" applyNumberFormat="1" applyFont="1" applyFill="1" applyBorder="1" applyAlignment="1">
      <alignment horizontal="center" vertical="top"/>
    </xf>
    <xf numFmtId="0" fontId="31" fillId="12" borderId="1" xfId="0" applyFont="1" applyFill="1" applyBorder="1" applyAlignment="1">
      <alignment horizontal="center" vertical="top" wrapText="1"/>
    </xf>
    <xf numFmtId="0" fontId="30" fillId="4" borderId="37" xfId="0" applyFont="1" applyFill="1" applyBorder="1" applyAlignment="1">
      <alignment horizontal="center" vertical="top"/>
    </xf>
    <xf numFmtId="0" fontId="30" fillId="4" borderId="39" xfId="0" applyFont="1" applyFill="1" applyBorder="1" applyAlignment="1">
      <alignment horizontal="center" vertical="top" wrapText="1"/>
    </xf>
    <xf numFmtId="0" fontId="30" fillId="4" borderId="45" xfId="0" applyFont="1" applyFill="1" applyBorder="1" applyAlignment="1">
      <alignment horizontal="left" vertical="top" wrapText="1"/>
    </xf>
    <xf numFmtId="164" fontId="30" fillId="12" borderId="5" xfId="0" applyNumberFormat="1" applyFont="1" applyFill="1" applyBorder="1" applyAlignment="1">
      <alignment horizontal="center" vertical="top"/>
    </xf>
    <xf numFmtId="9" fontId="30" fillId="4" borderId="23" xfId="0" applyNumberFormat="1" applyFont="1" applyFill="1" applyBorder="1" applyAlignment="1">
      <alignment horizontal="center" vertical="top"/>
    </xf>
    <xf numFmtId="0" fontId="30" fillId="4" borderId="25" xfId="0" applyFont="1" applyFill="1" applyBorder="1" applyAlignment="1">
      <alignment horizontal="center" vertical="center"/>
    </xf>
    <xf numFmtId="0" fontId="30" fillId="4" borderId="43" xfId="0" applyFont="1" applyFill="1" applyBorder="1" applyAlignment="1">
      <alignment horizontal="left" vertical="top" wrapText="1"/>
    </xf>
    <xf numFmtId="164" fontId="25" fillId="16" borderId="26" xfId="0" applyNumberFormat="1" applyFont="1" applyFill="1" applyBorder="1" applyAlignment="1">
      <alignment horizontal="center" vertical="top"/>
    </xf>
    <xf numFmtId="0" fontId="31" fillId="4" borderId="3" xfId="0" applyFont="1" applyFill="1" applyBorder="1" applyAlignment="1">
      <alignment horizontal="center" vertical="top" wrapText="1"/>
    </xf>
    <xf numFmtId="0" fontId="30" fillId="4" borderId="37" xfId="0" applyFont="1" applyFill="1" applyBorder="1" applyAlignment="1">
      <alignment horizontal="center" vertical="center"/>
    </xf>
    <xf numFmtId="0" fontId="30" fillId="4" borderId="39" xfId="0" applyFont="1" applyFill="1" applyBorder="1" applyAlignment="1">
      <alignment horizontal="center" vertical="center" wrapText="1"/>
    </xf>
    <xf numFmtId="0" fontId="30" fillId="0" borderId="45" xfId="9" applyFont="1" applyBorder="1" applyAlignment="1">
      <alignment vertical="top" wrapText="1"/>
    </xf>
    <xf numFmtId="164" fontId="30" fillId="4" borderId="5" xfId="0" applyNumberFormat="1" applyFont="1" applyFill="1" applyBorder="1" applyAlignment="1">
      <alignment horizontal="center" vertical="top"/>
    </xf>
    <xf numFmtId="49" fontId="25" fillId="13" borderId="41" xfId="0" applyNumberFormat="1" applyFont="1" applyFill="1" applyBorder="1" applyAlignment="1">
      <alignment horizontal="center" vertical="top" wrapText="1"/>
    </xf>
    <xf numFmtId="49" fontId="25" fillId="4" borderId="22" xfId="0" applyNumberFormat="1" applyFont="1" applyFill="1" applyBorder="1" applyAlignment="1">
      <alignment horizontal="center" vertical="top" wrapText="1"/>
    </xf>
    <xf numFmtId="49" fontId="30" fillId="4" borderId="3" xfId="0" applyNumberFormat="1" applyFont="1" applyFill="1" applyBorder="1" applyAlignment="1">
      <alignment horizontal="left" vertical="top" wrapText="1"/>
    </xf>
    <xf numFmtId="49" fontId="30" fillId="4" borderId="42" xfId="0" applyNumberFormat="1" applyFont="1" applyFill="1" applyBorder="1" applyAlignment="1">
      <alignment horizontal="left" vertical="top" wrapText="1"/>
    </xf>
    <xf numFmtId="0" fontId="53" fillId="0" borderId="0" xfId="0" applyFont="1"/>
    <xf numFmtId="164" fontId="29" fillId="0" borderId="5" xfId="0" applyNumberFormat="1" applyFont="1" applyBorder="1" applyAlignment="1">
      <alignment horizontal="center" vertical="top"/>
    </xf>
    <xf numFmtId="0" fontId="30" fillId="4" borderId="70" xfId="0" applyFont="1" applyFill="1" applyBorder="1" applyAlignment="1">
      <alignment horizontal="center" vertical="center"/>
    </xf>
    <xf numFmtId="0" fontId="30" fillId="4" borderId="63" xfId="0" applyFont="1" applyFill="1" applyBorder="1" applyAlignment="1">
      <alignment horizontal="center" vertical="center"/>
    </xf>
    <xf numFmtId="164" fontId="30" fillId="4" borderId="33" xfId="0" applyNumberFormat="1" applyFont="1" applyFill="1" applyBorder="1" applyAlignment="1">
      <alignment horizontal="center" vertical="top"/>
    </xf>
    <xf numFmtId="0" fontId="30" fillId="4" borderId="59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top" wrapText="1"/>
    </xf>
    <xf numFmtId="164" fontId="30" fillId="4" borderId="37" xfId="0" applyNumberFormat="1" applyFont="1" applyFill="1" applyBorder="1" applyAlignment="1">
      <alignment horizontal="center" vertical="center"/>
    </xf>
    <xf numFmtId="0" fontId="30" fillId="4" borderId="38" xfId="0" applyFont="1" applyFill="1" applyBorder="1" applyAlignment="1">
      <alignment horizontal="center" vertical="center"/>
    </xf>
    <xf numFmtId="0" fontId="7" fillId="0" borderId="41" xfId="8" applyFont="1" applyBorder="1" applyAlignment="1">
      <alignment horizontal="left" vertical="top" wrapText="1"/>
    </xf>
    <xf numFmtId="49" fontId="25" fillId="4" borderId="41" xfId="0" applyNumberFormat="1" applyFont="1" applyFill="1" applyBorder="1" applyAlignment="1">
      <alignment horizontal="center" vertical="top" wrapText="1"/>
    </xf>
    <xf numFmtId="0" fontId="30" fillId="4" borderId="23" xfId="0" applyFont="1" applyFill="1" applyBorder="1" applyAlignment="1">
      <alignment horizontal="center" vertical="center"/>
    </xf>
    <xf numFmtId="0" fontId="30" fillId="4" borderId="51" xfId="0" applyFont="1" applyFill="1" applyBorder="1" applyAlignment="1">
      <alignment horizontal="left" vertical="top" wrapText="1"/>
    </xf>
    <xf numFmtId="164" fontId="25" fillId="16" borderId="17" xfId="0" applyNumberFormat="1" applyFont="1" applyFill="1" applyBorder="1" applyAlignment="1">
      <alignment horizontal="center" vertical="top"/>
    </xf>
    <xf numFmtId="0" fontId="25" fillId="16" borderId="17" xfId="0" applyFont="1" applyFill="1" applyBorder="1" applyAlignment="1">
      <alignment horizontal="center" vertical="top"/>
    </xf>
    <xf numFmtId="0" fontId="30" fillId="4" borderId="58" xfId="0" applyFont="1" applyFill="1" applyBorder="1" applyAlignment="1">
      <alignment horizontal="left" vertical="top" wrapText="1"/>
    </xf>
    <xf numFmtId="164" fontId="30" fillId="4" borderId="41" xfId="0" applyNumberFormat="1" applyFont="1" applyFill="1" applyBorder="1" applyAlignment="1">
      <alignment horizontal="center" vertical="top"/>
    </xf>
    <xf numFmtId="0" fontId="30" fillId="4" borderId="41" xfId="0" applyFont="1" applyFill="1" applyBorder="1" applyAlignment="1">
      <alignment horizontal="center" vertical="top"/>
    </xf>
    <xf numFmtId="9" fontId="30" fillId="4" borderId="70" xfId="0" applyNumberFormat="1" applyFont="1" applyFill="1" applyBorder="1" applyAlignment="1">
      <alignment horizontal="center" vertical="top"/>
    </xf>
    <xf numFmtId="49" fontId="30" fillId="4" borderId="1" xfId="0" applyNumberFormat="1" applyFont="1" applyFill="1" applyBorder="1" applyAlignment="1">
      <alignment vertical="top" wrapText="1"/>
    </xf>
    <xf numFmtId="49" fontId="30" fillId="4" borderId="1" xfId="0" applyNumberFormat="1" applyFont="1" applyFill="1" applyBorder="1" applyAlignment="1">
      <alignment vertical="top"/>
    </xf>
    <xf numFmtId="0" fontId="30" fillId="13" borderId="1" xfId="0" applyFont="1" applyFill="1" applyBorder="1" applyAlignment="1">
      <alignment vertical="top" wrapText="1"/>
    </xf>
    <xf numFmtId="0" fontId="31" fillId="13" borderId="4" xfId="0" applyFont="1" applyFill="1" applyBorder="1" applyAlignment="1">
      <alignment horizontal="center" vertical="top" wrapText="1"/>
    </xf>
    <xf numFmtId="49" fontId="28" fillId="9" borderId="4" xfId="0" applyNumberFormat="1" applyFont="1" applyFill="1" applyBorder="1" applyAlignment="1">
      <alignment horizontal="center" vertical="top"/>
    </xf>
    <xf numFmtId="9" fontId="30" fillId="4" borderId="54" xfId="0" applyNumberFormat="1" applyFont="1" applyFill="1" applyBorder="1" applyAlignment="1">
      <alignment horizontal="center" vertical="top"/>
    </xf>
    <xf numFmtId="0" fontId="30" fillId="4" borderId="35" xfId="0" applyFont="1" applyFill="1" applyBorder="1" applyAlignment="1">
      <alignment horizontal="center" vertical="center"/>
    </xf>
    <xf numFmtId="0" fontId="30" fillId="4" borderId="55" xfId="0" applyFont="1" applyFill="1" applyBorder="1" applyAlignment="1">
      <alignment horizontal="left" vertical="top" wrapText="1"/>
    </xf>
    <xf numFmtId="164" fontId="25" fillId="0" borderId="18" xfId="0" applyNumberFormat="1" applyFont="1" applyBorder="1" applyAlignment="1">
      <alignment horizontal="center" vertical="top"/>
    </xf>
    <xf numFmtId="49" fontId="30" fillId="4" borderId="27" xfId="0" applyNumberFormat="1" applyFont="1" applyFill="1" applyBorder="1" applyAlignment="1">
      <alignment vertical="top" wrapText="1"/>
    </xf>
    <xf numFmtId="49" fontId="30" fillId="4" borderId="27" xfId="0" applyNumberFormat="1" applyFont="1" applyFill="1" applyBorder="1" applyAlignment="1">
      <alignment vertical="top"/>
    </xf>
    <xf numFmtId="0" fontId="30" fillId="13" borderId="18" xfId="0" applyFont="1" applyFill="1" applyBorder="1" applyAlignment="1">
      <alignment vertical="top" wrapText="1"/>
    </xf>
    <xf numFmtId="49" fontId="25" fillId="13" borderId="42" xfId="0" applyNumberFormat="1" applyFont="1" applyFill="1" applyBorder="1" applyAlignment="1">
      <alignment vertical="top" wrapText="1"/>
    </xf>
    <xf numFmtId="0" fontId="31" fillId="4" borderId="27" xfId="0" applyFont="1" applyFill="1" applyBorder="1" applyAlignment="1">
      <alignment horizontal="center" vertical="top" wrapText="1"/>
    </xf>
    <xf numFmtId="49" fontId="28" fillId="9" borderId="13" xfId="0" applyNumberFormat="1" applyFont="1" applyFill="1" applyBorder="1" applyAlignment="1">
      <alignment horizontal="center" vertical="top"/>
    </xf>
    <xf numFmtId="9" fontId="30" fillId="4" borderId="63" xfId="0" applyNumberFormat="1" applyFont="1" applyFill="1" applyBorder="1" applyAlignment="1">
      <alignment horizontal="center" vertical="top"/>
    </xf>
    <xf numFmtId="0" fontId="30" fillId="4" borderId="50" xfId="0" applyFont="1" applyFill="1" applyBorder="1" applyAlignment="1">
      <alignment horizontal="center" vertical="center"/>
    </xf>
    <xf numFmtId="164" fontId="25" fillId="4" borderId="41" xfId="0" applyNumberFormat="1" applyFont="1" applyFill="1" applyBorder="1" applyAlignment="1">
      <alignment horizontal="center" vertical="top"/>
    </xf>
    <xf numFmtId="49" fontId="30" fillId="4" borderId="41" xfId="0" applyNumberFormat="1" applyFont="1" applyFill="1" applyBorder="1" applyAlignment="1">
      <alignment vertical="top" wrapText="1"/>
    </xf>
    <xf numFmtId="49" fontId="30" fillId="4" borderId="41" xfId="0" applyNumberFormat="1" applyFont="1" applyFill="1" applyBorder="1" applyAlignment="1">
      <alignment vertical="top"/>
    </xf>
    <xf numFmtId="0" fontId="30" fillId="13" borderId="41" xfId="0" applyFont="1" applyFill="1" applyBorder="1" applyAlignment="1">
      <alignment vertical="top" wrapText="1"/>
    </xf>
    <xf numFmtId="0" fontId="31" fillId="4" borderId="41" xfId="0" applyFont="1" applyFill="1" applyBorder="1" applyAlignment="1">
      <alignment horizontal="center" vertical="top" wrapText="1"/>
    </xf>
    <xf numFmtId="49" fontId="28" fillId="9" borderId="42" xfId="0" applyNumberFormat="1" applyFont="1" applyFill="1" applyBorder="1" applyAlignment="1">
      <alignment horizontal="center" vertical="top"/>
    </xf>
    <xf numFmtId="0" fontId="30" fillId="4" borderId="62" xfId="0" applyFont="1" applyFill="1" applyBorder="1" applyAlignment="1">
      <alignment horizontal="center" vertical="center"/>
    </xf>
    <xf numFmtId="164" fontId="25" fillId="0" borderId="5" xfId="0" applyNumberFormat="1" applyFont="1" applyBorder="1" applyAlignment="1">
      <alignment horizontal="center" vertical="top"/>
    </xf>
    <xf numFmtId="0" fontId="30" fillId="4" borderId="54" xfId="0" applyFont="1" applyFill="1" applyBorder="1" applyAlignment="1">
      <alignment horizontal="center" vertical="center"/>
    </xf>
    <xf numFmtId="164" fontId="30" fillId="0" borderId="36" xfId="0" applyNumberFormat="1" applyFont="1" applyBorder="1" applyAlignment="1">
      <alignment horizontal="center" vertical="top"/>
    </xf>
    <xf numFmtId="0" fontId="30" fillId="4" borderId="36" xfId="0" applyFont="1" applyFill="1" applyBorder="1" applyAlignment="1">
      <alignment horizontal="center" vertical="top"/>
    </xf>
    <xf numFmtId="0" fontId="31" fillId="12" borderId="0" xfId="0" applyFont="1" applyFill="1" applyAlignment="1">
      <alignment horizontal="center" vertical="top" wrapText="1"/>
    </xf>
    <xf numFmtId="49" fontId="25" fillId="12" borderId="22" xfId="0" applyNumberFormat="1" applyFont="1" applyFill="1" applyBorder="1" applyAlignment="1">
      <alignment vertical="top" wrapText="1"/>
    </xf>
    <xf numFmtId="0" fontId="7" fillId="13" borderId="5" xfId="0" applyFont="1" applyFill="1" applyBorder="1" applyAlignment="1">
      <alignment horizontal="left" vertical="top" wrapText="1"/>
    </xf>
    <xf numFmtId="49" fontId="25" fillId="14" borderId="5" xfId="0" applyNumberFormat="1" applyFont="1" applyFill="1" applyBorder="1" applyAlignment="1">
      <alignment vertical="top"/>
    </xf>
    <xf numFmtId="49" fontId="28" fillId="9" borderId="8" xfId="0" applyNumberFormat="1" applyFont="1" applyFill="1" applyBorder="1" applyAlignment="1">
      <alignment vertical="top"/>
    </xf>
    <xf numFmtId="164" fontId="25" fillId="12" borderId="26" xfId="0" applyNumberFormat="1" applyFont="1" applyFill="1" applyBorder="1" applyAlignment="1">
      <alignment horizontal="center" vertical="top"/>
    </xf>
    <xf numFmtId="0" fontId="25" fillId="12" borderId="26" xfId="0" applyFont="1" applyFill="1" applyBorder="1" applyAlignment="1">
      <alignment horizontal="center" vertical="top"/>
    </xf>
    <xf numFmtId="0" fontId="5" fillId="8" borderId="9" xfId="0" applyFont="1" applyFill="1" applyBorder="1" applyAlignment="1">
      <alignment vertical="top"/>
    </xf>
    <xf numFmtId="0" fontId="5" fillId="8" borderId="10" xfId="0" applyFont="1" applyFill="1" applyBorder="1" applyAlignment="1">
      <alignment vertical="top"/>
    </xf>
    <xf numFmtId="0" fontId="5" fillId="8" borderId="10" xfId="0" applyFont="1" applyFill="1" applyBorder="1" applyAlignment="1">
      <alignment horizontal="left" vertical="top" wrapText="1"/>
    </xf>
    <xf numFmtId="0" fontId="5" fillId="8" borderId="11" xfId="0" applyFont="1" applyFill="1" applyBorder="1" applyAlignment="1">
      <alignment vertical="top"/>
    </xf>
    <xf numFmtId="49" fontId="28" fillId="8" borderId="11" xfId="0" applyNumberFormat="1" applyFont="1" applyFill="1" applyBorder="1" applyAlignment="1">
      <alignment horizontal="center" vertical="top"/>
    </xf>
    <xf numFmtId="49" fontId="28" fillId="9" borderId="11" xfId="0" applyNumberFormat="1" applyFont="1" applyFill="1" applyBorder="1" applyAlignment="1">
      <alignment horizontal="center" vertical="top"/>
    </xf>
    <xf numFmtId="0" fontId="5" fillId="8" borderId="9" xfId="0" applyFont="1" applyFill="1" applyBorder="1" applyAlignment="1">
      <alignment horizontal="left" vertical="top" wrapText="1"/>
    </xf>
    <xf numFmtId="0" fontId="5" fillId="8" borderId="11" xfId="0" applyFont="1" applyFill="1" applyBorder="1" applyAlignment="1">
      <alignment horizontal="left" vertical="top" wrapText="1"/>
    </xf>
    <xf numFmtId="164" fontId="18" fillId="8" borderId="17" xfId="0" applyNumberFormat="1" applyFont="1" applyFill="1" applyBorder="1" applyAlignment="1">
      <alignment horizontal="center" vertical="top" wrapText="1"/>
    </xf>
    <xf numFmtId="0" fontId="25" fillId="8" borderId="17" xfId="0" applyFont="1" applyFill="1" applyBorder="1" applyAlignment="1">
      <alignment horizontal="center" vertical="top"/>
    </xf>
    <xf numFmtId="49" fontId="28" fillId="8" borderId="17" xfId="0" applyNumberFormat="1" applyFont="1" applyFill="1" applyBorder="1" applyAlignment="1">
      <alignment horizontal="center" vertical="top"/>
    </xf>
    <xf numFmtId="49" fontId="28" fillId="9" borderId="17" xfId="0" applyNumberFormat="1" applyFont="1" applyFill="1" applyBorder="1" applyAlignment="1">
      <alignment horizontal="center" vertical="top"/>
    </xf>
    <xf numFmtId="49" fontId="30" fillId="4" borderId="71" xfId="0" applyNumberFormat="1" applyFont="1" applyFill="1" applyBorder="1" applyAlignment="1">
      <alignment horizontal="center" vertical="top"/>
    </xf>
    <xf numFmtId="0" fontId="30" fillId="4" borderId="24" xfId="0" applyFont="1" applyFill="1" applyBorder="1" applyAlignment="1">
      <alignment horizontal="center" vertical="top" wrapText="1"/>
    </xf>
    <xf numFmtId="164" fontId="7" fillId="20" borderId="64" xfId="0" applyNumberFormat="1" applyFont="1" applyFill="1" applyBorder="1" applyAlignment="1">
      <alignment horizontal="left" vertical="top" wrapText="1"/>
    </xf>
    <xf numFmtId="49" fontId="25" fillId="4" borderId="2" xfId="0" applyNumberFormat="1" applyFont="1" applyFill="1" applyBorder="1" applyAlignment="1">
      <alignment vertical="top" wrapText="1"/>
    </xf>
    <xf numFmtId="49" fontId="30" fillId="4" borderId="19" xfId="0" applyNumberFormat="1" applyFont="1" applyFill="1" applyBorder="1" applyAlignment="1">
      <alignment horizontal="center" vertical="top"/>
    </xf>
    <xf numFmtId="0" fontId="30" fillId="4" borderId="29" xfId="0" applyFont="1" applyFill="1" applyBorder="1" applyAlignment="1">
      <alignment horizontal="center" vertical="top" wrapText="1"/>
    </xf>
    <xf numFmtId="164" fontId="7" fillId="20" borderId="21" xfId="0" applyNumberFormat="1" applyFont="1" applyFill="1" applyBorder="1" applyAlignment="1">
      <alignment horizontal="left" vertical="top" wrapText="1"/>
    </xf>
    <xf numFmtId="49" fontId="25" fillId="4" borderId="12" xfId="0" applyNumberFormat="1" applyFont="1" applyFill="1" applyBorder="1" applyAlignment="1">
      <alignment vertical="top" wrapText="1"/>
    </xf>
    <xf numFmtId="49" fontId="25" fillId="12" borderId="41" xfId="0" applyNumberFormat="1" applyFont="1" applyFill="1" applyBorder="1" applyAlignment="1">
      <alignment vertical="top" wrapText="1"/>
    </xf>
    <xf numFmtId="49" fontId="30" fillId="4" borderId="14" xfId="0" applyNumberFormat="1" applyFont="1" applyFill="1" applyBorder="1" applyAlignment="1">
      <alignment horizontal="center" vertical="top"/>
    </xf>
    <xf numFmtId="0" fontId="30" fillId="4" borderId="34" xfId="0" applyFont="1" applyFill="1" applyBorder="1" applyAlignment="1">
      <alignment horizontal="center" vertical="top" wrapText="1"/>
    </xf>
    <xf numFmtId="0" fontId="31" fillId="12" borderId="1" xfId="0" applyFont="1" applyFill="1" applyBorder="1" applyAlignment="1">
      <alignment vertical="top" wrapText="1"/>
    </xf>
    <xf numFmtId="0" fontId="30" fillId="4" borderId="6" xfId="0" applyFont="1" applyFill="1" applyBorder="1" applyAlignment="1">
      <alignment horizontal="center" vertical="top"/>
    </xf>
    <xf numFmtId="0" fontId="30" fillId="4" borderId="38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left" vertical="top" wrapText="1"/>
    </xf>
    <xf numFmtId="0" fontId="30" fillId="4" borderId="2" xfId="0" applyFont="1" applyFill="1" applyBorder="1" applyAlignment="1">
      <alignment horizontal="center" vertical="top"/>
    </xf>
    <xf numFmtId="0" fontId="30" fillId="4" borderId="62" xfId="0" applyFont="1" applyFill="1" applyBorder="1" applyAlignment="1">
      <alignment horizontal="left" vertical="top" wrapText="1"/>
    </xf>
    <xf numFmtId="0" fontId="30" fillId="4" borderId="3" xfId="0" applyFont="1" applyFill="1" applyBorder="1" applyAlignment="1">
      <alignment horizontal="left" vertical="top" wrapText="1"/>
    </xf>
    <xf numFmtId="0" fontId="30" fillId="4" borderId="40" xfId="0" applyFont="1" applyFill="1" applyBorder="1" applyAlignment="1">
      <alignment horizontal="center" vertical="top"/>
    </xf>
    <xf numFmtId="0" fontId="30" fillId="4" borderId="69" xfId="0" applyFont="1" applyFill="1" applyBorder="1" applyAlignment="1">
      <alignment horizontal="left" vertical="top" wrapText="1"/>
    </xf>
    <xf numFmtId="0" fontId="30" fillId="4" borderId="22" xfId="0" applyFont="1" applyFill="1" applyBorder="1" applyAlignment="1">
      <alignment horizontal="left" vertical="top" wrapText="1"/>
    </xf>
    <xf numFmtId="164" fontId="25" fillId="16" borderId="5" xfId="0" applyNumberFormat="1" applyFont="1" applyFill="1" applyBorder="1" applyAlignment="1">
      <alignment horizontal="center" vertical="top"/>
    </xf>
    <xf numFmtId="0" fontId="30" fillId="4" borderId="70" xfId="0" applyFont="1" applyFill="1" applyBorder="1" applyAlignment="1">
      <alignment vertical="top"/>
    </xf>
    <xf numFmtId="0" fontId="30" fillId="4" borderId="62" xfId="0" applyFont="1" applyFill="1" applyBorder="1" applyAlignment="1">
      <alignment horizontal="center" vertical="top" wrapText="1"/>
    </xf>
    <xf numFmtId="0" fontId="30" fillId="4" borderId="69" xfId="0" applyFont="1" applyFill="1" applyBorder="1" applyAlignment="1">
      <alignment horizontal="center" vertical="top" wrapText="1"/>
    </xf>
    <xf numFmtId="0" fontId="7" fillId="4" borderId="58" xfId="0" applyFont="1" applyFill="1" applyBorder="1" applyAlignment="1">
      <alignment horizontal="left" vertical="top" wrapText="1"/>
    </xf>
    <xf numFmtId="49" fontId="30" fillId="4" borderId="41" xfId="0" applyNumberFormat="1" applyFont="1" applyFill="1" applyBorder="1" applyAlignment="1">
      <alignment horizontal="center" vertical="center"/>
    </xf>
    <xf numFmtId="0" fontId="30" fillId="0" borderId="51" xfId="0" applyFont="1" applyBorder="1" applyAlignment="1">
      <alignment vertical="top" wrapText="1"/>
    </xf>
    <xf numFmtId="164" fontId="30" fillId="21" borderId="17" xfId="0" applyNumberFormat="1" applyFont="1" applyFill="1" applyBorder="1" applyAlignment="1">
      <alignment horizontal="center" vertical="top"/>
    </xf>
    <xf numFmtId="0" fontId="25" fillId="21" borderId="17" xfId="0" applyFont="1" applyFill="1" applyBorder="1" applyAlignment="1">
      <alignment horizontal="center" vertical="top"/>
    </xf>
    <xf numFmtId="49" fontId="25" fillId="4" borderId="1" xfId="0" applyNumberFormat="1" applyFont="1" applyFill="1" applyBorder="1" applyAlignment="1">
      <alignment vertical="top" wrapText="1"/>
    </xf>
    <xf numFmtId="164" fontId="7" fillId="0" borderId="0" xfId="0" applyNumberFormat="1" applyFont="1" applyAlignment="1">
      <alignment horizontal="center" vertical="top"/>
    </xf>
    <xf numFmtId="0" fontId="30" fillId="4" borderId="66" xfId="0" applyFont="1" applyFill="1" applyBorder="1" applyAlignment="1">
      <alignment horizontal="center" vertical="top" wrapText="1"/>
    </xf>
    <xf numFmtId="0" fontId="30" fillId="0" borderId="55" xfId="0" applyFont="1" applyBorder="1" applyAlignment="1">
      <alignment vertical="top" wrapText="1"/>
    </xf>
    <xf numFmtId="164" fontId="30" fillId="0" borderId="17" xfId="0" applyNumberFormat="1" applyFont="1" applyBorder="1" applyAlignment="1">
      <alignment horizontal="center" vertical="top"/>
    </xf>
    <xf numFmtId="0" fontId="30" fillId="4" borderId="42" xfId="0" applyFont="1" applyFill="1" applyBorder="1" applyAlignment="1">
      <alignment horizontal="center" vertical="top"/>
    </xf>
    <xf numFmtId="0" fontId="7" fillId="13" borderId="17" xfId="0" applyFont="1" applyFill="1" applyBorder="1" applyAlignment="1">
      <alignment vertical="top" wrapText="1"/>
    </xf>
    <xf numFmtId="49" fontId="5" fillId="13" borderId="9" xfId="0" applyNumberFormat="1" applyFont="1" applyFill="1" applyBorder="1" applyAlignment="1">
      <alignment vertical="top" wrapText="1"/>
    </xf>
    <xf numFmtId="49" fontId="25" fillId="4" borderId="27" xfId="0" applyNumberFormat="1" applyFont="1" applyFill="1" applyBorder="1" applyAlignment="1">
      <alignment vertical="top" wrapText="1"/>
    </xf>
    <xf numFmtId="164" fontId="0" fillId="0" borderId="0" xfId="0" applyNumberFormat="1"/>
    <xf numFmtId="164" fontId="30" fillId="0" borderId="5" xfId="0" applyNumberFormat="1" applyFont="1" applyBorder="1" applyAlignment="1">
      <alignment horizontal="center" vertical="top"/>
    </xf>
    <xf numFmtId="0" fontId="30" fillId="4" borderId="8" xfId="0" applyFont="1" applyFill="1" applyBorder="1" applyAlignment="1">
      <alignment horizontal="center" vertical="top"/>
    </xf>
    <xf numFmtId="49" fontId="5" fillId="13" borderId="40" xfId="0" applyNumberFormat="1" applyFont="1" applyFill="1" applyBorder="1" applyAlignment="1">
      <alignment horizontal="center" vertical="top" wrapText="1"/>
    </xf>
    <xf numFmtId="49" fontId="5" fillId="12" borderId="22" xfId="0" applyNumberFormat="1" applyFont="1" applyFill="1" applyBorder="1" applyAlignment="1">
      <alignment horizontal="center" vertical="top" wrapText="1"/>
    </xf>
    <xf numFmtId="49" fontId="5" fillId="14" borderId="5" xfId="0" applyNumberFormat="1" applyFont="1" applyFill="1" applyBorder="1" applyAlignment="1">
      <alignment horizontal="center" vertical="top"/>
    </xf>
    <xf numFmtId="49" fontId="51" fillId="9" borderId="8" xfId="0" applyNumberFormat="1" applyFont="1" applyFill="1" applyBorder="1" applyAlignment="1">
      <alignment horizontal="center" vertical="top"/>
    </xf>
    <xf numFmtId="164" fontId="30" fillId="0" borderId="41" xfId="0" applyNumberFormat="1" applyFont="1" applyBorder="1" applyAlignment="1">
      <alignment horizontal="center" vertical="top"/>
    </xf>
    <xf numFmtId="49" fontId="25" fillId="4" borderId="41" xfId="0" applyNumberFormat="1" applyFont="1" applyFill="1" applyBorder="1" applyAlignment="1">
      <alignment vertical="top" wrapText="1"/>
    </xf>
    <xf numFmtId="0" fontId="7" fillId="4" borderId="31" xfId="0" applyFont="1" applyFill="1" applyBorder="1" applyAlignment="1">
      <alignment vertical="top" wrapText="1"/>
    </xf>
    <xf numFmtId="0" fontId="7" fillId="4" borderId="58" xfId="0" applyFont="1" applyFill="1" applyBorder="1" applyAlignment="1">
      <alignment vertical="top" wrapText="1"/>
    </xf>
    <xf numFmtId="16" fontId="30" fillId="4" borderId="2" xfId="0" applyNumberFormat="1" applyFont="1" applyFill="1" applyBorder="1" applyAlignment="1">
      <alignment horizontal="center" vertical="top"/>
    </xf>
    <xf numFmtId="0" fontId="30" fillId="0" borderId="4" xfId="0" applyFont="1" applyBorder="1" applyAlignment="1">
      <alignment horizontal="left" vertical="top" wrapText="1"/>
    </xf>
    <xf numFmtId="0" fontId="25" fillId="16" borderId="4" xfId="0" applyFont="1" applyFill="1" applyBorder="1" applyAlignment="1">
      <alignment horizontal="center" vertical="top"/>
    </xf>
    <xf numFmtId="49" fontId="25" fillId="14" borderId="1" xfId="0" applyNumberFormat="1" applyFont="1" applyFill="1" applyBorder="1" applyAlignment="1">
      <alignment vertical="top"/>
    </xf>
    <xf numFmtId="49" fontId="28" fillId="9" borderId="1" xfId="0" applyNumberFormat="1" applyFont="1" applyFill="1" applyBorder="1" applyAlignment="1">
      <alignment vertical="top"/>
    </xf>
    <xf numFmtId="16" fontId="30" fillId="4" borderId="12" xfId="0" applyNumberFormat="1" applyFont="1" applyFill="1" applyBorder="1" applyAlignment="1">
      <alignment horizontal="center" vertical="top"/>
    </xf>
    <xf numFmtId="0" fontId="30" fillId="4" borderId="66" xfId="0" applyFont="1" applyFill="1" applyBorder="1" applyAlignment="1">
      <alignment horizontal="center" vertical="center"/>
    </xf>
    <xf numFmtId="0" fontId="30" fillId="0" borderId="13" xfId="0" applyFont="1" applyBorder="1" applyAlignment="1">
      <alignment horizontal="left" vertical="top" wrapText="1"/>
    </xf>
    <xf numFmtId="0" fontId="30" fillId="4" borderId="4" xfId="0" applyFont="1" applyFill="1" applyBorder="1" applyAlignment="1">
      <alignment horizontal="center" vertical="top"/>
    </xf>
    <xf numFmtId="49" fontId="5" fillId="13" borderId="11" xfId="0" applyNumberFormat="1" applyFont="1" applyFill="1" applyBorder="1" applyAlignment="1">
      <alignment horizontal="center" vertical="top" wrapText="1"/>
    </xf>
    <xf numFmtId="49" fontId="5" fillId="4" borderId="27" xfId="0" applyNumberFormat="1" applyFont="1" applyFill="1" applyBorder="1" applyAlignment="1">
      <alignment vertical="top" wrapText="1"/>
    </xf>
    <xf numFmtId="49" fontId="25" fillId="12" borderId="0" xfId="0" applyNumberFormat="1" applyFont="1" applyFill="1" applyAlignment="1">
      <alignment vertical="top" wrapText="1"/>
    </xf>
    <xf numFmtId="49" fontId="25" fillId="14" borderId="27" xfId="0" applyNumberFormat="1" applyFont="1" applyFill="1" applyBorder="1" applyAlignment="1">
      <alignment vertical="top"/>
    </xf>
    <xf numFmtId="49" fontId="28" fillId="9" borderId="27" xfId="0" applyNumberFormat="1" applyFont="1" applyFill="1" applyBorder="1" applyAlignment="1">
      <alignment vertical="top"/>
    </xf>
    <xf numFmtId="49" fontId="25" fillId="14" borderId="41" xfId="0" applyNumberFormat="1" applyFont="1" applyFill="1" applyBorder="1" applyAlignment="1">
      <alignment vertical="top"/>
    </xf>
    <xf numFmtId="49" fontId="28" fillId="9" borderId="41" xfId="0" applyNumberFormat="1" applyFont="1" applyFill="1" applyBorder="1" applyAlignment="1">
      <alignment vertical="top"/>
    </xf>
    <xf numFmtId="0" fontId="7" fillId="13" borderId="9" xfId="0" applyFont="1" applyFill="1" applyBorder="1" applyAlignment="1">
      <alignment vertical="top" wrapText="1"/>
    </xf>
    <xf numFmtId="49" fontId="5" fillId="13" borderId="17" xfId="0" applyNumberFormat="1" applyFont="1" applyFill="1" applyBorder="1" applyAlignment="1">
      <alignment horizontal="center" vertical="top" wrapText="1"/>
    </xf>
    <xf numFmtId="49" fontId="25" fillId="12" borderId="17" xfId="0" applyNumberFormat="1" applyFont="1" applyFill="1" applyBorder="1" applyAlignment="1">
      <alignment vertical="top" wrapText="1"/>
    </xf>
    <xf numFmtId="16" fontId="30" fillId="4" borderId="19" xfId="0" applyNumberFormat="1" applyFont="1" applyFill="1" applyBorder="1" applyAlignment="1">
      <alignment horizontal="center" vertical="top"/>
    </xf>
    <xf numFmtId="0" fontId="30" fillId="4" borderId="29" xfId="0" applyFont="1" applyFill="1" applyBorder="1" applyAlignment="1">
      <alignment horizontal="center" vertical="center"/>
    </xf>
    <xf numFmtId="0" fontId="30" fillId="0" borderId="21" xfId="0" applyFont="1" applyBorder="1" applyAlignment="1">
      <alignment horizontal="left" vertical="top" wrapText="1"/>
    </xf>
    <xf numFmtId="0" fontId="30" fillId="4" borderId="11" xfId="0" applyFont="1" applyFill="1" applyBorder="1" applyAlignment="1">
      <alignment horizontal="center" vertical="top"/>
    </xf>
    <xf numFmtId="49" fontId="5" fillId="4" borderId="41" xfId="0" applyNumberFormat="1" applyFont="1" applyFill="1" applyBorder="1" applyAlignment="1">
      <alignment vertical="top" wrapText="1"/>
    </xf>
    <xf numFmtId="16" fontId="30" fillId="4" borderId="14" xfId="0" applyNumberFormat="1" applyFont="1" applyFill="1" applyBorder="1" applyAlignment="1">
      <alignment horizontal="center" vertical="top"/>
    </xf>
    <xf numFmtId="0" fontId="30" fillId="4" borderId="34" xfId="0" applyFont="1" applyFill="1" applyBorder="1" applyAlignment="1">
      <alignment horizontal="center" vertical="center"/>
    </xf>
    <xf numFmtId="0" fontId="5" fillId="12" borderId="12" xfId="0" applyFont="1" applyFill="1" applyBorder="1" applyAlignment="1">
      <alignment horizontal="left" vertical="top" wrapText="1"/>
    </xf>
    <xf numFmtId="0" fontId="31" fillId="12" borderId="3" xfId="0" applyFont="1" applyFill="1" applyBorder="1" applyAlignment="1">
      <alignment vertical="top" wrapText="1"/>
    </xf>
    <xf numFmtId="164" fontId="30" fillId="20" borderId="16" xfId="0" applyNumberFormat="1" applyFont="1" applyFill="1" applyBorder="1" applyAlignment="1">
      <alignment horizontal="left" vertical="center" wrapText="1"/>
    </xf>
    <xf numFmtId="164" fontId="30" fillId="12" borderId="27" xfId="0" applyNumberFormat="1" applyFont="1" applyFill="1" applyBorder="1" applyAlignment="1">
      <alignment horizontal="center" vertical="top"/>
    </xf>
    <xf numFmtId="0" fontId="30" fillId="12" borderId="27" xfId="0" applyFont="1" applyFill="1" applyBorder="1" applyAlignment="1">
      <alignment horizontal="center" vertical="top"/>
    </xf>
    <xf numFmtId="0" fontId="30" fillId="4" borderId="19" xfId="0" applyFont="1" applyFill="1" applyBorder="1" applyAlignment="1">
      <alignment horizontal="center" vertical="top"/>
    </xf>
    <xf numFmtId="0" fontId="30" fillId="4" borderId="29" xfId="0" applyFont="1" applyFill="1" applyBorder="1" applyAlignment="1">
      <alignment horizontal="center" vertical="top"/>
    </xf>
    <xf numFmtId="164" fontId="30" fillId="12" borderId="18" xfId="0" applyNumberFormat="1" applyFont="1" applyFill="1" applyBorder="1" applyAlignment="1">
      <alignment horizontal="center" vertical="top"/>
    </xf>
    <xf numFmtId="0" fontId="30" fillId="12" borderId="18" xfId="0" applyFont="1" applyFill="1" applyBorder="1" applyAlignment="1">
      <alignment horizontal="center" vertical="top"/>
    </xf>
    <xf numFmtId="164" fontId="30" fillId="20" borderId="8" xfId="0" applyNumberFormat="1" applyFont="1" applyFill="1" applyBorder="1" applyAlignment="1">
      <alignment horizontal="left" vertical="center" wrapText="1"/>
    </xf>
    <xf numFmtId="0" fontId="5" fillId="12" borderId="22" xfId="0" applyFont="1" applyFill="1" applyBorder="1" applyAlignment="1">
      <alignment horizontal="left" vertical="top" wrapText="1"/>
    </xf>
    <xf numFmtId="9" fontId="29" fillId="4" borderId="70" xfId="0" applyNumberFormat="1" applyFont="1" applyFill="1" applyBorder="1" applyAlignment="1">
      <alignment horizontal="center" vertical="top"/>
    </xf>
    <xf numFmtId="0" fontId="29" fillId="4" borderId="4" xfId="0" applyFont="1" applyFill="1" applyBorder="1" applyAlignment="1">
      <alignment horizontal="left" vertical="top"/>
    </xf>
    <xf numFmtId="164" fontId="5" fillId="16" borderId="2" xfId="0" applyNumberFormat="1" applyFont="1" applyFill="1" applyBorder="1" applyAlignment="1">
      <alignment horizontal="center" vertical="top"/>
    </xf>
    <xf numFmtId="0" fontId="25" fillId="16" borderId="1" xfId="0" applyFont="1" applyFill="1" applyBorder="1" applyAlignment="1">
      <alignment horizontal="center" vertical="top"/>
    </xf>
    <xf numFmtId="49" fontId="28" fillId="16" borderId="9" xfId="0" applyNumberFormat="1" applyFont="1" applyFill="1" applyBorder="1" applyAlignment="1">
      <alignment vertical="top"/>
    </xf>
    <xf numFmtId="49" fontId="28" fillId="16" borderId="10" xfId="0" applyNumberFormat="1" applyFont="1" applyFill="1" applyBorder="1" applyAlignment="1">
      <alignment vertical="top"/>
    </xf>
    <xf numFmtId="9" fontId="29" fillId="0" borderId="54" xfId="0" applyNumberFormat="1" applyFont="1" applyBorder="1" applyAlignment="1">
      <alignment horizontal="center" vertical="top"/>
    </xf>
    <xf numFmtId="0" fontId="29" fillId="0" borderId="66" xfId="0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164" fontId="5" fillId="0" borderId="9" xfId="0" applyNumberFormat="1" applyFont="1" applyBorder="1" applyAlignment="1">
      <alignment horizontal="center" vertical="top"/>
    </xf>
    <xf numFmtId="0" fontId="30" fillId="0" borderId="17" xfId="0" applyFont="1" applyBorder="1" applyAlignment="1">
      <alignment horizontal="center" vertical="top"/>
    </xf>
    <xf numFmtId="49" fontId="30" fillId="0" borderId="0" xfId="0" applyNumberFormat="1" applyFont="1" applyAlignment="1">
      <alignment horizontal="left" vertical="top" wrapText="1"/>
    </xf>
    <xf numFmtId="49" fontId="30" fillId="0" borderId="27" xfId="0" applyNumberFormat="1" applyFont="1" applyBorder="1" applyAlignment="1">
      <alignment vertical="top"/>
    </xf>
    <xf numFmtId="49" fontId="34" fillId="0" borderId="27" xfId="0" applyNumberFormat="1" applyFont="1" applyBorder="1" applyAlignment="1">
      <alignment horizontal="center" vertical="center" textRotation="90"/>
    </xf>
    <xf numFmtId="0" fontId="7" fillId="0" borderId="71" xfId="0" applyFont="1" applyBorder="1" applyAlignment="1">
      <alignment vertical="top" wrapText="1"/>
    </xf>
    <xf numFmtId="49" fontId="25" fillId="0" borderId="17" xfId="0" applyNumberFormat="1" applyFont="1" applyBorder="1" applyAlignment="1">
      <alignment horizontal="center" vertical="top" wrapText="1"/>
    </xf>
    <xf numFmtId="9" fontId="29" fillId="4" borderId="54" xfId="0" applyNumberFormat="1" applyFont="1" applyFill="1" applyBorder="1" applyAlignment="1">
      <alignment horizontal="center" vertical="top"/>
    </xf>
    <xf numFmtId="0" fontId="29" fillId="4" borderId="66" xfId="0" applyFont="1" applyFill="1" applyBorder="1" applyAlignment="1">
      <alignment horizontal="center" vertical="center"/>
    </xf>
    <xf numFmtId="0" fontId="29" fillId="4" borderId="0" xfId="0" applyFont="1" applyFill="1" applyAlignment="1">
      <alignment horizontal="left" vertical="top"/>
    </xf>
    <xf numFmtId="165" fontId="5" fillId="0" borderId="9" xfId="1" applyFont="1" applyFill="1" applyBorder="1" applyAlignment="1">
      <alignment horizontal="center" vertical="center"/>
    </xf>
    <xf numFmtId="0" fontId="30" fillId="4" borderId="17" xfId="0" applyFont="1" applyFill="1" applyBorder="1" applyAlignment="1">
      <alignment horizontal="center" vertical="top"/>
    </xf>
    <xf numFmtId="49" fontId="30" fillId="4" borderId="0" xfId="0" applyNumberFormat="1" applyFont="1" applyFill="1" applyAlignment="1">
      <alignment horizontal="left" vertical="top" wrapText="1"/>
    </xf>
    <xf numFmtId="0" fontId="7" fillId="13" borderId="19" xfId="0" applyFont="1" applyFill="1" applyBorder="1" applyAlignment="1">
      <alignment vertical="top" wrapText="1"/>
    </xf>
    <xf numFmtId="49" fontId="25" fillId="13" borderId="17" xfId="0" applyNumberFormat="1" applyFont="1" applyFill="1" applyBorder="1" applyAlignment="1">
      <alignment horizontal="center" vertical="top" wrapText="1"/>
    </xf>
    <xf numFmtId="49" fontId="25" fillId="14" borderId="8" xfId="0" applyNumberFormat="1" applyFont="1" applyFill="1" applyBorder="1" applyAlignment="1">
      <alignment vertical="top"/>
    </xf>
    <xf numFmtId="9" fontId="29" fillId="4" borderId="63" xfId="0" applyNumberFormat="1" applyFont="1" applyFill="1" applyBorder="1" applyAlignment="1">
      <alignment horizontal="center" vertical="top"/>
    </xf>
    <xf numFmtId="0" fontId="29" fillId="4" borderId="69" xfId="0" applyFont="1" applyFill="1" applyBorder="1" applyAlignment="1">
      <alignment horizontal="center" vertical="center"/>
    </xf>
    <xf numFmtId="0" fontId="29" fillId="4" borderId="22" xfId="0" applyFont="1" applyFill="1" applyBorder="1" applyAlignment="1">
      <alignment horizontal="left" vertical="top"/>
    </xf>
    <xf numFmtId="0" fontId="7" fillId="0" borderId="17" xfId="0" applyFont="1" applyBorder="1" applyAlignment="1">
      <alignment horizontal="center" vertical="top"/>
    </xf>
    <xf numFmtId="165" fontId="5" fillId="0" borderId="40" xfId="1" applyFont="1" applyFill="1" applyBorder="1" applyAlignment="1">
      <alignment horizontal="center" vertical="center"/>
    </xf>
    <xf numFmtId="0" fontId="7" fillId="0" borderId="41" xfId="0" applyFont="1" applyBorder="1" applyAlignment="1">
      <alignment horizontal="center" vertical="top"/>
    </xf>
    <xf numFmtId="0" fontId="29" fillId="4" borderId="3" xfId="0" applyFont="1" applyFill="1" applyBorder="1" applyAlignment="1">
      <alignment horizontal="left" vertical="top"/>
    </xf>
    <xf numFmtId="49" fontId="5" fillId="0" borderId="71" xfId="1" applyNumberFormat="1" applyFont="1" applyFill="1" applyBorder="1" applyAlignment="1">
      <alignment horizontal="center" vertical="center"/>
    </xf>
    <xf numFmtId="0" fontId="30" fillId="4" borderId="26" xfId="0" applyFont="1" applyFill="1" applyBorder="1" applyAlignment="1">
      <alignment horizontal="center" vertical="top"/>
    </xf>
    <xf numFmtId="49" fontId="30" fillId="4" borderId="4" xfId="0" applyNumberFormat="1" applyFont="1" applyFill="1" applyBorder="1" applyAlignment="1">
      <alignment horizontal="left" vertical="top" wrapText="1"/>
    </xf>
    <xf numFmtId="164" fontId="5" fillId="0" borderId="65" xfId="1" applyNumberFormat="1" applyFont="1" applyFill="1" applyBorder="1" applyAlignment="1">
      <alignment horizontal="center" vertical="center"/>
    </xf>
    <xf numFmtId="0" fontId="30" fillId="4" borderId="52" xfId="0" applyFont="1" applyFill="1" applyBorder="1" applyAlignment="1">
      <alignment horizontal="center" vertical="top"/>
    </xf>
    <xf numFmtId="49" fontId="30" fillId="4" borderId="13" xfId="0" applyNumberFormat="1" applyFont="1" applyFill="1" applyBorder="1" applyAlignment="1">
      <alignment horizontal="left" vertical="top" wrapText="1"/>
    </xf>
    <xf numFmtId="167" fontId="18" fillId="0" borderId="19" xfId="1" applyNumberFormat="1" applyFont="1" applyFill="1" applyBorder="1" applyAlignment="1">
      <alignment horizontal="center" vertical="center"/>
    </xf>
    <xf numFmtId="0" fontId="30" fillId="4" borderId="18" xfId="0" applyFont="1" applyFill="1" applyBorder="1" applyAlignment="1">
      <alignment horizontal="center" vertical="top"/>
    </xf>
    <xf numFmtId="165" fontId="5" fillId="0" borderId="6" xfId="1" applyFont="1" applyFill="1" applyBorder="1" applyAlignment="1">
      <alignment horizontal="center" vertical="center"/>
    </xf>
    <xf numFmtId="164" fontId="5" fillId="12" borderId="1" xfId="0" applyNumberFormat="1" applyFont="1" applyFill="1" applyBorder="1" applyAlignment="1">
      <alignment horizontal="center" vertical="top"/>
    </xf>
    <xf numFmtId="0" fontId="25" fillId="12" borderId="1" xfId="0" applyFont="1" applyFill="1" applyBorder="1" applyAlignment="1">
      <alignment horizontal="center" vertical="top"/>
    </xf>
    <xf numFmtId="0" fontId="30" fillId="4" borderId="28" xfId="0" applyFont="1" applyFill="1" applyBorder="1" applyAlignment="1">
      <alignment horizontal="center" vertical="top"/>
    </xf>
    <xf numFmtId="164" fontId="30" fillId="0" borderId="21" xfId="0" applyNumberFormat="1" applyFont="1" applyBorder="1" applyAlignment="1">
      <alignment horizontal="left" vertical="center" wrapText="1"/>
    </xf>
    <xf numFmtId="164" fontId="7" fillId="12" borderId="18" xfId="0" applyNumberFormat="1" applyFont="1" applyFill="1" applyBorder="1" applyAlignment="1">
      <alignment horizontal="center" vertical="top"/>
    </xf>
    <xf numFmtId="164" fontId="5" fillId="12" borderId="18" xfId="0" applyNumberFormat="1" applyFont="1" applyFill="1" applyBorder="1" applyAlignment="1">
      <alignment horizontal="center" vertical="top"/>
    </xf>
    <xf numFmtId="0" fontId="30" fillId="4" borderId="70" xfId="0" applyFont="1" applyFill="1" applyBorder="1" applyAlignment="1">
      <alignment horizontal="center" vertical="top"/>
    </xf>
    <xf numFmtId="0" fontId="30" fillId="4" borderId="4" xfId="0" applyFont="1" applyFill="1" applyBorder="1" applyAlignment="1">
      <alignment horizontal="left" vertical="top" wrapText="1"/>
    </xf>
    <xf numFmtId="164" fontId="18" fillId="12" borderId="18" xfId="0" applyNumberFormat="1" applyFont="1" applyFill="1" applyBorder="1" applyAlignment="1">
      <alignment horizontal="center" vertical="top"/>
    </xf>
    <xf numFmtId="0" fontId="30" fillId="0" borderId="28" xfId="0" applyFont="1" applyBorder="1" applyAlignment="1">
      <alignment horizontal="center" vertical="top"/>
    </xf>
    <xf numFmtId="164" fontId="30" fillId="20" borderId="13" xfId="0" applyNumberFormat="1" applyFont="1" applyFill="1" applyBorder="1" applyAlignment="1">
      <alignment horizontal="left" vertical="center" wrapText="1"/>
    </xf>
    <xf numFmtId="164" fontId="5" fillId="12" borderId="5" xfId="0" applyNumberFormat="1" applyFont="1" applyFill="1" applyBorder="1" applyAlignment="1">
      <alignment horizontal="center" vertical="top"/>
    </xf>
    <xf numFmtId="0" fontId="7" fillId="0" borderId="70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 wrapText="1"/>
    </xf>
    <xf numFmtId="0" fontId="7" fillId="0" borderId="62" xfId="0" applyFont="1" applyBorder="1" applyAlignment="1">
      <alignment vertical="center" wrapText="1"/>
    </xf>
    <xf numFmtId="0" fontId="19" fillId="0" borderId="63" xfId="0" applyFont="1" applyBorder="1" applyAlignment="1">
      <alignment horizontal="center" vertical="center"/>
    </xf>
    <xf numFmtId="0" fontId="55" fillId="0" borderId="69" xfId="0" applyFont="1" applyBorder="1" applyAlignment="1">
      <alignment horizontal="center" vertical="center" wrapText="1"/>
    </xf>
    <xf numFmtId="0" fontId="7" fillId="0" borderId="69" xfId="0" applyFont="1" applyBorder="1" applyAlignment="1">
      <alignment vertical="center" wrapText="1"/>
    </xf>
    <xf numFmtId="0" fontId="25" fillId="0" borderId="22" xfId="0" applyFont="1" applyBorder="1" applyAlignment="1">
      <alignment horizontal="left" vertical="top"/>
    </xf>
    <xf numFmtId="0" fontId="23" fillId="0" borderId="22" xfId="0" applyFont="1" applyBorder="1" applyAlignment="1">
      <alignment horizontal="left" vertical="top"/>
    </xf>
    <xf numFmtId="0" fontId="23" fillId="0" borderId="22" xfId="0" applyFont="1" applyBorder="1" applyAlignment="1">
      <alignment horizontal="left" vertical="top" wrapText="1"/>
    </xf>
    <xf numFmtId="0" fontId="24" fillId="0" borderId="22" xfId="0" applyFont="1" applyBorder="1" applyAlignment="1">
      <alignment horizontal="left" vertical="top"/>
    </xf>
    <xf numFmtId="0" fontId="23" fillId="0" borderId="42" xfId="0" applyFont="1" applyBorder="1" applyAlignment="1">
      <alignment vertical="top"/>
    </xf>
    <xf numFmtId="49" fontId="25" fillId="7" borderId="42" xfId="0" applyNumberFormat="1" applyFont="1" applyFill="1" applyBorder="1" applyAlignment="1">
      <alignment horizontal="center" vertical="top" wrapText="1"/>
    </xf>
    <xf numFmtId="0" fontId="25" fillId="9" borderId="40" xfId="0" applyFont="1" applyFill="1" applyBorder="1" applyAlignment="1">
      <alignment horizontal="left" vertical="top"/>
    </xf>
    <xf numFmtId="0" fontId="4" fillId="7" borderId="22" xfId="0" applyFont="1" applyFill="1" applyBorder="1"/>
    <xf numFmtId="0" fontId="25" fillId="9" borderId="22" xfId="0" applyFont="1" applyFill="1" applyBorder="1" applyAlignment="1">
      <alignment horizontal="left" vertical="top"/>
    </xf>
    <xf numFmtId="0" fontId="23" fillId="9" borderId="22" xfId="0" applyFont="1" applyFill="1" applyBorder="1" applyAlignment="1">
      <alignment horizontal="left" vertical="top"/>
    </xf>
    <xf numFmtId="49" fontId="25" fillId="7" borderId="17" xfId="0" applyNumberFormat="1" applyFont="1" applyFill="1" applyBorder="1" applyAlignment="1">
      <alignment horizontal="center" vertical="top" wrapText="1"/>
    </xf>
    <xf numFmtId="0" fontId="5" fillId="0" borderId="1" xfId="5" applyFont="1" applyBorder="1" applyAlignment="1">
      <alignment horizontal="center" vertical="center" wrapText="1"/>
    </xf>
    <xf numFmtId="0" fontId="5" fillId="0" borderId="27" xfId="5" applyFont="1" applyBorder="1" applyAlignment="1">
      <alignment horizontal="center" vertical="center" wrapText="1"/>
    </xf>
    <xf numFmtId="0" fontId="5" fillId="0" borderId="41" xfId="5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left" vertical="center" wrapText="1"/>
    </xf>
    <xf numFmtId="0" fontId="55" fillId="0" borderId="0" xfId="5" applyFont="1" applyAlignment="1">
      <alignment vertical="top"/>
    </xf>
    <xf numFmtId="0" fontId="55" fillId="0" borderId="0" xfId="5" applyFont="1" applyAlignment="1">
      <alignment vertical="center"/>
    </xf>
    <xf numFmtId="0" fontId="19" fillId="0" borderId="0" xfId="5" applyFont="1" applyAlignment="1">
      <alignment vertical="top"/>
    </xf>
    <xf numFmtId="0" fontId="55" fillId="0" borderId="27" xfId="5" applyFont="1" applyBorder="1" applyAlignment="1">
      <alignment vertical="top"/>
    </xf>
    <xf numFmtId="164" fontId="55" fillId="0" borderId="0" xfId="5" applyNumberFormat="1" applyFont="1" applyAlignment="1">
      <alignment vertical="top"/>
    </xf>
    <xf numFmtId="0" fontId="56" fillId="0" borderId="0" xfId="5" applyFont="1" applyAlignment="1">
      <alignment vertical="top"/>
    </xf>
    <xf numFmtId="164" fontId="56" fillId="0" borderId="0" xfId="5" applyNumberFormat="1" applyFont="1" applyAlignment="1">
      <alignment vertical="top"/>
    </xf>
    <xf numFmtId="49" fontId="55" fillId="0" borderId="0" xfId="5" applyNumberFormat="1" applyFont="1" applyAlignment="1">
      <alignment horizontal="center" vertical="top"/>
    </xf>
    <xf numFmtId="0" fontId="55" fillId="0" borderId="0" xfId="5" applyFont="1" applyAlignment="1">
      <alignment horizontal="center" vertical="top"/>
    </xf>
    <xf numFmtId="164" fontId="19" fillId="0" borderId="0" xfId="5" applyNumberFormat="1" applyFont="1" applyAlignment="1">
      <alignment horizontal="center" vertical="top" wrapText="1"/>
    </xf>
    <xf numFmtId="0" fontId="19" fillId="0" borderId="0" xfId="5" applyFont="1" applyAlignment="1">
      <alignment horizontal="left" vertical="top" wrapText="1"/>
    </xf>
    <xf numFmtId="0" fontId="19" fillId="0" borderId="0" xfId="5" applyFont="1" applyAlignment="1">
      <alignment horizontal="left" vertical="center" wrapText="1"/>
    </xf>
    <xf numFmtId="0" fontId="51" fillId="0" borderId="0" xfId="5" applyFont="1" applyAlignment="1">
      <alignment horizontal="left" vertical="top" wrapText="1"/>
    </xf>
    <xf numFmtId="2" fontId="7" fillId="0" borderId="0" xfId="5" applyNumberFormat="1" applyFont="1" applyAlignment="1">
      <alignment vertical="top"/>
    </xf>
    <xf numFmtId="0" fontId="20" fillId="0" borderId="0" xfId="5" applyFont="1" applyAlignment="1">
      <alignment vertical="top"/>
    </xf>
    <xf numFmtId="0" fontId="7" fillId="0" borderId="0" xfId="5" applyFont="1" applyAlignment="1">
      <alignment horizontal="center" vertical="top"/>
    </xf>
    <xf numFmtId="4" fontId="52" fillId="0" borderId="0" xfId="5" applyNumberFormat="1" applyFont="1" applyAlignment="1">
      <alignment horizontal="center" vertical="top" wrapText="1"/>
    </xf>
    <xf numFmtId="4" fontId="19" fillId="0" borderId="0" xfId="5" applyNumberFormat="1" applyFont="1" applyAlignment="1">
      <alignment horizontal="center" vertical="top" wrapText="1"/>
    </xf>
    <xf numFmtId="166" fontId="51" fillId="0" borderId="0" xfId="5" applyNumberFormat="1" applyFont="1" applyAlignment="1">
      <alignment horizontal="center" vertical="top" wrapText="1"/>
    </xf>
    <xf numFmtId="166" fontId="7" fillId="0" borderId="0" xfId="5" applyNumberFormat="1" applyFont="1" applyAlignment="1">
      <alignment vertical="top"/>
    </xf>
    <xf numFmtId="166" fontId="52" fillId="0" borderId="0" xfId="5" applyNumberFormat="1" applyFont="1" applyAlignment="1">
      <alignment vertical="top" wrapText="1"/>
    </xf>
    <xf numFmtId="4" fontId="52" fillId="0" borderId="0" xfId="5" applyNumberFormat="1" applyFont="1" applyAlignment="1">
      <alignment vertical="top" wrapText="1"/>
    </xf>
    <xf numFmtId="4" fontId="51" fillId="0" borderId="0" xfId="5" applyNumberFormat="1" applyFont="1" applyAlignment="1">
      <alignment horizontal="center" vertical="top" wrapText="1"/>
    </xf>
    <xf numFmtId="49" fontId="5" fillId="0" borderId="0" xfId="5" applyNumberFormat="1" applyFont="1" applyAlignment="1">
      <alignment horizontal="right" vertical="top"/>
    </xf>
    <xf numFmtId="164" fontId="8" fillId="0" borderId="1" xfId="5" applyNumberFormat="1" applyFont="1" applyBorder="1" applyAlignment="1">
      <alignment horizontal="center" vertical="top" wrapText="1"/>
    </xf>
    <xf numFmtId="164" fontId="12" fillId="0" borderId="5" xfId="5" applyNumberFormat="1" applyFont="1" applyBorder="1" applyAlignment="1">
      <alignment vertical="top" wrapText="1"/>
    </xf>
    <xf numFmtId="164" fontId="17" fillId="3" borderId="1" xfId="5" applyNumberFormat="1" applyFont="1" applyFill="1" applyBorder="1" applyAlignment="1">
      <alignment horizontal="center" vertical="top" wrapText="1"/>
    </xf>
    <xf numFmtId="164" fontId="8" fillId="0" borderId="5" xfId="5" applyNumberFormat="1" applyFont="1" applyBorder="1" applyAlignment="1">
      <alignment horizontal="center" vertical="top" wrapText="1"/>
    </xf>
    <xf numFmtId="164" fontId="8" fillId="5" borderId="17" xfId="5" applyNumberFormat="1" applyFont="1" applyFill="1" applyBorder="1" applyAlignment="1">
      <alignment horizontal="center" vertical="top" wrapText="1"/>
    </xf>
    <xf numFmtId="164" fontId="8" fillId="0" borderId="18" xfId="5" applyNumberFormat="1" applyFont="1" applyBorder="1" applyAlignment="1">
      <alignment horizontal="center" vertical="top" wrapText="1"/>
    </xf>
    <xf numFmtId="164" fontId="8" fillId="0" borderId="26" xfId="5" applyNumberFormat="1" applyFont="1" applyBorder="1" applyAlignment="1">
      <alignment horizontal="center" vertical="top" wrapText="1"/>
    </xf>
    <xf numFmtId="164" fontId="18" fillId="5" borderId="5" xfId="5" applyNumberFormat="1" applyFont="1" applyFill="1" applyBorder="1" applyAlignment="1">
      <alignment horizontal="center" vertical="top" wrapText="1"/>
    </xf>
    <xf numFmtId="164" fontId="5" fillId="0" borderId="0" xfId="5" applyNumberFormat="1" applyFont="1" applyAlignment="1">
      <alignment horizontal="center" vertical="top"/>
    </xf>
    <xf numFmtId="164" fontId="18" fillId="3" borderId="48" xfId="5" applyNumberFormat="1" applyFont="1" applyFill="1" applyBorder="1" applyAlignment="1">
      <alignment horizontal="center" vertical="center"/>
    </xf>
    <xf numFmtId="49" fontId="5" fillId="3" borderId="17" xfId="5" applyNumberFormat="1" applyFont="1" applyFill="1" applyBorder="1" applyAlignment="1">
      <alignment horizontal="center" vertical="top"/>
    </xf>
    <xf numFmtId="164" fontId="18" fillId="22" borderId="48" xfId="5" applyNumberFormat="1" applyFont="1" applyFill="1" applyBorder="1" applyAlignment="1">
      <alignment horizontal="center" vertical="center"/>
    </xf>
    <xf numFmtId="49" fontId="5" fillId="22" borderId="17" xfId="5" applyNumberFormat="1" applyFont="1" applyFill="1" applyBorder="1" applyAlignment="1">
      <alignment horizontal="center" vertical="top"/>
    </xf>
    <xf numFmtId="164" fontId="5" fillId="14" borderId="48" xfId="5" applyNumberFormat="1" applyFont="1" applyFill="1" applyBorder="1" applyAlignment="1">
      <alignment horizontal="center" vertical="center"/>
    </xf>
    <xf numFmtId="49" fontId="5" fillId="14" borderId="17" xfId="5" applyNumberFormat="1" applyFont="1" applyFill="1" applyBorder="1" applyAlignment="1">
      <alignment horizontal="center" vertical="top"/>
    </xf>
    <xf numFmtId="0" fontId="7" fillId="0" borderId="2" xfId="5" applyFont="1" applyBorder="1" applyAlignment="1">
      <alignment vertical="top"/>
    </xf>
    <xf numFmtId="0" fontId="7" fillId="0" borderId="59" xfId="5" applyFont="1" applyBorder="1" applyAlignment="1">
      <alignment vertical="top"/>
    </xf>
    <xf numFmtId="0" fontId="7" fillId="0" borderId="51" xfId="5" applyFont="1" applyBorder="1" applyAlignment="1">
      <alignment vertical="top"/>
    </xf>
    <xf numFmtId="164" fontId="5" fillId="16" borderId="4" xfId="5" applyNumberFormat="1" applyFont="1" applyFill="1" applyBorder="1" applyAlignment="1">
      <alignment horizontal="center" vertical="center"/>
    </xf>
    <xf numFmtId="0" fontId="5" fillId="16" borderId="17" xfId="0" applyFont="1" applyFill="1" applyBorder="1" applyAlignment="1">
      <alignment horizontal="center" vertical="top"/>
    </xf>
    <xf numFmtId="49" fontId="5" fillId="0" borderId="1" xfId="5" applyNumberFormat="1" applyFont="1" applyBorder="1" applyAlignment="1">
      <alignment vertical="top"/>
    </xf>
    <xf numFmtId="49" fontId="5" fillId="0" borderId="1" xfId="5" applyNumberFormat="1" applyFont="1" applyBorder="1" applyAlignment="1">
      <alignment horizontal="center" vertical="top"/>
    </xf>
    <xf numFmtId="49" fontId="5" fillId="13" borderId="1" xfId="5" applyNumberFormat="1" applyFont="1" applyFill="1" applyBorder="1" applyAlignment="1">
      <alignment vertical="top"/>
    </xf>
    <xf numFmtId="49" fontId="5" fillId="12" borderId="1" xfId="5" applyNumberFormat="1" applyFont="1" applyFill="1" applyBorder="1" applyAlignment="1">
      <alignment vertical="top"/>
    </xf>
    <xf numFmtId="49" fontId="5" fillId="8" borderId="1" xfId="5" applyNumberFormat="1" applyFont="1" applyFill="1" applyBorder="1" applyAlignment="1">
      <alignment vertical="top"/>
    </xf>
    <xf numFmtId="49" fontId="5" fillId="22" borderId="1" xfId="5" applyNumberFormat="1" applyFont="1" applyFill="1" applyBorder="1" applyAlignment="1">
      <alignment vertical="top"/>
    </xf>
    <xf numFmtId="164" fontId="5" fillId="0" borderId="4" xfId="5" applyNumberFormat="1" applyFont="1" applyBorder="1" applyAlignment="1">
      <alignment horizontal="center" vertical="center"/>
    </xf>
    <xf numFmtId="0" fontId="5" fillId="0" borderId="17" xfId="5" applyFont="1" applyBorder="1" applyAlignment="1">
      <alignment horizontal="center" vertical="top" wrapText="1"/>
    </xf>
    <xf numFmtId="49" fontId="5" fillId="0" borderId="27" xfId="5" applyNumberFormat="1" applyFont="1" applyBorder="1" applyAlignment="1">
      <alignment vertical="top"/>
    </xf>
    <xf numFmtId="49" fontId="5" fillId="0" borderId="27" xfId="5" applyNumberFormat="1" applyFont="1" applyBorder="1" applyAlignment="1">
      <alignment horizontal="center" vertical="top"/>
    </xf>
    <xf numFmtId="49" fontId="5" fillId="13" borderId="27" xfId="5" applyNumberFormat="1" applyFont="1" applyFill="1" applyBorder="1" applyAlignment="1">
      <alignment vertical="top"/>
    </xf>
    <xf numFmtId="49" fontId="5" fillId="12" borderId="27" xfId="5" applyNumberFormat="1" applyFont="1" applyFill="1" applyBorder="1" applyAlignment="1">
      <alignment vertical="top"/>
    </xf>
    <xf numFmtId="49" fontId="5" fillId="8" borderId="27" xfId="5" applyNumberFormat="1" applyFont="1" applyFill="1" applyBorder="1" applyAlignment="1">
      <alignment vertical="top"/>
    </xf>
    <xf numFmtId="49" fontId="5" fillId="22" borderId="27" xfId="5" applyNumberFormat="1" applyFont="1" applyFill="1" applyBorder="1" applyAlignment="1">
      <alignment vertical="top"/>
    </xf>
    <xf numFmtId="0" fontId="7" fillId="0" borderId="6" xfId="5" applyFont="1" applyBorder="1" applyAlignment="1">
      <alignment horizontal="center" vertical="top"/>
    </xf>
    <xf numFmtId="0" fontId="7" fillId="0" borderId="39" xfId="5" applyFont="1" applyBorder="1" applyAlignment="1">
      <alignment horizontal="center" vertical="top"/>
    </xf>
    <xf numFmtId="0" fontId="7" fillId="0" borderId="45" xfId="5" applyFont="1" applyBorder="1" applyAlignment="1">
      <alignment vertical="top"/>
    </xf>
    <xf numFmtId="164" fontId="18" fillId="0" borderId="4" xfId="5" applyNumberFormat="1" applyFont="1" applyBorder="1" applyAlignment="1">
      <alignment horizontal="center" vertical="center"/>
    </xf>
    <xf numFmtId="49" fontId="5" fillId="0" borderId="41" xfId="5" applyNumberFormat="1" applyFont="1" applyBorder="1" applyAlignment="1">
      <alignment horizontal="center" vertical="top"/>
    </xf>
    <xf numFmtId="49" fontId="5" fillId="13" borderId="41" xfId="5" applyNumberFormat="1" applyFont="1" applyFill="1" applyBorder="1" applyAlignment="1">
      <alignment vertical="top"/>
    </xf>
    <xf numFmtId="49" fontId="5" fillId="12" borderId="41" xfId="5" applyNumberFormat="1" applyFont="1" applyFill="1" applyBorder="1" applyAlignment="1">
      <alignment vertical="top"/>
    </xf>
    <xf numFmtId="49" fontId="5" fillId="8" borderId="41" xfId="5" applyNumberFormat="1" applyFont="1" applyFill="1" applyBorder="1" applyAlignment="1">
      <alignment vertical="top"/>
    </xf>
    <xf numFmtId="49" fontId="5" fillId="22" borderId="41" xfId="5" applyNumberFormat="1" applyFont="1" applyFill="1" applyBorder="1" applyAlignment="1">
      <alignment vertical="top"/>
    </xf>
    <xf numFmtId="49" fontId="5" fillId="0" borderId="4" xfId="5" applyNumberFormat="1" applyFont="1" applyBorder="1" applyAlignment="1">
      <alignment horizontal="center" vertical="top"/>
    </xf>
    <xf numFmtId="0" fontId="7" fillId="0" borderId="14" xfId="5" applyFont="1" applyBorder="1" applyAlignment="1">
      <alignment vertical="top"/>
    </xf>
    <xf numFmtId="0" fontId="7" fillId="0" borderId="53" xfId="5" applyFont="1" applyBorder="1" applyAlignment="1">
      <alignment horizontal="center" vertical="top"/>
    </xf>
    <xf numFmtId="49" fontId="5" fillId="0" borderId="13" xfId="5" applyNumberFormat="1" applyFont="1" applyBorder="1" applyAlignment="1">
      <alignment horizontal="center" vertical="top"/>
    </xf>
    <xf numFmtId="0" fontId="7" fillId="0" borderId="40" xfId="5" applyFont="1" applyBorder="1" applyAlignment="1">
      <alignment horizontal="center" vertical="top"/>
    </xf>
    <xf numFmtId="0" fontId="7" fillId="0" borderId="50" xfId="5" applyFont="1" applyBorder="1" applyAlignment="1">
      <alignment horizontal="center" vertical="top"/>
    </xf>
    <xf numFmtId="164" fontId="5" fillId="0" borderId="11" xfId="5" applyNumberFormat="1" applyFont="1" applyBorder="1" applyAlignment="1">
      <alignment horizontal="center" vertical="center"/>
    </xf>
    <xf numFmtId="49" fontId="5" fillId="0" borderId="42" xfId="5" applyNumberFormat="1" applyFont="1" applyBorder="1" applyAlignment="1">
      <alignment horizontal="center" vertical="top"/>
    </xf>
    <xf numFmtId="0" fontId="7" fillId="0" borderId="59" xfId="5" applyFont="1" applyBorder="1" applyAlignment="1">
      <alignment horizontal="center" vertical="top"/>
    </xf>
    <xf numFmtId="49" fontId="5" fillId="13" borderId="1" xfId="5" applyNumberFormat="1" applyFont="1" applyFill="1" applyBorder="1" applyAlignment="1">
      <alignment horizontal="center" vertical="top"/>
    </xf>
    <xf numFmtId="49" fontId="5" fillId="12" borderId="1" xfId="5" applyNumberFormat="1" applyFont="1" applyFill="1" applyBorder="1" applyAlignment="1">
      <alignment horizontal="center" vertical="top"/>
    </xf>
    <xf numFmtId="49" fontId="5" fillId="22" borderId="1" xfId="5" applyNumberFormat="1" applyFont="1" applyFill="1" applyBorder="1" applyAlignment="1">
      <alignment horizontal="center" vertical="top"/>
    </xf>
    <xf numFmtId="49" fontId="5" fillId="13" borderId="27" xfId="5" applyNumberFormat="1" applyFont="1" applyFill="1" applyBorder="1" applyAlignment="1">
      <alignment horizontal="center" vertical="top"/>
    </xf>
    <xf numFmtId="49" fontId="5" fillId="12" borderId="27" xfId="5" applyNumberFormat="1" applyFont="1" applyFill="1" applyBorder="1" applyAlignment="1">
      <alignment horizontal="center" vertical="top"/>
    </xf>
    <xf numFmtId="49" fontId="5" fillId="22" borderId="27" xfId="5" applyNumberFormat="1" applyFont="1" applyFill="1" applyBorder="1" applyAlignment="1">
      <alignment horizontal="center" vertical="top"/>
    </xf>
    <xf numFmtId="49" fontId="5" fillId="13" borderId="41" xfId="5" applyNumberFormat="1" applyFont="1" applyFill="1" applyBorder="1" applyAlignment="1">
      <alignment horizontal="center" vertical="top"/>
    </xf>
    <xf numFmtId="49" fontId="5" fillId="12" borderId="41" xfId="5" applyNumberFormat="1" applyFont="1" applyFill="1" applyBorder="1" applyAlignment="1">
      <alignment horizontal="center" vertical="top"/>
    </xf>
    <xf numFmtId="49" fontId="5" fillId="22" borderId="41" xfId="5" applyNumberFormat="1" applyFont="1" applyFill="1" applyBorder="1" applyAlignment="1">
      <alignment horizontal="center" vertical="top"/>
    </xf>
    <xf numFmtId="0" fontId="7" fillId="0" borderId="2" xfId="5" applyFont="1" applyBorder="1" applyAlignment="1">
      <alignment horizontal="center" vertical="top"/>
    </xf>
    <xf numFmtId="0" fontId="7" fillId="0" borderId="14" xfId="5" applyFont="1" applyBorder="1" applyAlignment="1">
      <alignment horizontal="center" vertical="top"/>
    </xf>
    <xf numFmtId="49" fontId="5" fillId="0" borderId="41" xfId="5" applyNumberFormat="1" applyFont="1" applyBorder="1" applyAlignment="1">
      <alignment vertical="top"/>
    </xf>
    <xf numFmtId="0" fontId="5" fillId="0" borderId="14" xfId="5" applyFont="1" applyBorder="1" applyAlignment="1">
      <alignment vertical="top"/>
    </xf>
    <xf numFmtId="0" fontId="5" fillId="0" borderId="53" xfId="5" applyFont="1" applyBorder="1" applyAlignment="1">
      <alignment vertical="top"/>
    </xf>
    <xf numFmtId="0" fontId="7" fillId="0" borderId="23" xfId="5" applyFont="1" applyBorder="1" applyAlignment="1">
      <alignment vertical="top"/>
    </xf>
    <xf numFmtId="0" fontId="7" fillId="0" borderId="25" xfId="5" applyFont="1" applyBorder="1" applyAlignment="1">
      <alignment vertical="top"/>
    </xf>
    <xf numFmtId="0" fontId="7" fillId="0" borderId="43" xfId="5" applyFont="1" applyBorder="1" applyAlignment="1">
      <alignment vertical="top"/>
    </xf>
    <xf numFmtId="49" fontId="7" fillId="0" borderId="2" xfId="5" applyNumberFormat="1" applyFont="1" applyBorder="1" applyAlignment="1">
      <alignment horizontal="center" vertical="top"/>
    </xf>
    <xf numFmtId="0" fontId="7" fillId="0" borderId="28" xfId="5" applyFont="1" applyBorder="1" applyAlignment="1">
      <alignment vertical="top"/>
    </xf>
    <xf numFmtId="0" fontId="7" fillId="0" borderId="30" xfId="5" applyFont="1" applyBorder="1" applyAlignment="1">
      <alignment vertical="top"/>
    </xf>
    <xf numFmtId="0" fontId="7" fillId="0" borderId="44" xfId="5" applyFont="1" applyBorder="1" applyAlignment="1">
      <alignment vertical="top"/>
    </xf>
    <xf numFmtId="49" fontId="7" fillId="0" borderId="12" xfId="5" applyNumberFormat="1" applyFont="1" applyBorder="1" applyAlignment="1">
      <alignment horizontal="center" vertical="top"/>
    </xf>
    <xf numFmtId="0" fontId="7" fillId="0" borderId="37" xfId="5" applyFont="1" applyBorder="1" applyAlignment="1">
      <alignment horizontal="center" vertical="top"/>
    </xf>
    <xf numFmtId="0" fontId="7" fillId="0" borderId="39" xfId="5" applyFont="1" applyBorder="1" applyAlignment="1">
      <alignment vertical="top"/>
    </xf>
    <xf numFmtId="164" fontId="5" fillId="0" borderId="4" xfId="5" applyNumberFormat="1" applyFont="1" applyBorder="1" applyAlignment="1">
      <alignment horizontal="center" vertical="top"/>
    </xf>
    <xf numFmtId="0" fontId="5" fillId="0" borderId="17" xfId="0" applyFont="1" applyBorder="1" applyAlignment="1">
      <alignment horizontal="center" vertical="top"/>
    </xf>
    <xf numFmtId="0" fontId="20" fillId="0" borderId="2" xfId="5" applyFont="1" applyBorder="1" applyAlignment="1">
      <alignment vertical="top"/>
    </xf>
    <xf numFmtId="49" fontId="7" fillId="0" borderId="2" xfId="5" applyNumberFormat="1" applyFont="1" applyBorder="1" applyAlignment="1">
      <alignment horizontal="left" vertical="top"/>
    </xf>
    <xf numFmtId="0" fontId="7" fillId="0" borderId="19" xfId="5" applyFont="1" applyBorder="1" applyAlignment="1">
      <alignment vertical="top"/>
    </xf>
    <xf numFmtId="49" fontId="7" fillId="0" borderId="12" xfId="5" applyNumberFormat="1" applyFont="1" applyBorder="1" applyAlignment="1">
      <alignment horizontal="left" vertical="top"/>
    </xf>
    <xf numFmtId="0" fontId="7" fillId="0" borderId="62" xfId="5" applyFont="1" applyBorder="1" applyAlignment="1">
      <alignment horizontal="center" vertical="top"/>
    </xf>
    <xf numFmtId="0" fontId="7" fillId="0" borderId="29" xfId="5" applyFont="1" applyBorder="1" applyAlignment="1">
      <alignment horizontal="center" vertical="top"/>
    </xf>
    <xf numFmtId="0" fontId="7" fillId="0" borderId="38" xfId="5" applyFont="1" applyBorder="1" applyAlignment="1">
      <alignment horizontal="center" vertical="top"/>
    </xf>
    <xf numFmtId="164" fontId="5" fillId="0" borderId="17" xfId="5" applyNumberFormat="1" applyFont="1" applyBorder="1" applyAlignment="1">
      <alignment horizontal="center" vertical="center"/>
    </xf>
    <xf numFmtId="49" fontId="7" fillId="0" borderId="14" xfId="5" applyNumberFormat="1" applyFont="1" applyBorder="1" applyAlignment="1">
      <alignment horizontal="left" vertical="top"/>
    </xf>
    <xf numFmtId="0" fontId="20" fillId="0" borderId="12" xfId="5" applyFont="1" applyBorder="1" applyAlignment="1">
      <alignment vertical="top"/>
    </xf>
    <xf numFmtId="0" fontId="7" fillId="0" borderId="66" xfId="5" applyFont="1" applyBorder="1" applyAlignment="1">
      <alignment horizontal="center" vertical="top"/>
    </xf>
    <xf numFmtId="0" fontId="7" fillId="0" borderId="55" xfId="5" applyFont="1" applyBorder="1" applyAlignment="1">
      <alignment vertical="top"/>
    </xf>
    <xf numFmtId="164" fontId="5" fillId="16" borderId="13" xfId="5" applyNumberFormat="1" applyFont="1" applyFill="1" applyBorder="1" applyAlignment="1">
      <alignment horizontal="center" vertical="center"/>
    </xf>
    <xf numFmtId="0" fontId="5" fillId="16" borderId="41" xfId="0" applyFont="1" applyFill="1" applyBorder="1" applyAlignment="1">
      <alignment horizontal="center" vertical="top"/>
    </xf>
    <xf numFmtId="49" fontId="5" fillId="0" borderId="27" xfId="5" applyNumberFormat="1" applyFont="1" applyBorder="1" applyAlignment="1">
      <alignment vertical="center"/>
    </xf>
    <xf numFmtId="0" fontId="20" fillId="0" borderId="19" xfId="5" applyFont="1" applyBorder="1" applyAlignment="1">
      <alignment vertical="top"/>
    </xf>
    <xf numFmtId="49" fontId="5" fillId="0" borderId="41" xfId="5" applyNumberFormat="1" applyFont="1" applyBorder="1" applyAlignment="1">
      <alignment horizontal="left" vertical="top"/>
    </xf>
    <xf numFmtId="49" fontId="5" fillId="0" borderId="41" xfId="5" applyNumberFormat="1" applyFont="1" applyBorder="1" applyAlignment="1">
      <alignment vertical="center"/>
    </xf>
    <xf numFmtId="0" fontId="7" fillId="4" borderId="0" xfId="0" applyFont="1" applyFill="1" applyAlignment="1">
      <alignment horizontal="center" vertical="center" wrapText="1"/>
    </xf>
    <xf numFmtId="164" fontId="7" fillId="4" borderId="29" xfId="0" applyNumberFormat="1" applyFont="1" applyFill="1" applyBorder="1" applyAlignment="1">
      <alignment horizontal="center" vertical="center" wrapText="1"/>
    </xf>
    <xf numFmtId="164" fontId="7" fillId="4" borderId="34" xfId="0" applyNumberFormat="1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left" vertical="top" wrapText="1"/>
    </xf>
    <xf numFmtId="164" fontId="5" fillId="0" borderId="27" xfId="5" applyNumberFormat="1" applyFont="1" applyBorder="1" applyAlignment="1">
      <alignment horizontal="center" vertical="center"/>
    </xf>
    <xf numFmtId="49" fontId="5" fillId="0" borderId="27" xfId="5" applyNumberFormat="1" applyFont="1" applyBorder="1" applyAlignment="1">
      <alignment horizontal="left" vertical="top"/>
    </xf>
    <xf numFmtId="164" fontId="5" fillId="0" borderId="5" xfId="5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7" fillId="20" borderId="62" xfId="0" applyNumberFormat="1" applyFont="1" applyFill="1" applyBorder="1" applyAlignment="1">
      <alignment horizontal="center" vertical="center" wrapText="1"/>
    </xf>
    <xf numFmtId="0" fontId="7" fillId="0" borderId="51" xfId="0" applyFont="1" applyBorder="1" applyAlignment="1">
      <alignment vertical="top" wrapText="1"/>
    </xf>
    <xf numFmtId="49" fontId="5" fillId="0" borderId="1" xfId="5" applyNumberFormat="1" applyFont="1" applyBorder="1" applyAlignment="1">
      <alignment vertical="center"/>
    </xf>
    <xf numFmtId="0" fontId="7" fillId="0" borderId="14" xfId="0" applyFont="1" applyBorder="1" applyAlignment="1">
      <alignment horizontal="center" vertical="center" wrapText="1"/>
    </xf>
    <xf numFmtId="164" fontId="7" fillId="20" borderId="34" xfId="0" applyNumberFormat="1" applyFont="1" applyFill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center" wrapText="1"/>
    </xf>
    <xf numFmtId="164" fontId="7" fillId="20" borderId="66" xfId="0" applyNumberFormat="1" applyFont="1" applyFill="1" applyBorder="1" applyAlignment="1">
      <alignment horizontal="center" vertical="center" wrapText="1"/>
    </xf>
    <xf numFmtId="0" fontId="7" fillId="0" borderId="55" xfId="0" applyFont="1" applyBorder="1" applyAlignment="1">
      <alignment horizontal="left" vertical="center" wrapText="1"/>
    </xf>
    <xf numFmtId="164" fontId="5" fillId="16" borderId="27" xfId="5" applyNumberFormat="1" applyFont="1" applyFill="1" applyBorder="1" applyAlignment="1">
      <alignment horizontal="center" vertical="center"/>
    </xf>
    <xf numFmtId="0" fontId="7" fillId="0" borderId="31" xfId="0" applyFont="1" applyBorder="1" applyAlignment="1">
      <alignment horizontal="left" vertical="center" wrapText="1"/>
    </xf>
    <xf numFmtId="0" fontId="20" fillId="0" borderId="0" xfId="0" applyFont="1"/>
    <xf numFmtId="0" fontId="7" fillId="0" borderId="43" xfId="0" applyFont="1" applyBorder="1" applyAlignment="1">
      <alignment horizontal="left" vertical="top" wrapText="1"/>
    </xf>
    <xf numFmtId="0" fontId="7" fillId="0" borderId="37" xfId="0" applyFont="1" applyBorder="1" applyAlignment="1">
      <alignment horizontal="center" vertical="center" wrapText="1"/>
    </xf>
    <xf numFmtId="164" fontId="7" fillId="20" borderId="38" xfId="0" applyNumberFormat="1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top" wrapText="1"/>
    </xf>
    <xf numFmtId="0" fontId="7" fillId="13" borderId="42" xfId="0" applyFont="1" applyFill="1" applyBorder="1" applyAlignment="1">
      <alignment vertical="top" wrapText="1"/>
    </xf>
    <xf numFmtId="0" fontId="7" fillId="0" borderId="54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left" vertical="top" wrapText="1"/>
    </xf>
    <xf numFmtId="49" fontId="5" fillId="0" borderId="1" xfId="5" applyNumberFormat="1" applyFont="1" applyBorder="1" applyAlignment="1">
      <alignment horizontal="left" vertical="top"/>
    </xf>
    <xf numFmtId="0" fontId="5" fillId="0" borderId="2" xfId="5" applyFont="1" applyBorder="1" applyAlignment="1">
      <alignment horizontal="center" vertical="top" wrapText="1"/>
    </xf>
    <xf numFmtId="0" fontId="5" fillId="0" borderId="9" xfId="5" applyFont="1" applyBorder="1" applyAlignment="1">
      <alignment horizontal="center" vertical="top" wrapText="1"/>
    </xf>
    <xf numFmtId="0" fontId="7" fillId="0" borderId="62" xfId="5" applyFont="1" applyBorder="1" applyAlignment="1">
      <alignment vertical="top"/>
    </xf>
    <xf numFmtId="0" fontId="7" fillId="0" borderId="4" xfId="5" applyFont="1" applyBorder="1" applyAlignment="1">
      <alignment vertical="top"/>
    </xf>
    <xf numFmtId="164" fontId="5" fillId="12" borderId="4" xfId="5" applyNumberFormat="1" applyFont="1" applyFill="1" applyBorder="1" applyAlignment="1">
      <alignment horizontal="center" vertical="center"/>
    </xf>
    <xf numFmtId="0" fontId="5" fillId="12" borderId="26" xfId="0" applyFont="1" applyFill="1" applyBorder="1" applyAlignment="1">
      <alignment horizontal="center" vertical="top"/>
    </xf>
    <xf numFmtId="0" fontId="5" fillId="12" borderId="2" xfId="0" applyFont="1" applyFill="1" applyBorder="1" applyAlignment="1">
      <alignment horizontal="left" vertical="top" wrapText="1"/>
    </xf>
    <xf numFmtId="0" fontId="7" fillId="0" borderId="12" xfId="5" applyFont="1" applyBorder="1" applyAlignment="1">
      <alignment vertical="top"/>
    </xf>
    <xf numFmtId="0" fontId="7" fillId="0" borderId="66" xfId="5" applyFont="1" applyBorder="1" applyAlignment="1">
      <alignment vertical="top"/>
    </xf>
    <xf numFmtId="0" fontId="7" fillId="0" borderId="13" xfId="5" applyFont="1" applyBorder="1" applyAlignment="1">
      <alignment vertical="top"/>
    </xf>
    <xf numFmtId="0" fontId="5" fillId="12" borderId="1" xfId="5" applyFont="1" applyFill="1" applyBorder="1" applyAlignment="1">
      <alignment horizontal="center" vertical="center" wrapText="1"/>
    </xf>
    <xf numFmtId="0" fontId="7" fillId="0" borderId="13" xfId="5" applyFont="1" applyBorder="1" applyAlignment="1">
      <alignment horizontal="left" vertical="top"/>
    </xf>
    <xf numFmtId="0" fontId="7" fillId="0" borderId="40" xfId="5" applyFont="1" applyBorder="1" applyAlignment="1">
      <alignment vertical="top"/>
    </xf>
    <xf numFmtId="0" fontId="7" fillId="0" borderId="69" xfId="5" applyFont="1" applyBorder="1" applyAlignment="1">
      <alignment vertical="top"/>
    </xf>
    <xf numFmtId="0" fontId="7" fillId="0" borderId="42" xfId="5" applyFont="1" applyBorder="1" applyAlignment="1">
      <alignment vertical="top"/>
    </xf>
    <xf numFmtId="164" fontId="18" fillId="16" borderId="17" xfId="5" applyNumberFormat="1" applyFont="1" applyFill="1" applyBorder="1" applyAlignment="1">
      <alignment horizontal="center" vertical="center"/>
    </xf>
    <xf numFmtId="0" fontId="5" fillId="12" borderId="17" xfId="5" applyFont="1" applyFill="1" applyBorder="1" applyAlignment="1">
      <alignment horizontal="center" vertical="center" wrapText="1"/>
    </xf>
    <xf numFmtId="49" fontId="5" fillId="0" borderId="41" xfId="5" applyNumberFormat="1" applyFont="1" applyBorder="1" applyAlignment="1">
      <alignment horizontal="center" vertical="top" wrapText="1"/>
    </xf>
    <xf numFmtId="0" fontId="7" fillId="0" borderId="46" xfId="5" applyFont="1" applyBorder="1" applyAlignment="1">
      <alignment vertical="top"/>
    </xf>
    <xf numFmtId="0" fontId="7" fillId="0" borderId="49" xfId="5" applyFont="1" applyBorder="1" applyAlignment="1">
      <alignment vertical="top"/>
    </xf>
    <xf numFmtId="0" fontId="7" fillId="0" borderId="48" xfId="5" applyFont="1" applyBorder="1" applyAlignment="1">
      <alignment vertical="top"/>
    </xf>
    <xf numFmtId="164" fontId="5" fillId="16" borderId="11" xfId="5" applyNumberFormat="1" applyFont="1" applyFill="1" applyBorder="1" applyAlignment="1">
      <alignment horizontal="center" vertical="top"/>
    </xf>
    <xf numFmtId="0" fontId="7" fillId="0" borderId="41" xfId="0" applyFont="1" applyBorder="1" applyAlignment="1">
      <alignment horizontal="left" vertical="top" wrapText="1"/>
    </xf>
    <xf numFmtId="49" fontId="5" fillId="14" borderId="12" xfId="5" applyNumberFormat="1" applyFont="1" applyFill="1" applyBorder="1" applyAlignment="1">
      <alignment vertical="top"/>
    </xf>
    <xf numFmtId="0" fontId="7" fillId="0" borderId="56" xfId="5" applyFont="1" applyBorder="1" applyAlignment="1">
      <alignment vertical="top"/>
    </xf>
    <xf numFmtId="0" fontId="7" fillId="0" borderId="60" xfId="5" applyFont="1" applyBorder="1" applyAlignment="1">
      <alignment vertical="top"/>
    </xf>
    <xf numFmtId="0" fontId="7" fillId="0" borderId="32" xfId="5" applyFont="1" applyBorder="1" applyAlignment="1">
      <alignment vertical="top"/>
    </xf>
    <xf numFmtId="0" fontId="5" fillId="0" borderId="27" xfId="5" applyFont="1" applyBorder="1" applyAlignment="1">
      <alignment horizontal="center" wrapText="1"/>
    </xf>
    <xf numFmtId="0" fontId="5" fillId="0" borderId="17" xfId="5" applyFont="1" applyBorder="1" applyAlignment="1">
      <alignment horizontal="center" wrapText="1"/>
    </xf>
    <xf numFmtId="0" fontId="7" fillId="0" borderId="41" xfId="4" applyFont="1" applyBorder="1" applyAlignment="1">
      <alignment horizontal="left" vertical="top" wrapText="1"/>
    </xf>
    <xf numFmtId="0" fontId="5" fillId="0" borderId="1" xfId="5" applyFont="1" applyBorder="1" applyAlignment="1">
      <alignment horizontal="center" wrapText="1"/>
    </xf>
    <xf numFmtId="0" fontId="7" fillId="0" borderId="4" xfId="4" applyFont="1" applyBorder="1" applyAlignment="1">
      <alignment horizontal="left" vertical="top" wrapText="1"/>
    </xf>
    <xf numFmtId="0" fontId="7" fillId="0" borderId="63" xfId="5" applyFont="1" applyBorder="1" applyAlignment="1">
      <alignment vertical="top"/>
    </xf>
    <xf numFmtId="0" fontId="7" fillId="0" borderId="58" xfId="5" applyFont="1" applyBorder="1" applyAlignment="1">
      <alignment vertical="top"/>
    </xf>
    <xf numFmtId="164" fontId="5" fillId="16" borderId="11" xfId="5" applyNumberFormat="1" applyFont="1" applyFill="1" applyBorder="1" applyAlignment="1">
      <alignment horizontal="center" vertical="center"/>
    </xf>
    <xf numFmtId="0" fontId="7" fillId="0" borderId="70" xfId="5" applyFont="1" applyBorder="1" applyAlignment="1">
      <alignment vertical="top"/>
    </xf>
    <xf numFmtId="0" fontId="7" fillId="0" borderId="37" xfId="5" applyFont="1" applyBorder="1" applyAlignment="1">
      <alignment horizontal="center" vertical="center"/>
    </xf>
    <xf numFmtId="164" fontId="7" fillId="20" borderId="39" xfId="0" applyNumberFormat="1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center" wrapText="1"/>
    </xf>
    <xf numFmtId="164" fontId="5" fillId="16" borderId="17" xfId="5" applyNumberFormat="1" applyFont="1" applyFill="1" applyBorder="1" applyAlignment="1">
      <alignment horizontal="center" vertical="center"/>
    </xf>
    <xf numFmtId="0" fontId="57" fillId="0" borderId="0" xfId="0" applyFont="1" applyAlignment="1">
      <alignment vertical="center"/>
    </xf>
    <xf numFmtId="0" fontId="7" fillId="0" borderId="33" xfId="5" applyFont="1" applyBorder="1" applyAlignment="1">
      <alignment vertical="top"/>
    </xf>
    <xf numFmtId="0" fontId="7" fillId="0" borderId="34" xfId="5" applyFont="1" applyBorder="1" applyAlignment="1">
      <alignment vertical="top"/>
    </xf>
    <xf numFmtId="0" fontId="7" fillId="0" borderId="31" xfId="5" applyFont="1" applyBorder="1" applyAlignment="1">
      <alignment vertical="top"/>
    </xf>
    <xf numFmtId="164" fontId="5" fillId="16" borderId="41" xfId="5" applyNumberFormat="1" applyFont="1" applyFill="1" applyBorder="1" applyAlignment="1">
      <alignment horizontal="center" vertical="center"/>
    </xf>
    <xf numFmtId="0" fontId="41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/>
    </xf>
    <xf numFmtId="0" fontId="7" fillId="0" borderId="47" xfId="5" applyFont="1" applyBorder="1" applyAlignment="1">
      <alignment vertical="top"/>
    </xf>
    <xf numFmtId="0" fontId="7" fillId="0" borderId="57" xfId="5" applyFont="1" applyBorder="1" applyAlignment="1">
      <alignment vertical="top"/>
    </xf>
    <xf numFmtId="0" fontId="7" fillId="0" borderId="53" xfId="5" applyFont="1" applyBorder="1" applyAlignment="1">
      <alignment vertical="top"/>
    </xf>
    <xf numFmtId="164" fontId="5" fillId="0" borderId="1" xfId="5" applyNumberFormat="1" applyFont="1" applyBorder="1" applyAlignment="1">
      <alignment horizontal="center" vertical="center"/>
    </xf>
    <xf numFmtId="2" fontId="5" fillId="16" borderId="17" xfId="5" applyNumberFormat="1" applyFont="1" applyFill="1" applyBorder="1" applyAlignment="1">
      <alignment horizontal="center" vertical="center"/>
    </xf>
    <xf numFmtId="0" fontId="5" fillId="0" borderId="11" xfId="5" applyFont="1" applyBorder="1" applyAlignment="1">
      <alignment horizontal="center" vertical="center" wrapText="1"/>
    </xf>
    <xf numFmtId="164" fontId="5" fillId="16" borderId="27" xfId="5" applyNumberFormat="1" applyFont="1" applyFill="1" applyBorder="1" applyAlignment="1">
      <alignment horizontal="center" vertical="top"/>
    </xf>
    <xf numFmtId="0" fontId="5" fillId="0" borderId="27" xfId="5" applyFont="1" applyBorder="1" applyAlignment="1">
      <alignment horizontal="center" vertical="top" wrapText="1"/>
    </xf>
    <xf numFmtId="0" fontId="7" fillId="0" borderId="29" xfId="5" applyFont="1" applyBorder="1" applyAlignment="1">
      <alignment vertical="top"/>
    </xf>
    <xf numFmtId="49" fontId="5" fillId="13" borderId="4" xfId="5" applyNumberFormat="1" applyFont="1" applyFill="1" applyBorder="1" applyAlignment="1">
      <alignment vertical="top"/>
    </xf>
    <xf numFmtId="164" fontId="5" fillId="16" borderId="1" xfId="5" applyNumberFormat="1" applyFont="1" applyFill="1" applyBorder="1" applyAlignment="1">
      <alignment horizontal="center" vertical="center"/>
    </xf>
    <xf numFmtId="0" fontId="7" fillId="13" borderId="0" xfId="5" applyFont="1" applyFill="1" applyAlignment="1">
      <alignment vertical="top"/>
    </xf>
    <xf numFmtId="0" fontId="5" fillId="0" borderId="26" xfId="0" applyFont="1" applyBorder="1" applyAlignment="1">
      <alignment horizontal="center" vertical="top"/>
    </xf>
    <xf numFmtId="0" fontId="5" fillId="0" borderId="27" xfId="0" applyFont="1" applyBorder="1" applyAlignment="1">
      <alignment horizontal="center" vertical="top" wrapText="1"/>
    </xf>
    <xf numFmtId="0" fontId="5" fillId="13" borderId="1" xfId="0" applyFont="1" applyFill="1" applyBorder="1" applyAlignment="1">
      <alignment horizontal="center" vertical="top" wrapText="1"/>
    </xf>
    <xf numFmtId="0" fontId="20" fillId="0" borderId="0" xfId="0" applyFont="1" applyAlignment="1">
      <alignment horizontal="center" wrapText="1"/>
    </xf>
    <xf numFmtId="0" fontId="5" fillId="0" borderId="41" xfId="0" applyFont="1" applyBorder="1" applyAlignment="1">
      <alignment horizontal="center" vertical="top" wrapText="1"/>
    </xf>
    <xf numFmtId="49" fontId="5" fillId="14" borderId="40" xfId="5" applyNumberFormat="1" applyFont="1" applyFill="1" applyBorder="1" applyAlignment="1">
      <alignment vertical="top"/>
    </xf>
    <xf numFmtId="164" fontId="5" fillId="12" borderId="1" xfId="5" applyNumberFormat="1" applyFont="1" applyFill="1" applyBorder="1" applyAlignment="1">
      <alignment horizontal="center" vertical="center"/>
    </xf>
    <xf numFmtId="0" fontId="7" fillId="0" borderId="33" xfId="0" applyFont="1" applyBorder="1" applyAlignment="1">
      <alignment horizontal="center" wrapText="1"/>
    </xf>
    <xf numFmtId="164" fontId="7" fillId="20" borderId="53" xfId="0" applyNumberFormat="1" applyFont="1" applyFill="1" applyBorder="1" applyAlignment="1">
      <alignment horizontal="center" wrapText="1"/>
    </xf>
    <xf numFmtId="0" fontId="7" fillId="0" borderId="31" xfId="0" applyFont="1" applyBorder="1" applyAlignment="1">
      <alignment vertical="center" wrapText="1"/>
    </xf>
    <xf numFmtId="0" fontId="5" fillId="12" borderId="1" xfId="5" applyFont="1" applyFill="1" applyBorder="1" applyAlignment="1">
      <alignment horizontal="center" wrapText="1"/>
    </xf>
    <xf numFmtId="164" fontId="5" fillId="12" borderId="17" xfId="5" applyNumberFormat="1" applyFont="1" applyFill="1" applyBorder="1" applyAlignment="1">
      <alignment horizontal="center" vertical="center"/>
    </xf>
    <xf numFmtId="0" fontId="5" fillId="12" borderId="17" xfId="5" applyFont="1" applyFill="1" applyBorder="1" applyAlignment="1">
      <alignment horizontal="center" wrapText="1"/>
    </xf>
    <xf numFmtId="49" fontId="5" fillId="0" borderId="3" xfId="5" applyNumberFormat="1" applyFont="1" applyBorder="1" applyAlignment="1">
      <alignment horizontal="center" vertical="top"/>
    </xf>
    <xf numFmtId="49" fontId="5" fillId="14" borderId="2" xfId="5" applyNumberFormat="1" applyFont="1" applyFill="1" applyBorder="1" applyAlignment="1">
      <alignment horizontal="center" vertical="top"/>
    </xf>
    <xf numFmtId="0" fontId="20" fillId="0" borderId="40" xfId="5" applyFont="1" applyBorder="1" applyAlignment="1">
      <alignment vertical="top"/>
    </xf>
    <xf numFmtId="164" fontId="7" fillId="0" borderId="17" xfId="5" applyNumberFormat="1" applyFont="1" applyBorder="1" applyAlignment="1">
      <alignment horizontal="center" vertical="center"/>
    </xf>
    <xf numFmtId="0" fontId="7" fillId="0" borderId="42" xfId="5" applyFont="1" applyBorder="1" applyAlignment="1">
      <alignment horizontal="center" vertical="top"/>
    </xf>
    <xf numFmtId="49" fontId="5" fillId="0" borderId="0" xfId="5" applyNumberFormat="1" applyFont="1" applyAlignment="1">
      <alignment horizontal="center" vertical="top"/>
    </xf>
    <xf numFmtId="49" fontId="5" fillId="14" borderId="12" xfId="5" applyNumberFormat="1" applyFont="1" applyFill="1" applyBorder="1" applyAlignment="1">
      <alignment horizontal="center" vertical="top"/>
    </xf>
    <xf numFmtId="0" fontId="20" fillId="0" borderId="23" xfId="5" applyFont="1" applyBorder="1" applyAlignment="1">
      <alignment vertical="top"/>
    </xf>
    <xf numFmtId="0" fontId="7" fillId="0" borderId="24" xfId="5" applyFont="1" applyBorder="1" applyAlignment="1">
      <alignment vertical="top"/>
    </xf>
    <xf numFmtId="0" fontId="5" fillId="12" borderId="26" xfId="0" applyFont="1" applyFill="1" applyBorder="1" applyAlignment="1">
      <alignment horizontal="center" vertical="center"/>
    </xf>
    <xf numFmtId="0" fontId="20" fillId="0" borderId="28" xfId="5" applyFont="1" applyBorder="1" applyAlignment="1">
      <alignment vertical="top"/>
    </xf>
    <xf numFmtId="0" fontId="7" fillId="0" borderId="0" xfId="0" applyFont="1" applyAlignment="1">
      <alignment horizontal="center" wrapText="1"/>
    </xf>
    <xf numFmtId="0" fontId="7" fillId="0" borderId="28" xfId="0" applyFont="1" applyBorder="1" applyAlignment="1">
      <alignment horizontal="center" wrapText="1"/>
    </xf>
    <xf numFmtId="164" fontId="7" fillId="20" borderId="30" xfId="0" applyNumberFormat="1" applyFont="1" applyFill="1" applyBorder="1" applyAlignment="1">
      <alignment horizontal="center" wrapText="1"/>
    </xf>
    <xf numFmtId="0" fontId="7" fillId="0" borderId="44" xfId="0" applyFont="1" applyBorder="1" applyAlignment="1">
      <alignment vertical="top" wrapText="1"/>
    </xf>
    <xf numFmtId="0" fontId="7" fillId="0" borderId="0" xfId="0" applyFont="1" applyAlignment="1">
      <alignment horizontal="center"/>
    </xf>
    <xf numFmtId="0" fontId="7" fillId="0" borderId="37" xfId="0" applyFont="1" applyBorder="1" applyAlignment="1">
      <alignment horizontal="center"/>
    </xf>
    <xf numFmtId="164" fontId="7" fillId="20" borderId="39" xfId="0" applyNumberFormat="1" applyFont="1" applyFill="1" applyBorder="1" applyAlignment="1">
      <alignment horizontal="center" wrapText="1"/>
    </xf>
    <xf numFmtId="0" fontId="7" fillId="0" borderId="45" xfId="0" applyFont="1" applyBorder="1" applyAlignment="1">
      <alignment vertical="top" wrapText="1"/>
    </xf>
    <xf numFmtId="49" fontId="5" fillId="14" borderId="40" xfId="5" applyNumberFormat="1" applyFont="1" applyFill="1" applyBorder="1" applyAlignment="1">
      <alignment horizontal="center" vertical="top"/>
    </xf>
    <xf numFmtId="0" fontId="51" fillId="12" borderId="1" xfId="5" applyFont="1" applyFill="1" applyBorder="1" applyAlignment="1">
      <alignment horizontal="center" vertical="center" textRotation="90" wrapText="1"/>
    </xf>
    <xf numFmtId="0" fontId="7" fillId="0" borderId="11" xfId="5" applyFont="1" applyBorder="1" applyAlignment="1">
      <alignment horizontal="center" vertical="top"/>
    </xf>
    <xf numFmtId="0" fontId="51" fillId="12" borderId="27" xfId="5" applyFont="1" applyFill="1" applyBorder="1" applyAlignment="1">
      <alignment horizontal="center" vertical="center" textRotation="90" wrapText="1"/>
    </xf>
    <xf numFmtId="0" fontId="7" fillId="0" borderId="33" xfId="0" applyFont="1" applyBorder="1" applyAlignment="1">
      <alignment horizontal="center" vertical="center" wrapText="1"/>
    </xf>
    <xf numFmtId="0" fontId="7" fillId="20" borderId="53" xfId="0" applyFont="1" applyFill="1" applyBorder="1" applyAlignment="1">
      <alignment horizontal="center" vertical="center" wrapText="1"/>
    </xf>
    <xf numFmtId="0" fontId="20" fillId="0" borderId="37" xfId="5" applyFont="1" applyBorder="1" applyAlignment="1">
      <alignment vertical="top"/>
    </xf>
    <xf numFmtId="0" fontId="7" fillId="0" borderId="38" xfId="5" applyFont="1" applyBorder="1" applyAlignment="1">
      <alignment vertical="top"/>
    </xf>
    <xf numFmtId="49" fontId="7" fillId="0" borderId="0" xfId="0" applyNumberFormat="1" applyFont="1" applyAlignment="1">
      <alignment horizontal="center" vertical="center"/>
    </xf>
    <xf numFmtId="49" fontId="7" fillId="0" borderId="46" xfId="0" applyNumberFormat="1" applyFont="1" applyBorder="1" applyAlignment="1">
      <alignment horizontal="center" vertical="center"/>
    </xf>
    <xf numFmtId="49" fontId="7" fillId="0" borderId="49" xfId="0" applyNumberFormat="1" applyFont="1" applyBorder="1" applyAlignment="1">
      <alignment horizontal="center" vertical="center"/>
    </xf>
    <xf numFmtId="0" fontId="7" fillId="0" borderId="11" xfId="7" applyFont="1" applyBorder="1" applyAlignment="1">
      <alignment vertical="top" wrapText="1"/>
    </xf>
    <xf numFmtId="49" fontId="5" fillId="14" borderId="11" xfId="5" applyNumberFormat="1" applyFont="1" applyFill="1" applyBorder="1" applyAlignment="1">
      <alignment horizontal="center" vertical="top"/>
    </xf>
    <xf numFmtId="0" fontId="45" fillId="0" borderId="0" xfId="0" applyFont="1" applyAlignment="1">
      <alignment vertical="top"/>
    </xf>
    <xf numFmtId="0" fontId="45" fillId="8" borderId="9" xfId="0" applyFont="1" applyFill="1" applyBorder="1" applyAlignment="1">
      <alignment vertical="top"/>
    </xf>
    <xf numFmtId="0" fontId="45" fillId="8" borderId="10" xfId="0" applyFont="1" applyFill="1" applyBorder="1" applyAlignment="1">
      <alignment vertical="top"/>
    </xf>
    <xf numFmtId="0" fontId="45" fillId="8" borderId="10" xfId="0" applyFont="1" applyFill="1" applyBorder="1" applyAlignment="1">
      <alignment horizontal="center" vertical="top"/>
    </xf>
    <xf numFmtId="0" fontId="45" fillId="8" borderId="10" xfId="0" applyFont="1" applyFill="1" applyBorder="1" applyAlignment="1">
      <alignment vertical="center"/>
    </xf>
    <xf numFmtId="0" fontId="8" fillId="8" borderId="11" xfId="0" applyFont="1" applyFill="1" applyBorder="1" applyAlignment="1">
      <alignment vertical="top"/>
    </xf>
    <xf numFmtId="49" fontId="45" fillId="14" borderId="9" xfId="0" applyNumberFormat="1" applyFont="1" applyFill="1" applyBorder="1" applyAlignment="1">
      <alignment horizontal="center" vertical="top"/>
    </xf>
    <xf numFmtId="49" fontId="45" fillId="22" borderId="17" xfId="0" applyNumberFormat="1" applyFont="1" applyFill="1" applyBorder="1" applyAlignment="1">
      <alignment horizontal="center" vertical="top"/>
    </xf>
    <xf numFmtId="164" fontId="5" fillId="14" borderId="51" xfId="5" applyNumberFormat="1" applyFont="1" applyFill="1" applyBorder="1" applyAlignment="1">
      <alignment horizontal="center" vertical="top"/>
    </xf>
    <xf numFmtId="164" fontId="5" fillId="16" borderId="4" xfId="5" applyNumberFormat="1" applyFont="1" applyFill="1" applyBorder="1" applyAlignment="1">
      <alignment horizontal="center" vertical="top"/>
    </xf>
    <xf numFmtId="0" fontId="5" fillId="23" borderId="17" xfId="0" applyFont="1" applyFill="1" applyBorder="1" applyAlignment="1">
      <alignment horizontal="center" vertical="top"/>
    </xf>
    <xf numFmtId="0" fontId="7" fillId="13" borderId="1" xfId="0" applyFont="1" applyFill="1" applyBorder="1" applyAlignment="1">
      <alignment vertical="top" wrapText="1"/>
    </xf>
    <xf numFmtId="49" fontId="5" fillId="12" borderId="2" xfId="5" applyNumberFormat="1" applyFont="1" applyFill="1" applyBorder="1" applyAlignment="1">
      <alignment horizontal="center" vertical="top"/>
    </xf>
    <xf numFmtId="0" fontId="7" fillId="0" borderId="52" xfId="0" applyFont="1" applyBorder="1" applyAlignment="1">
      <alignment horizontal="center" vertical="top"/>
    </xf>
    <xf numFmtId="0" fontId="7" fillId="13" borderId="27" xfId="0" applyFont="1" applyFill="1" applyBorder="1" applyAlignment="1">
      <alignment vertical="top" wrapText="1"/>
    </xf>
    <xf numFmtId="0" fontId="7" fillId="0" borderId="18" xfId="0" applyFont="1" applyBorder="1" applyAlignment="1">
      <alignment horizontal="center" vertical="top"/>
    </xf>
    <xf numFmtId="0" fontId="7" fillId="0" borderId="45" xfId="0" applyFont="1" applyBorder="1" applyAlignment="1">
      <alignment vertical="center" wrapText="1"/>
    </xf>
    <xf numFmtId="164" fontId="5" fillId="0" borderId="11" xfId="5" applyNumberFormat="1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13" borderId="41" xfId="0" applyFont="1" applyFill="1" applyBorder="1" applyAlignment="1">
      <alignment vertical="top" wrapText="1"/>
    </xf>
    <xf numFmtId="164" fontId="5" fillId="16" borderId="17" xfId="5" applyNumberFormat="1" applyFont="1" applyFill="1" applyBorder="1" applyAlignment="1">
      <alignment horizontal="center" vertical="top"/>
    </xf>
    <xf numFmtId="0" fontId="7" fillId="0" borderId="27" xfId="0" applyFont="1" applyBorder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4" borderId="45" xfId="0" applyFont="1" applyFill="1" applyBorder="1" applyAlignment="1">
      <alignment horizontal="left" vertical="top" wrapText="1"/>
    </xf>
    <xf numFmtId="2" fontId="5" fillId="0" borderId="4" xfId="5" applyNumberFormat="1" applyFont="1" applyBorder="1" applyAlignment="1">
      <alignment horizontal="center" vertical="top"/>
    </xf>
    <xf numFmtId="0" fontId="7" fillId="0" borderId="28" xfId="0" applyFont="1" applyBorder="1" applyAlignment="1">
      <alignment horizontal="center" vertical="center" wrapText="1"/>
    </xf>
    <xf numFmtId="164" fontId="7" fillId="0" borderId="29" xfId="0" applyNumberFormat="1" applyFont="1" applyBorder="1" applyAlignment="1">
      <alignment horizontal="center" vertical="center" wrapText="1"/>
    </xf>
    <xf numFmtId="0" fontId="7" fillId="0" borderId="44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7" fillId="0" borderId="37" xfId="0" applyFont="1" applyBorder="1" applyAlignment="1">
      <alignment horizontal="center" vertical="top" wrapText="1"/>
    </xf>
    <xf numFmtId="0" fontId="7" fillId="0" borderId="38" xfId="0" applyFont="1" applyBorder="1" applyAlignment="1">
      <alignment horizontal="center" vertical="center" wrapText="1"/>
    </xf>
    <xf numFmtId="164" fontId="5" fillId="12" borderId="4" xfId="5" applyNumberFormat="1" applyFont="1" applyFill="1" applyBorder="1" applyAlignment="1">
      <alignment horizontal="center" vertical="top"/>
    </xf>
    <xf numFmtId="0" fontId="5" fillId="12" borderId="17" xfId="0" applyFont="1" applyFill="1" applyBorder="1" applyAlignment="1">
      <alignment horizontal="center" vertical="top"/>
    </xf>
    <xf numFmtId="2" fontId="5" fillId="12" borderId="4" xfId="5" applyNumberFormat="1" applyFont="1" applyFill="1" applyBorder="1" applyAlignment="1">
      <alignment horizontal="center" vertical="top"/>
    </xf>
    <xf numFmtId="0" fontId="7" fillId="12" borderId="52" xfId="0" applyFont="1" applyFill="1" applyBorder="1" applyAlignment="1">
      <alignment horizontal="center" vertical="top"/>
    </xf>
    <xf numFmtId="0" fontId="7" fillId="12" borderId="18" xfId="0" applyFont="1" applyFill="1" applyBorder="1" applyAlignment="1">
      <alignment horizontal="center" vertical="top"/>
    </xf>
    <xf numFmtId="0" fontId="7" fillId="0" borderId="37" xfId="5" applyFont="1" applyBorder="1" applyAlignment="1">
      <alignment vertical="top"/>
    </xf>
    <xf numFmtId="164" fontId="5" fillId="12" borderId="11" xfId="5" applyNumberFormat="1" applyFont="1" applyFill="1" applyBorder="1" applyAlignment="1">
      <alignment horizontal="center" vertical="top"/>
    </xf>
    <xf numFmtId="0" fontId="7" fillId="12" borderId="5" xfId="0" applyFont="1" applyFill="1" applyBorder="1" applyAlignment="1">
      <alignment horizontal="center" vertical="top"/>
    </xf>
    <xf numFmtId="0" fontId="7" fillId="4" borderId="0" xfId="0" applyFont="1" applyFill="1" applyAlignment="1">
      <alignment horizontal="center" vertical="center"/>
    </xf>
    <xf numFmtId="0" fontId="7" fillId="4" borderId="56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 wrapText="1"/>
    </xf>
    <xf numFmtId="0" fontId="7" fillId="4" borderId="44" xfId="0" applyFont="1" applyFill="1" applyBorder="1" applyAlignment="1">
      <alignment vertical="top" wrapText="1"/>
    </xf>
    <xf numFmtId="0" fontId="7" fillId="4" borderId="63" xfId="0" applyFont="1" applyFill="1" applyBorder="1" applyAlignment="1">
      <alignment horizontal="center" vertical="center"/>
    </xf>
    <xf numFmtId="0" fontId="7" fillId="4" borderId="39" xfId="0" applyFont="1" applyFill="1" applyBorder="1" applyAlignment="1">
      <alignment horizontal="center" vertical="center" wrapText="1"/>
    </xf>
    <xf numFmtId="0" fontId="7" fillId="4" borderId="45" xfId="0" applyFont="1" applyFill="1" applyBorder="1" applyAlignment="1">
      <alignment vertical="top" wrapText="1"/>
    </xf>
    <xf numFmtId="0" fontId="7" fillId="4" borderId="0" xfId="0" applyFont="1" applyFill="1" applyAlignment="1">
      <alignment horizontal="center" vertical="top"/>
    </xf>
    <xf numFmtId="0" fontId="7" fillId="4" borderId="46" xfId="0" applyFont="1" applyFill="1" applyBorder="1" applyAlignment="1">
      <alignment horizontal="center" vertical="top"/>
    </xf>
    <xf numFmtId="0" fontId="7" fillId="4" borderId="47" xfId="0" applyFont="1" applyFill="1" applyBorder="1" applyAlignment="1">
      <alignment horizontal="center" vertical="center" wrapText="1"/>
    </xf>
    <xf numFmtId="0" fontId="7" fillId="4" borderId="48" xfId="0" applyFont="1" applyFill="1" applyBorder="1" applyAlignment="1">
      <alignment vertical="top" wrapText="1"/>
    </xf>
    <xf numFmtId="164" fontId="5" fillId="0" borderId="13" xfId="5" applyNumberFormat="1" applyFont="1" applyBorder="1" applyAlignment="1">
      <alignment horizontal="center" vertical="top"/>
    </xf>
    <xf numFmtId="0" fontId="7" fillId="4" borderId="63" xfId="0" applyFont="1" applyFill="1" applyBorder="1" applyAlignment="1">
      <alignment horizontal="center" vertical="top"/>
    </xf>
    <xf numFmtId="49" fontId="7" fillId="0" borderId="13" xfId="0" applyNumberFormat="1" applyFont="1" applyBorder="1" applyAlignment="1">
      <alignment horizontal="center" vertical="top" wrapText="1"/>
    </xf>
    <xf numFmtId="0" fontId="7" fillId="0" borderId="44" xfId="5" applyFont="1" applyBorder="1" applyAlignment="1">
      <alignment horizontal="left" vertical="top"/>
    </xf>
    <xf numFmtId="0" fontId="7" fillId="4" borderId="37" xfId="0" applyFont="1" applyFill="1" applyBorder="1" applyAlignment="1">
      <alignment horizontal="center" vertical="center" wrapText="1"/>
    </xf>
    <xf numFmtId="164" fontId="7" fillId="4" borderId="38" xfId="0" applyNumberFormat="1" applyFont="1" applyFill="1" applyBorder="1" applyAlignment="1">
      <alignment vertical="center" wrapText="1"/>
    </xf>
    <xf numFmtId="0" fontId="7" fillId="4" borderId="45" xfId="0" applyFont="1" applyFill="1" applyBorder="1" applyAlignment="1">
      <alignment vertical="center" wrapText="1"/>
    </xf>
    <xf numFmtId="164" fontId="38" fillId="4" borderId="62" xfId="0" applyNumberFormat="1" applyFont="1" applyFill="1" applyBorder="1" applyAlignment="1">
      <alignment vertical="center" wrapText="1"/>
    </xf>
    <xf numFmtId="0" fontId="38" fillId="4" borderId="51" xfId="0" applyFont="1" applyFill="1" applyBorder="1" applyAlignment="1">
      <alignment vertical="center" wrapText="1"/>
    </xf>
    <xf numFmtId="49" fontId="5" fillId="14" borderId="2" xfId="5" applyNumberFormat="1" applyFont="1" applyFill="1" applyBorder="1" applyAlignment="1">
      <alignment vertical="top"/>
    </xf>
    <xf numFmtId="0" fontId="7" fillId="0" borderId="28" xfId="5" applyFont="1" applyBorder="1" applyAlignment="1">
      <alignment horizontal="center" vertical="top"/>
    </xf>
    <xf numFmtId="164" fontId="5" fillId="0" borderId="4" xfId="5" applyNumberFormat="1" applyFont="1" applyBorder="1" applyAlignment="1">
      <alignment vertical="top"/>
    </xf>
    <xf numFmtId="0" fontId="7" fillId="0" borderId="33" xfId="5" applyFont="1" applyBorder="1" applyAlignment="1">
      <alignment horizontal="center" vertical="top"/>
    </xf>
    <xf numFmtId="0" fontId="7" fillId="0" borderId="36" xfId="0" applyFont="1" applyBorder="1" applyAlignment="1">
      <alignment horizontal="center" vertical="top"/>
    </xf>
    <xf numFmtId="0" fontId="7" fillId="0" borderId="63" xfId="5" applyFont="1" applyBorder="1" applyAlignment="1">
      <alignment horizontal="center" vertical="top"/>
    </xf>
    <xf numFmtId="164" fontId="7" fillId="4" borderId="69" xfId="0" applyNumberFormat="1" applyFont="1" applyFill="1" applyBorder="1" applyAlignment="1">
      <alignment horizontal="center" vertical="center" wrapText="1"/>
    </xf>
    <xf numFmtId="164" fontId="5" fillId="12" borderId="1" xfId="5" applyNumberFormat="1" applyFont="1" applyFill="1" applyBorder="1" applyAlignment="1">
      <alignment horizontal="center" vertical="top"/>
    </xf>
    <xf numFmtId="0" fontId="5" fillId="12" borderId="1" xfId="0" applyFont="1" applyFill="1" applyBorder="1" applyAlignment="1">
      <alignment horizontal="center" vertical="top"/>
    </xf>
    <xf numFmtId="164" fontId="5" fillId="12" borderId="17" xfId="5" applyNumberFormat="1" applyFont="1" applyFill="1" applyBorder="1" applyAlignment="1">
      <alignment horizontal="center" vertical="top"/>
    </xf>
    <xf numFmtId="0" fontId="7" fillId="12" borderId="17" xfId="0" applyFont="1" applyFill="1" applyBorder="1" applyAlignment="1">
      <alignment horizontal="center" vertical="top"/>
    </xf>
    <xf numFmtId="0" fontId="38" fillId="4" borderId="0" xfId="0" applyFont="1" applyFill="1" applyAlignment="1">
      <alignment vertical="center" wrapText="1"/>
    </xf>
    <xf numFmtId="0" fontId="38" fillId="4" borderId="70" xfId="0" applyFont="1" applyFill="1" applyBorder="1" applyAlignment="1">
      <alignment vertical="center" wrapText="1"/>
    </xf>
    <xf numFmtId="0" fontId="45" fillId="16" borderId="17" xfId="0" applyFont="1" applyFill="1" applyBorder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5" fillId="13" borderId="1" xfId="0" applyFont="1" applyFill="1" applyBorder="1" applyAlignment="1">
      <alignment vertical="top" wrapText="1"/>
    </xf>
    <xf numFmtId="0" fontId="38" fillId="4" borderId="54" xfId="0" applyFont="1" applyFill="1" applyBorder="1" applyAlignment="1">
      <alignment vertical="center" wrapText="1"/>
    </xf>
    <xf numFmtId="164" fontId="38" fillId="4" borderId="66" xfId="0" applyNumberFormat="1" applyFont="1" applyFill="1" applyBorder="1" applyAlignment="1">
      <alignment vertical="center" wrapText="1"/>
    </xf>
    <xf numFmtId="0" fontId="38" fillId="4" borderId="55" xfId="0" applyFont="1" applyFill="1" applyBorder="1" applyAlignment="1">
      <alignment vertical="center" wrapText="1"/>
    </xf>
    <xf numFmtId="164" fontId="7" fillId="0" borderId="4" xfId="5" applyNumberFormat="1" applyFont="1" applyBorder="1" applyAlignment="1">
      <alignment horizontal="center" vertical="top"/>
    </xf>
    <xf numFmtId="0" fontId="7" fillId="0" borderId="13" xfId="5" applyFont="1" applyBorder="1" applyAlignment="1">
      <alignment horizontal="center" vertical="top"/>
    </xf>
    <xf numFmtId="164" fontId="7" fillId="0" borderId="5" xfId="5" applyNumberFormat="1" applyFont="1" applyBorder="1" applyAlignment="1">
      <alignment horizontal="center" vertical="top"/>
    </xf>
    <xf numFmtId="0" fontId="7" fillId="0" borderId="5" xfId="5" applyFont="1" applyBorder="1" applyAlignment="1">
      <alignment horizontal="center" vertical="top"/>
    </xf>
    <xf numFmtId="0" fontId="38" fillId="4" borderId="28" xfId="0" applyFont="1" applyFill="1" applyBorder="1" applyAlignment="1">
      <alignment vertical="center" wrapText="1"/>
    </xf>
    <xf numFmtId="164" fontId="38" fillId="4" borderId="29" xfId="0" applyNumberFormat="1" applyFont="1" applyFill="1" applyBorder="1" applyAlignment="1">
      <alignment horizontal="center" vertical="center" wrapText="1"/>
    </xf>
    <xf numFmtId="0" fontId="38" fillId="4" borderId="44" xfId="0" applyFont="1" applyFill="1" applyBorder="1" applyAlignment="1">
      <alignment vertical="center" wrapText="1"/>
    </xf>
    <xf numFmtId="0" fontId="7" fillId="4" borderId="0" xfId="0" applyFont="1" applyFill="1" applyAlignment="1">
      <alignment horizontal="center" vertical="top" wrapText="1"/>
    </xf>
    <xf numFmtId="0" fontId="7" fillId="4" borderId="33" xfId="0" applyFont="1" applyFill="1" applyBorder="1" applyAlignment="1">
      <alignment horizontal="center" vertical="top" wrapText="1"/>
    </xf>
    <xf numFmtId="164" fontId="7" fillId="4" borderId="60" xfId="0" applyNumberFormat="1" applyFont="1" applyFill="1" applyBorder="1" applyAlignment="1">
      <alignment horizontal="center" vertical="center" wrapText="1"/>
    </xf>
    <xf numFmtId="164" fontId="7" fillId="4" borderId="38" xfId="0" applyNumberFormat="1" applyFont="1" applyFill="1" applyBorder="1" applyAlignment="1">
      <alignment horizontal="center" vertical="center" wrapText="1"/>
    </xf>
    <xf numFmtId="2" fontId="5" fillId="0" borderId="11" xfId="5" applyNumberFormat="1" applyFont="1" applyBorder="1" applyAlignment="1">
      <alignment horizontal="center" vertical="top"/>
    </xf>
    <xf numFmtId="0" fontId="20" fillId="0" borderId="56" xfId="5" applyFont="1" applyBorder="1" applyAlignment="1">
      <alignment vertical="top"/>
    </xf>
    <xf numFmtId="0" fontId="7" fillId="0" borderId="46" xfId="0" applyFont="1" applyBorder="1" applyAlignment="1">
      <alignment horizontal="center" vertical="center" wrapText="1"/>
    </xf>
    <xf numFmtId="164" fontId="7" fillId="0" borderId="49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vertical="center" wrapText="1"/>
    </xf>
    <xf numFmtId="165" fontId="5" fillId="24" borderId="4" xfId="1" applyFont="1" applyFill="1" applyBorder="1" applyAlignment="1">
      <alignment horizontal="center" vertical="top"/>
    </xf>
    <xf numFmtId="165" fontId="5" fillId="0" borderId="4" xfId="1" applyFont="1" applyFill="1" applyBorder="1" applyAlignment="1">
      <alignment horizontal="center" vertical="top"/>
    </xf>
    <xf numFmtId="165" fontId="5" fillId="0" borderId="11" xfId="1" applyFont="1" applyFill="1" applyBorder="1" applyAlignment="1">
      <alignment horizontal="center" vertical="top"/>
    </xf>
    <xf numFmtId="0" fontId="7" fillId="0" borderId="63" xfId="0" applyFont="1" applyBorder="1" applyAlignment="1">
      <alignment horizontal="center" vertical="center" wrapText="1"/>
    </xf>
    <xf numFmtId="164" fontId="7" fillId="0" borderId="69" xfId="0" applyNumberFormat="1" applyFont="1" applyBorder="1" applyAlignment="1">
      <alignment horizontal="center" vertical="center" wrapText="1"/>
    </xf>
    <xf numFmtId="0" fontId="7" fillId="0" borderId="58" xfId="0" applyFont="1" applyBorder="1" applyAlignment="1">
      <alignment vertical="center" wrapText="1"/>
    </xf>
    <xf numFmtId="167" fontId="5" fillId="0" borderId="42" xfId="1" applyNumberFormat="1" applyFont="1" applyFill="1" applyBorder="1" applyAlignment="1">
      <alignment horizontal="center" vertical="top"/>
    </xf>
    <xf numFmtId="165" fontId="5" fillId="24" borderId="13" xfId="1" applyFont="1" applyFill="1" applyBorder="1" applyAlignment="1">
      <alignment horizontal="center" vertical="top"/>
    </xf>
    <xf numFmtId="0" fontId="5" fillId="23" borderId="41" xfId="0" applyFont="1" applyFill="1" applyBorder="1" applyAlignment="1">
      <alignment horizontal="center" vertical="top"/>
    </xf>
    <xf numFmtId="0" fontId="5" fillId="0" borderId="4" xfId="1" applyNumberFormat="1" applyFont="1" applyFill="1" applyBorder="1" applyAlignment="1">
      <alignment horizontal="center" vertical="top"/>
    </xf>
    <xf numFmtId="0" fontId="7" fillId="0" borderId="42" xfId="0" applyFont="1" applyBorder="1" applyAlignment="1">
      <alignment horizontal="left" vertical="center" wrapText="1"/>
    </xf>
    <xf numFmtId="165" fontId="5" fillId="0" borderId="18" xfId="1" applyFont="1" applyFill="1" applyBorder="1" applyAlignment="1">
      <alignment horizontal="center" vertical="top"/>
    </xf>
    <xf numFmtId="0" fontId="7" fillId="0" borderId="33" xfId="0" applyFont="1" applyBorder="1" applyAlignment="1">
      <alignment horizontal="center" vertical="top" wrapText="1"/>
    </xf>
    <xf numFmtId="164" fontId="7" fillId="0" borderId="34" xfId="0" applyNumberFormat="1" applyFont="1" applyBorder="1" applyAlignment="1">
      <alignment horizontal="center" vertical="top" wrapText="1"/>
    </xf>
    <xf numFmtId="0" fontId="7" fillId="0" borderId="16" xfId="0" applyFont="1" applyBorder="1" applyAlignment="1">
      <alignment vertical="top" wrapText="1"/>
    </xf>
    <xf numFmtId="165" fontId="5" fillId="0" borderId="36" xfId="1" applyFont="1" applyFill="1" applyBorder="1" applyAlignment="1">
      <alignment horizontal="center" vertical="top"/>
    </xf>
    <xf numFmtId="0" fontId="7" fillId="0" borderId="71" xfId="5" applyFont="1" applyBorder="1" applyAlignment="1">
      <alignment vertical="top"/>
    </xf>
    <xf numFmtId="0" fontId="7" fillId="0" borderId="64" xfId="5" applyFont="1" applyBorder="1" applyAlignment="1">
      <alignment vertical="top"/>
    </xf>
    <xf numFmtId="164" fontId="5" fillId="24" borderId="17" xfId="5" applyNumberFormat="1" applyFont="1" applyFill="1" applyBorder="1" applyAlignment="1">
      <alignment horizontal="center" vertical="top"/>
    </xf>
    <xf numFmtId="0" fontId="7" fillId="0" borderId="21" xfId="5" applyFont="1" applyBorder="1" applyAlignment="1">
      <alignment vertical="top"/>
    </xf>
    <xf numFmtId="2" fontId="5" fillId="0" borderId="1" xfId="5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7" fillId="0" borderId="31" xfId="0" applyFont="1" applyBorder="1" applyAlignment="1">
      <alignment horizontal="left" vertical="top" wrapText="1"/>
    </xf>
    <xf numFmtId="164" fontId="5" fillId="0" borderId="18" xfId="5" applyNumberFormat="1" applyFont="1" applyBorder="1" applyAlignment="1">
      <alignment horizontal="center" vertical="top"/>
    </xf>
    <xf numFmtId="0" fontId="7" fillId="0" borderId="40" xfId="0" applyFont="1" applyBorder="1" applyAlignment="1">
      <alignment horizontal="center" vertical="top" wrapText="1"/>
    </xf>
    <xf numFmtId="164" fontId="5" fillId="0" borderId="5" xfId="5" applyNumberFormat="1" applyFont="1" applyBorder="1" applyAlignment="1">
      <alignment horizontal="center" vertical="top"/>
    </xf>
    <xf numFmtId="0" fontId="20" fillId="0" borderId="54" xfId="5" applyFont="1" applyBorder="1" applyAlignment="1">
      <alignment vertical="top"/>
    </xf>
    <xf numFmtId="0" fontId="7" fillId="0" borderId="32" xfId="0" applyFont="1" applyBorder="1" applyAlignment="1">
      <alignment vertical="center" wrapText="1"/>
    </xf>
    <xf numFmtId="0" fontId="20" fillId="0" borderId="6" xfId="5" applyFont="1" applyBorder="1" applyAlignment="1">
      <alignment vertical="top"/>
    </xf>
    <xf numFmtId="0" fontId="7" fillId="0" borderId="8" xfId="5" applyFont="1" applyBorder="1" applyAlignment="1">
      <alignment vertical="top"/>
    </xf>
    <xf numFmtId="164" fontId="5" fillId="12" borderId="27" xfId="5" applyNumberFormat="1" applyFont="1" applyFill="1" applyBorder="1" applyAlignment="1">
      <alignment horizontal="center" vertical="top"/>
    </xf>
    <xf numFmtId="0" fontId="7" fillId="12" borderId="27" xfId="0" applyFont="1" applyFill="1" applyBorder="1" applyAlignment="1">
      <alignment horizontal="center" vertical="top"/>
    </xf>
    <xf numFmtId="164" fontId="5" fillId="16" borderId="1" xfId="5" applyNumberFormat="1" applyFont="1" applyFill="1" applyBorder="1" applyAlignment="1">
      <alignment horizontal="center" vertical="top"/>
    </xf>
    <xf numFmtId="49" fontId="7" fillId="0" borderId="1" xfId="5" applyNumberFormat="1" applyFont="1" applyBorder="1" applyAlignment="1">
      <alignment horizontal="center" vertical="top"/>
    </xf>
    <xf numFmtId="49" fontId="5" fillId="14" borderId="3" xfId="5" applyNumberFormat="1" applyFont="1" applyFill="1" applyBorder="1" applyAlignment="1">
      <alignment vertical="top"/>
    </xf>
    <xf numFmtId="164" fontId="5" fillId="0" borderId="1" xfId="5" applyNumberFormat="1" applyFont="1" applyBorder="1" applyAlignment="1">
      <alignment horizontal="center" vertical="top"/>
    </xf>
    <xf numFmtId="49" fontId="7" fillId="0" borderId="27" xfId="5" applyNumberFormat="1" applyFont="1" applyBorder="1" applyAlignment="1">
      <alignment horizontal="center" vertical="top"/>
    </xf>
    <xf numFmtId="49" fontId="5" fillId="14" borderId="0" xfId="5" applyNumberFormat="1" applyFont="1" applyFill="1" applyAlignment="1">
      <alignment vertical="top"/>
    </xf>
    <xf numFmtId="0" fontId="7" fillId="0" borderId="69" xfId="5" applyFont="1" applyBorder="1" applyAlignment="1">
      <alignment horizontal="center" vertical="top"/>
    </xf>
    <xf numFmtId="49" fontId="7" fillId="0" borderId="41" xfId="5" applyNumberFormat="1" applyFont="1" applyBorder="1" applyAlignment="1">
      <alignment horizontal="center" vertical="top"/>
    </xf>
    <xf numFmtId="49" fontId="5" fillId="14" borderId="22" xfId="5" applyNumberFormat="1" applyFont="1" applyFill="1" applyBorder="1" applyAlignment="1">
      <alignment vertical="top"/>
    </xf>
    <xf numFmtId="0" fontId="7" fillId="0" borderId="55" xfId="5" applyFont="1" applyBorder="1" applyAlignment="1">
      <alignment vertical="top" wrapText="1"/>
    </xf>
    <xf numFmtId="0" fontId="7" fillId="0" borderId="58" xfId="5" applyFont="1" applyBorder="1" applyAlignment="1">
      <alignment vertical="top" wrapText="1"/>
    </xf>
    <xf numFmtId="0" fontId="5" fillId="23" borderId="1" xfId="0" applyFont="1" applyFill="1" applyBorder="1" applyAlignment="1">
      <alignment horizontal="center" vertical="top"/>
    </xf>
    <xf numFmtId="0" fontId="7" fillId="4" borderId="19" xfId="0" applyFont="1" applyFill="1" applyBorder="1" applyAlignment="1">
      <alignment horizontal="center" vertical="top" wrapText="1"/>
    </xf>
    <xf numFmtId="164" fontId="7" fillId="0" borderId="39" xfId="0" applyNumberFormat="1" applyFont="1" applyBorder="1" applyAlignment="1">
      <alignment horizontal="center" vertical="center" wrapText="1"/>
    </xf>
    <xf numFmtId="0" fontId="7" fillId="0" borderId="35" xfId="5" applyFont="1" applyBorder="1" applyAlignment="1">
      <alignment vertical="top"/>
    </xf>
    <xf numFmtId="164" fontId="5" fillId="0" borderId="27" xfId="5" applyNumberFormat="1" applyFont="1" applyBorder="1" applyAlignment="1">
      <alignment horizontal="center" vertical="top"/>
    </xf>
    <xf numFmtId="0" fontId="20" fillId="4" borderId="37" xfId="0" applyFont="1" applyFill="1" applyBorder="1" applyAlignment="1">
      <alignment horizontal="center" vertical="center" wrapText="1"/>
    </xf>
    <xf numFmtId="164" fontId="7" fillId="4" borderId="39" xfId="0" applyNumberFormat="1" applyFont="1" applyFill="1" applyBorder="1" applyAlignment="1">
      <alignment horizontal="center" vertical="center" wrapText="1"/>
    </xf>
    <xf numFmtId="0" fontId="7" fillId="4" borderId="45" xfId="0" applyFont="1" applyFill="1" applyBorder="1" applyAlignment="1">
      <alignment horizontal="left" vertical="center" wrapText="1"/>
    </xf>
    <xf numFmtId="164" fontId="5" fillId="0" borderId="41" xfId="5" applyNumberFormat="1" applyFont="1" applyBorder="1" applyAlignment="1">
      <alignment horizontal="center" vertical="top"/>
    </xf>
    <xf numFmtId="164" fontId="5" fillId="4" borderId="27" xfId="5" applyNumberFormat="1" applyFont="1" applyFill="1" applyBorder="1" applyAlignment="1">
      <alignment horizontal="center" vertical="top"/>
    </xf>
    <xf numFmtId="164" fontId="18" fillId="0" borderId="41" xfId="5" applyNumberFormat="1" applyFont="1" applyBorder="1" applyAlignment="1">
      <alignment horizontal="center" vertical="top"/>
    </xf>
    <xf numFmtId="164" fontId="5" fillId="4" borderId="18" xfId="5" applyNumberFormat="1" applyFont="1" applyFill="1" applyBorder="1" applyAlignment="1">
      <alignment horizontal="center" vertical="top"/>
    </xf>
    <xf numFmtId="0" fontId="7" fillId="0" borderId="19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45" xfId="0" applyFont="1" applyBorder="1" applyAlignment="1">
      <alignment vertical="top"/>
    </xf>
    <xf numFmtId="49" fontId="5" fillId="0" borderId="2" xfId="5" applyNumberFormat="1" applyFont="1" applyBorder="1" applyAlignment="1">
      <alignment horizontal="center" vertical="top"/>
    </xf>
    <xf numFmtId="49" fontId="5" fillId="0" borderId="12" xfId="5" applyNumberFormat="1" applyFont="1" applyBorder="1" applyAlignment="1">
      <alignment horizontal="center" vertical="top"/>
    </xf>
    <xf numFmtId="0" fontId="7" fillId="0" borderId="39" xfId="0" applyFont="1" applyBorder="1" applyAlignment="1">
      <alignment horizontal="center" vertical="top" wrapText="1"/>
    </xf>
    <xf numFmtId="49" fontId="5" fillId="0" borderId="40" xfId="5" applyNumberFormat="1" applyFont="1" applyBorder="1" applyAlignment="1">
      <alignment horizontal="center" vertical="top"/>
    </xf>
    <xf numFmtId="49" fontId="5" fillId="0" borderId="20" xfId="5" applyNumberFormat="1" applyFont="1" applyBorder="1" applyAlignment="1">
      <alignment horizontal="center" vertical="top"/>
    </xf>
    <xf numFmtId="0" fontId="7" fillId="0" borderId="54" xfId="0" applyFont="1" applyBorder="1" applyAlignment="1">
      <alignment horizontal="center" vertical="top" wrapText="1"/>
    </xf>
    <xf numFmtId="164" fontId="7" fillId="4" borderId="35" xfId="0" applyNumberFormat="1" applyFont="1" applyFill="1" applyBorder="1" applyAlignment="1">
      <alignment horizontal="center" vertical="center" wrapText="1"/>
    </xf>
    <xf numFmtId="0" fontId="7" fillId="4" borderId="55" xfId="0" applyFont="1" applyFill="1" applyBorder="1" applyAlignment="1">
      <alignment horizontal="left" vertical="top" wrapText="1"/>
    </xf>
    <xf numFmtId="164" fontId="5" fillId="4" borderId="36" xfId="5" applyNumberFormat="1" applyFont="1" applyFill="1" applyBorder="1" applyAlignment="1">
      <alignment horizontal="center" vertical="top"/>
    </xf>
    <xf numFmtId="49" fontId="5" fillId="0" borderId="15" xfId="5" applyNumberFormat="1" applyFont="1" applyBorder="1" applyAlignment="1">
      <alignment horizontal="center" vertical="top"/>
    </xf>
    <xf numFmtId="0" fontId="7" fillId="0" borderId="63" xfId="0" applyFont="1" applyBorder="1" applyAlignment="1">
      <alignment horizontal="center" vertical="top" wrapText="1"/>
    </xf>
    <xf numFmtId="164" fontId="7" fillId="4" borderId="50" xfId="0" applyNumberFormat="1" applyFont="1" applyFill="1" applyBorder="1" applyAlignment="1">
      <alignment horizontal="center" vertical="center" wrapText="1"/>
    </xf>
    <xf numFmtId="0" fontId="7" fillId="0" borderId="56" xfId="5" applyFont="1" applyBorder="1" applyAlignment="1">
      <alignment horizontal="center" vertical="top"/>
    </xf>
    <xf numFmtId="0" fontId="7" fillId="0" borderId="60" xfId="5" applyFont="1" applyBorder="1" applyAlignment="1">
      <alignment horizontal="center" vertical="top"/>
    </xf>
    <xf numFmtId="0" fontId="7" fillId="0" borderId="32" xfId="5" applyFont="1" applyBorder="1" applyAlignment="1">
      <alignment horizontal="left" vertical="top"/>
    </xf>
    <xf numFmtId="164" fontId="5" fillId="16" borderId="13" xfId="5" applyNumberFormat="1" applyFont="1" applyFill="1" applyBorder="1" applyAlignment="1">
      <alignment horizontal="center" vertical="top"/>
    </xf>
    <xf numFmtId="164" fontId="18" fillId="0" borderId="5" xfId="5" applyNumberFormat="1" applyFont="1" applyBorder="1" applyAlignment="1">
      <alignment horizontal="center" vertical="top"/>
    </xf>
    <xf numFmtId="49" fontId="7" fillId="0" borderId="1" xfId="5" applyNumberFormat="1" applyFont="1" applyBorder="1" applyAlignment="1">
      <alignment vertical="top"/>
    </xf>
    <xf numFmtId="0" fontId="7" fillId="0" borderId="26" xfId="0" applyFont="1" applyBorder="1" applyAlignment="1">
      <alignment horizontal="center" vertical="top"/>
    </xf>
    <xf numFmtId="49" fontId="7" fillId="0" borderId="27" xfId="5" applyNumberFormat="1" applyFont="1" applyBorder="1" applyAlignment="1">
      <alignment vertical="top"/>
    </xf>
    <xf numFmtId="49" fontId="7" fillId="0" borderId="41" xfId="5" applyNumberFormat="1" applyFont="1" applyBorder="1" applyAlignment="1">
      <alignment vertical="top"/>
    </xf>
    <xf numFmtId="0" fontId="7" fillId="0" borderId="6" xfId="0" applyFont="1" applyBorder="1" applyAlignment="1">
      <alignment horizontal="center" vertical="center" wrapText="1"/>
    </xf>
    <xf numFmtId="164" fontId="7" fillId="0" borderId="34" xfId="0" applyNumberFormat="1" applyFont="1" applyBorder="1" applyAlignment="1">
      <alignment horizontal="center" vertical="center" wrapText="1"/>
    </xf>
    <xf numFmtId="164" fontId="7" fillId="0" borderId="38" xfId="0" applyNumberFormat="1" applyFont="1" applyBorder="1" applyAlignment="1">
      <alignment horizontal="center" vertical="center" wrapText="1"/>
    </xf>
    <xf numFmtId="164" fontId="12" fillId="0" borderId="29" xfId="5" applyNumberFormat="1" applyFont="1" applyBorder="1" applyAlignment="1">
      <alignment horizontal="center" vertical="top"/>
    </xf>
    <xf numFmtId="49" fontId="7" fillId="0" borderId="71" xfId="5" applyNumberFormat="1" applyFont="1" applyBorder="1" applyAlignment="1">
      <alignment horizontal="center" vertical="top"/>
    </xf>
    <xf numFmtId="49" fontId="7" fillId="0" borderId="20" xfId="5" applyNumberFormat="1" applyFont="1" applyBorder="1" applyAlignment="1">
      <alignment horizontal="center" vertical="top"/>
    </xf>
    <xf numFmtId="49" fontId="7" fillId="0" borderId="7" xfId="5" applyNumberFormat="1" applyFont="1" applyBorder="1" applyAlignment="1">
      <alignment horizontal="center" vertical="top"/>
    </xf>
    <xf numFmtId="49" fontId="7" fillId="0" borderId="64" xfId="5" applyNumberFormat="1" applyFont="1" applyBorder="1" applyAlignment="1">
      <alignment horizontal="center" vertical="top"/>
    </xf>
    <xf numFmtId="49" fontId="7" fillId="0" borderId="21" xfId="5" applyNumberFormat="1" applyFont="1" applyBorder="1" applyAlignment="1">
      <alignment horizontal="center" vertical="top"/>
    </xf>
    <xf numFmtId="49" fontId="7" fillId="0" borderId="8" xfId="5" applyNumberFormat="1" applyFont="1" applyBorder="1" applyAlignment="1">
      <alignment horizontal="center" vertical="top"/>
    </xf>
    <xf numFmtId="0" fontId="7" fillId="0" borderId="70" xfId="5" applyFont="1" applyBorder="1" applyAlignment="1">
      <alignment horizontal="center" vertical="top"/>
    </xf>
    <xf numFmtId="0" fontId="7" fillId="0" borderId="23" xfId="5" applyFont="1" applyBorder="1" applyAlignment="1">
      <alignment horizontal="center" vertical="top"/>
    </xf>
    <xf numFmtId="0" fontId="7" fillId="0" borderId="24" xfId="5" applyFont="1" applyBorder="1" applyAlignment="1">
      <alignment horizontal="center" vertical="top"/>
    </xf>
    <xf numFmtId="0" fontId="20" fillId="5" borderId="0" xfId="5" applyFont="1" applyFill="1" applyAlignment="1">
      <alignment vertical="top"/>
    </xf>
    <xf numFmtId="0" fontId="20" fillId="22" borderId="0" xfId="5" applyFont="1" applyFill="1" applyAlignment="1">
      <alignment horizontal="center" vertical="top"/>
    </xf>
    <xf numFmtId="164" fontId="18" fillId="0" borderId="11" xfId="5" applyNumberFormat="1" applyFont="1" applyBorder="1" applyAlignment="1">
      <alignment horizontal="center" vertical="top"/>
    </xf>
    <xf numFmtId="2" fontId="20" fillId="0" borderId="0" xfId="5" applyNumberFormat="1" applyFont="1" applyAlignment="1">
      <alignment vertical="top"/>
    </xf>
    <xf numFmtId="2" fontId="7" fillId="4" borderId="0" xfId="0" applyNumberFormat="1" applyFont="1" applyFill="1" applyAlignment="1">
      <alignment horizontal="center" vertical="center" wrapText="1"/>
    </xf>
    <xf numFmtId="2" fontId="7" fillId="0" borderId="63" xfId="0" applyNumberFormat="1" applyFont="1" applyBorder="1" applyAlignment="1">
      <alignment horizontal="center" vertical="center" wrapText="1"/>
    </xf>
    <xf numFmtId="164" fontId="5" fillId="4" borderId="4" xfId="5" applyNumberFormat="1" applyFont="1" applyFill="1" applyBorder="1" applyAlignment="1">
      <alignment horizontal="center" vertical="top"/>
    </xf>
    <xf numFmtId="0" fontId="7" fillId="0" borderId="34" xfId="5" applyFont="1" applyBorder="1" applyAlignment="1">
      <alignment horizontal="center" vertical="top"/>
    </xf>
    <xf numFmtId="164" fontId="5" fillId="4" borderId="5" xfId="5" applyNumberFormat="1" applyFont="1" applyFill="1" applyBorder="1" applyAlignment="1">
      <alignment horizontal="center" vertical="top"/>
    </xf>
    <xf numFmtId="49" fontId="5" fillId="12" borderId="3" xfId="5" applyNumberFormat="1" applyFont="1" applyFill="1" applyBorder="1" applyAlignment="1">
      <alignment horizontal="center" vertical="top"/>
    </xf>
    <xf numFmtId="0" fontId="7" fillId="4" borderId="0" xfId="0" applyFont="1" applyFill="1" applyAlignment="1">
      <alignment vertical="center" wrapText="1"/>
    </xf>
    <xf numFmtId="0" fontId="7" fillId="4" borderId="33" xfId="0" applyFont="1" applyFill="1" applyBorder="1" applyAlignment="1">
      <alignment vertical="center" wrapText="1"/>
    </xf>
    <xf numFmtId="164" fontId="7" fillId="4" borderId="34" xfId="0" applyNumberFormat="1" applyFont="1" applyFill="1" applyBorder="1" applyAlignment="1">
      <alignment vertical="center" wrapText="1"/>
    </xf>
    <xf numFmtId="0" fontId="7" fillId="4" borderId="31" xfId="0" applyFont="1" applyFill="1" applyBorder="1" applyAlignment="1">
      <alignment vertical="center" wrapText="1"/>
    </xf>
    <xf numFmtId="49" fontId="5" fillId="12" borderId="0" xfId="5" applyNumberFormat="1" applyFont="1" applyFill="1" applyAlignment="1">
      <alignment horizontal="center" vertical="top"/>
    </xf>
    <xf numFmtId="0" fontId="7" fillId="4" borderId="54" xfId="0" applyFont="1" applyFill="1" applyBorder="1" applyAlignment="1">
      <alignment vertical="center" wrapText="1"/>
    </xf>
    <xf numFmtId="164" fontId="7" fillId="4" borderId="66" xfId="0" applyNumberFormat="1" applyFont="1" applyFill="1" applyBorder="1" applyAlignment="1">
      <alignment vertical="center" wrapText="1"/>
    </xf>
    <xf numFmtId="0" fontId="7" fillId="4" borderId="55" xfId="0" applyFont="1" applyFill="1" applyBorder="1" applyAlignment="1">
      <alignment vertical="center" wrapText="1"/>
    </xf>
    <xf numFmtId="0" fontId="5" fillId="12" borderId="52" xfId="0" applyFont="1" applyFill="1" applyBorder="1" applyAlignment="1">
      <alignment horizontal="center" vertical="top"/>
    </xf>
    <xf numFmtId="0" fontId="7" fillId="0" borderId="0" xfId="0" applyFont="1" applyAlignment="1">
      <alignment vertical="center" wrapText="1"/>
    </xf>
    <xf numFmtId="49" fontId="7" fillId="0" borderId="0" xfId="0" applyNumberFormat="1" applyFont="1" applyAlignment="1">
      <alignment horizontal="center" vertical="top" wrapText="1"/>
    </xf>
    <xf numFmtId="0" fontId="7" fillId="4" borderId="63" xfId="0" applyFont="1" applyFill="1" applyBorder="1" applyAlignment="1">
      <alignment vertical="center" wrapText="1"/>
    </xf>
    <xf numFmtId="164" fontId="7" fillId="4" borderId="69" xfId="0" applyNumberFormat="1" applyFont="1" applyFill="1" applyBorder="1" applyAlignment="1">
      <alignment vertical="center" wrapText="1"/>
    </xf>
    <xf numFmtId="0" fontId="7" fillId="4" borderId="58" xfId="0" applyFont="1" applyFill="1" applyBorder="1" applyAlignment="1">
      <alignment vertical="center" wrapText="1"/>
    </xf>
    <xf numFmtId="164" fontId="18" fillId="12" borderId="11" xfId="5" applyNumberFormat="1" applyFont="1" applyFill="1" applyBorder="1" applyAlignment="1">
      <alignment horizontal="center" vertical="top"/>
    </xf>
    <xf numFmtId="49" fontId="5" fillId="12" borderId="22" xfId="5" applyNumberFormat="1" applyFont="1" applyFill="1" applyBorder="1" applyAlignment="1">
      <alignment horizontal="center" vertical="top"/>
    </xf>
    <xf numFmtId="164" fontId="7" fillId="4" borderId="49" xfId="0" applyNumberFormat="1" applyFont="1" applyFill="1" applyBorder="1" applyAlignment="1">
      <alignment horizontal="center" vertical="center" wrapText="1"/>
    </xf>
    <xf numFmtId="0" fontId="7" fillId="4" borderId="48" xfId="0" applyFont="1" applyFill="1" applyBorder="1" applyAlignment="1">
      <alignment vertical="center" wrapText="1"/>
    </xf>
    <xf numFmtId="49" fontId="5" fillId="14" borderId="10" xfId="5" applyNumberFormat="1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49" fontId="5" fillId="14" borderId="9" xfId="5" applyNumberFormat="1" applyFont="1" applyFill="1" applyBorder="1" applyAlignment="1">
      <alignment horizontal="center" vertical="top"/>
    </xf>
    <xf numFmtId="49" fontId="7" fillId="0" borderId="0" xfId="7" applyNumberFormat="1" applyFont="1" applyAlignment="1">
      <alignment horizontal="center" vertical="top"/>
    </xf>
    <xf numFmtId="49" fontId="7" fillId="0" borderId="54" xfId="7" applyNumberFormat="1" applyFont="1" applyBorder="1" applyAlignment="1">
      <alignment horizontal="center" vertical="top"/>
    </xf>
    <xf numFmtId="49" fontId="7" fillId="0" borderId="35" xfId="7" applyNumberFormat="1" applyFont="1" applyBorder="1" applyAlignment="1">
      <alignment vertical="top" wrapText="1"/>
    </xf>
    <xf numFmtId="0" fontId="7" fillId="4" borderId="66" xfId="7" applyFont="1" applyFill="1" applyBorder="1" applyAlignment="1">
      <alignment horizontal="left" vertical="top" wrapText="1"/>
    </xf>
    <xf numFmtId="49" fontId="5" fillId="14" borderId="3" xfId="5" applyNumberFormat="1" applyFont="1" applyFill="1" applyBorder="1" applyAlignment="1">
      <alignment horizontal="center" vertical="top"/>
    </xf>
    <xf numFmtId="49" fontId="5" fillId="0" borderId="0" xfId="5" applyNumberFormat="1" applyFont="1" applyAlignment="1">
      <alignment vertical="top"/>
    </xf>
    <xf numFmtId="49" fontId="5" fillId="22" borderId="9" xfId="5" applyNumberFormat="1" applyFont="1" applyFill="1" applyBorder="1" applyAlignment="1">
      <alignment vertical="top"/>
    </xf>
    <xf numFmtId="49" fontId="5" fillId="22" borderId="10" xfId="5" applyNumberFormat="1" applyFont="1" applyFill="1" applyBorder="1" applyAlignment="1">
      <alignment vertical="top"/>
    </xf>
    <xf numFmtId="49" fontId="5" fillId="22" borderId="10" xfId="5" applyNumberFormat="1" applyFont="1" applyFill="1" applyBorder="1" applyAlignment="1">
      <alignment vertical="center"/>
    </xf>
    <xf numFmtId="49" fontId="8" fillId="22" borderId="10" xfId="5" applyNumberFormat="1" applyFont="1" applyFill="1" applyBorder="1" applyAlignment="1">
      <alignment vertical="top"/>
    </xf>
    <xf numFmtId="49" fontId="5" fillId="22" borderId="11" xfId="5" applyNumberFormat="1" applyFont="1" applyFill="1" applyBorder="1" applyAlignment="1">
      <alignment vertical="top"/>
    </xf>
    <xf numFmtId="164" fontId="5" fillId="22" borderId="48" xfId="5" applyNumberFormat="1" applyFont="1" applyFill="1" applyBorder="1" applyAlignment="1">
      <alignment horizontal="center" vertical="center"/>
    </xf>
    <xf numFmtId="164" fontId="5" fillId="14" borderId="48" xfId="5" applyNumberFormat="1" applyFont="1" applyFill="1" applyBorder="1" applyAlignment="1">
      <alignment horizontal="center" vertical="top"/>
    </xf>
    <xf numFmtId="49" fontId="5" fillId="14" borderId="4" xfId="5" applyNumberFormat="1" applyFont="1" applyFill="1" applyBorder="1" applyAlignment="1">
      <alignment vertical="top"/>
    </xf>
    <xf numFmtId="49" fontId="5" fillId="14" borderId="13" xfId="5" applyNumberFormat="1" applyFont="1" applyFill="1" applyBorder="1" applyAlignment="1">
      <alignment vertical="top"/>
    </xf>
    <xf numFmtId="168" fontId="5" fillId="0" borderId="4" xfId="5" applyNumberFormat="1" applyFont="1" applyBorder="1" applyAlignment="1">
      <alignment horizontal="center" vertical="top"/>
    </xf>
    <xf numFmtId="164" fontId="5" fillId="0" borderId="36" xfId="5" applyNumberFormat="1" applyFont="1" applyBorder="1" applyAlignment="1">
      <alignment horizontal="center" vertical="top"/>
    </xf>
    <xf numFmtId="164" fontId="5" fillId="0" borderId="52" xfId="5" applyNumberFormat="1" applyFont="1" applyBorder="1" applyAlignment="1">
      <alignment horizontal="center" vertical="top"/>
    </xf>
    <xf numFmtId="0" fontId="7" fillId="0" borderId="0" xfId="5" applyFont="1" applyAlignment="1">
      <alignment horizontal="center" vertical="center"/>
    </xf>
    <xf numFmtId="0" fontId="7" fillId="0" borderId="23" xfId="5" applyFont="1" applyBorder="1" applyAlignment="1">
      <alignment horizontal="center" vertical="center"/>
    </xf>
    <xf numFmtId="0" fontId="7" fillId="0" borderId="33" xfId="5" applyFont="1" applyBorder="1" applyAlignment="1">
      <alignment horizontal="center" vertical="center"/>
    </xf>
    <xf numFmtId="0" fontId="7" fillId="0" borderId="28" xfId="5" applyFont="1" applyBorder="1" applyAlignment="1">
      <alignment horizontal="center" vertical="center"/>
    </xf>
    <xf numFmtId="2" fontId="5" fillId="0" borderId="5" xfId="5" applyNumberFormat="1" applyFont="1" applyBorder="1" applyAlignment="1">
      <alignment horizontal="center" vertical="top"/>
    </xf>
    <xf numFmtId="0" fontId="7" fillId="0" borderId="29" xfId="5" applyFont="1" applyBorder="1" applyAlignment="1">
      <alignment horizontal="center" vertical="center"/>
    </xf>
    <xf numFmtId="0" fontId="7" fillId="0" borderId="24" xfId="5" applyFont="1" applyBorder="1" applyAlignment="1">
      <alignment horizontal="center" vertical="center"/>
    </xf>
    <xf numFmtId="0" fontId="7" fillId="0" borderId="44" xfId="0" applyFont="1" applyBorder="1" applyAlignment="1">
      <alignment vertical="center"/>
    </xf>
    <xf numFmtId="0" fontId="7" fillId="0" borderId="45" xfId="0" applyFont="1" applyBorder="1" applyAlignment="1">
      <alignment vertical="center"/>
    </xf>
    <xf numFmtId="0" fontId="7" fillId="0" borderId="28" xfId="0" applyFont="1" applyBorder="1" applyAlignment="1">
      <alignment horizontal="center" vertical="top" wrapText="1"/>
    </xf>
    <xf numFmtId="0" fontId="7" fillId="0" borderId="44" xfId="0" applyFont="1" applyBorder="1" applyAlignment="1">
      <alignment horizontal="left" vertical="top"/>
    </xf>
    <xf numFmtId="0" fontId="7" fillId="0" borderId="45" xfId="0" applyFont="1" applyBorder="1" applyAlignment="1">
      <alignment horizontal="left" vertical="top"/>
    </xf>
    <xf numFmtId="0" fontId="7" fillId="0" borderId="44" xfId="0" applyFont="1" applyBorder="1" applyAlignment="1">
      <alignment vertical="center" wrapText="1"/>
    </xf>
    <xf numFmtId="0" fontId="7" fillId="5" borderId="0" xfId="0" applyFont="1" applyFill="1" applyAlignment="1">
      <alignment horizontal="center" vertical="center" wrapText="1"/>
    </xf>
    <xf numFmtId="0" fontId="7" fillId="0" borderId="44" xfId="0" applyFont="1" applyBorder="1" applyAlignment="1">
      <alignment horizontal="left" vertical="center" wrapText="1"/>
    </xf>
    <xf numFmtId="0" fontId="20" fillId="0" borderId="33" xfId="5" applyFont="1" applyBorder="1" applyAlignment="1">
      <alignment vertical="top"/>
    </xf>
    <xf numFmtId="0" fontId="7" fillId="12" borderId="36" xfId="0" applyFont="1" applyFill="1" applyBorder="1" applyAlignment="1">
      <alignment horizontal="center" vertical="top"/>
    </xf>
    <xf numFmtId="164" fontId="5" fillId="12" borderId="11" xfId="5" applyNumberFormat="1" applyFont="1" applyFill="1" applyBorder="1" applyAlignment="1">
      <alignment vertical="top"/>
    </xf>
    <xf numFmtId="0" fontId="5" fillId="12" borderId="17" xfId="5" applyFont="1" applyFill="1" applyBorder="1" applyAlignment="1">
      <alignment horizontal="right" wrapText="1"/>
    </xf>
    <xf numFmtId="0" fontId="58" fillId="13" borderId="1" xfId="0" applyFont="1" applyFill="1" applyBorder="1" applyAlignment="1">
      <alignment vertical="top" wrapText="1"/>
    </xf>
    <xf numFmtId="0" fontId="20" fillId="0" borderId="6" xfId="0" applyFont="1" applyBorder="1" applyAlignment="1">
      <alignment horizontal="center" vertical="center" wrapText="1"/>
    </xf>
    <xf numFmtId="0" fontId="7" fillId="25" borderId="38" xfId="0" applyFont="1" applyFill="1" applyBorder="1" applyAlignment="1">
      <alignment vertical="center" wrapText="1"/>
    </xf>
    <xf numFmtId="0" fontId="20" fillId="0" borderId="70" xfId="5" applyFont="1" applyBorder="1" applyAlignment="1">
      <alignment vertical="top"/>
    </xf>
    <xf numFmtId="0" fontId="7" fillId="0" borderId="54" xfId="5" applyFont="1" applyBorder="1" applyAlignment="1">
      <alignment vertical="top"/>
    </xf>
    <xf numFmtId="164" fontId="7" fillId="20" borderId="29" xfId="0" applyNumberFormat="1" applyFont="1" applyFill="1" applyBorder="1" applyAlignment="1">
      <alignment horizontal="center" vertical="center" wrapText="1"/>
    </xf>
    <xf numFmtId="0" fontId="7" fillId="0" borderId="28" xfId="0" applyFont="1" applyBorder="1" applyAlignment="1">
      <alignment vertical="center" wrapText="1"/>
    </xf>
    <xf numFmtId="164" fontId="7" fillId="20" borderId="29" xfId="0" applyNumberFormat="1" applyFont="1" applyFill="1" applyBorder="1" applyAlignment="1">
      <alignment vertical="center" wrapText="1"/>
    </xf>
    <xf numFmtId="164" fontId="7" fillId="20" borderId="44" xfId="0" applyNumberFormat="1" applyFont="1" applyFill="1" applyBorder="1" applyAlignment="1">
      <alignment vertical="top" wrapText="1"/>
    </xf>
    <xf numFmtId="164" fontId="7" fillId="0" borderId="38" xfId="0" applyNumberFormat="1" applyFont="1" applyBorder="1" applyAlignment="1">
      <alignment vertical="center" wrapText="1"/>
    </xf>
    <xf numFmtId="164" fontId="7" fillId="0" borderId="45" xfId="0" applyNumberFormat="1" applyFont="1" applyBorder="1" applyAlignment="1">
      <alignment vertical="top" wrapText="1"/>
    </xf>
    <xf numFmtId="0" fontId="20" fillId="0" borderId="46" xfId="5" applyFont="1" applyBorder="1" applyAlignment="1">
      <alignment vertical="top"/>
    </xf>
    <xf numFmtId="164" fontId="7" fillId="20" borderId="45" xfId="0" applyNumberFormat="1" applyFont="1" applyFill="1" applyBorder="1" applyAlignment="1">
      <alignment vertical="top" wrapText="1"/>
    </xf>
    <xf numFmtId="49" fontId="5" fillId="13" borderId="2" xfId="5" applyNumberFormat="1" applyFont="1" applyFill="1" applyBorder="1" applyAlignment="1">
      <alignment horizontal="center" vertical="top"/>
    </xf>
    <xf numFmtId="49" fontId="5" fillId="13" borderId="12" xfId="5" applyNumberFormat="1" applyFont="1" applyFill="1" applyBorder="1" applyAlignment="1">
      <alignment horizontal="center" vertical="top"/>
    </xf>
    <xf numFmtId="0" fontId="59" fillId="0" borderId="0" xfId="0" applyFont="1" applyAlignment="1">
      <alignment horizontal="center" vertical="center"/>
    </xf>
    <xf numFmtId="0" fontId="59" fillId="0" borderId="70" xfId="0" applyFont="1" applyBorder="1" applyAlignment="1">
      <alignment horizontal="center" vertical="center"/>
    </xf>
    <xf numFmtId="0" fontId="59" fillId="0" borderId="62" xfId="0" applyFont="1" applyBorder="1" applyAlignment="1">
      <alignment horizontal="center" vertical="center"/>
    </xf>
    <xf numFmtId="164" fontId="38" fillId="0" borderId="51" xfId="0" applyNumberFormat="1" applyFont="1" applyBorder="1" applyAlignment="1">
      <alignment vertical="top" wrapText="1"/>
    </xf>
    <xf numFmtId="164" fontId="5" fillId="0" borderId="42" xfId="5" applyNumberFormat="1" applyFont="1" applyBorder="1" applyAlignment="1">
      <alignment horizontal="center" vertical="top"/>
    </xf>
    <xf numFmtId="0" fontId="7" fillId="0" borderId="29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65" xfId="5" applyFont="1" applyBorder="1" applyAlignment="1">
      <alignment vertical="top"/>
    </xf>
    <xf numFmtId="0" fontId="7" fillId="0" borderId="61" xfId="5" applyFont="1" applyBorder="1" applyAlignment="1">
      <alignment vertical="top"/>
    </xf>
    <xf numFmtId="0" fontId="7" fillId="0" borderId="19" xfId="0" applyFont="1" applyBorder="1" applyAlignment="1">
      <alignment horizontal="center" vertical="center" wrapText="1"/>
    </xf>
    <xf numFmtId="164" fontId="7" fillId="20" borderId="21" xfId="0" applyNumberFormat="1" applyFont="1" applyFill="1" applyBorder="1" applyAlignment="1">
      <alignment vertical="top" wrapText="1"/>
    </xf>
    <xf numFmtId="0" fontId="20" fillId="0" borderId="71" xfId="5" applyFont="1" applyBorder="1" applyAlignment="1">
      <alignment vertical="top"/>
    </xf>
    <xf numFmtId="0" fontId="7" fillId="0" borderId="8" xfId="0" applyFont="1" applyBorder="1" applyAlignment="1">
      <alignment vertical="top" wrapText="1"/>
    </xf>
    <xf numFmtId="0" fontId="7" fillId="0" borderId="9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/>
    </xf>
    <xf numFmtId="0" fontId="7" fillId="0" borderId="11" xfId="0" applyFont="1" applyBorder="1" applyAlignment="1">
      <alignment vertical="top" wrapText="1"/>
    </xf>
    <xf numFmtId="0" fontId="7" fillId="0" borderId="16" xfId="5" applyFont="1" applyBorder="1" applyAlignment="1">
      <alignment vertical="top"/>
    </xf>
    <xf numFmtId="0" fontId="7" fillId="0" borderId="70" xfId="0" applyFont="1" applyBorder="1" applyAlignment="1">
      <alignment horizontal="center" vertical="center" wrapText="1"/>
    </xf>
    <xf numFmtId="0" fontId="7" fillId="12" borderId="27" xfId="5" applyFont="1" applyFill="1" applyBorder="1" applyAlignment="1">
      <alignment horizontal="center" vertical="top"/>
    </xf>
    <xf numFmtId="0" fontId="7" fillId="12" borderId="36" xfId="5" applyFont="1" applyFill="1" applyBorder="1" applyAlignment="1">
      <alignment horizontal="center" vertical="top"/>
    </xf>
    <xf numFmtId="0" fontId="7" fillId="12" borderId="5" xfId="5" applyFont="1" applyFill="1" applyBorder="1" applyAlignment="1">
      <alignment horizontal="center" vertical="top"/>
    </xf>
    <xf numFmtId="0" fontId="5" fillId="16" borderId="17" xfId="5" applyFont="1" applyFill="1" applyBorder="1" applyAlignment="1">
      <alignment horizontal="center" wrapText="1"/>
    </xf>
    <xf numFmtId="0" fontId="5" fillId="0" borderId="27" xfId="0" applyFont="1" applyBorder="1" applyAlignment="1">
      <alignment horizontal="center" vertical="top"/>
    </xf>
    <xf numFmtId="0" fontId="7" fillId="0" borderId="50" xfId="5" applyFont="1" applyBorder="1" applyAlignment="1">
      <alignment vertical="top"/>
    </xf>
    <xf numFmtId="164" fontId="5" fillId="12" borderId="13" xfId="5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4" borderId="37" xfId="0" applyFont="1" applyFill="1" applyBorder="1" applyAlignment="1">
      <alignment horizontal="center" vertical="top"/>
    </xf>
    <xf numFmtId="0" fontId="7" fillId="0" borderId="38" xfId="0" applyFont="1" applyBorder="1" applyAlignment="1">
      <alignment horizontal="left" vertical="top" wrapText="1"/>
    </xf>
    <xf numFmtId="0" fontId="45" fillId="0" borderId="0" xfId="0" applyFont="1" applyAlignment="1">
      <alignment vertical="top" wrapText="1"/>
    </xf>
    <xf numFmtId="0" fontId="45" fillId="4" borderId="23" xfId="0" applyFont="1" applyFill="1" applyBorder="1" applyAlignment="1">
      <alignment vertical="top" wrapText="1"/>
    </xf>
    <xf numFmtId="0" fontId="7" fillId="0" borderId="24" xfId="0" applyFont="1" applyBorder="1" applyAlignment="1">
      <alignment horizontal="center" vertical="top" wrapText="1"/>
    </xf>
    <xf numFmtId="0" fontId="7" fillId="0" borderId="43" xfId="0" applyFont="1" applyBorder="1" applyAlignment="1">
      <alignment vertical="top" wrapText="1"/>
    </xf>
    <xf numFmtId="0" fontId="7" fillId="0" borderId="34" xfId="0" applyFont="1" applyBorder="1" applyAlignment="1">
      <alignment horizontal="center" vertical="top" wrapText="1"/>
    </xf>
    <xf numFmtId="0" fontId="7" fillId="0" borderId="31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8" fillId="8" borderId="9" xfId="0" applyFont="1" applyFill="1" applyBorder="1" applyAlignment="1">
      <alignment vertical="top" wrapText="1"/>
    </xf>
    <xf numFmtId="0" fontId="8" fillId="8" borderId="10" xfId="0" applyFont="1" applyFill="1" applyBorder="1" applyAlignment="1">
      <alignment vertical="top" wrapText="1"/>
    </xf>
    <xf numFmtId="0" fontId="8" fillId="8" borderId="10" xfId="0" applyFont="1" applyFill="1" applyBorder="1" applyAlignment="1">
      <alignment vertical="center" wrapText="1"/>
    </xf>
    <xf numFmtId="49" fontId="5" fillId="14" borderId="9" xfId="5" applyNumberFormat="1" applyFont="1" applyFill="1" applyBorder="1" applyAlignment="1">
      <alignment vertical="top"/>
    </xf>
    <xf numFmtId="49" fontId="5" fillId="22" borderId="17" xfId="5" applyNumberFormat="1" applyFont="1" applyFill="1" applyBorder="1" applyAlignment="1">
      <alignment vertical="top"/>
    </xf>
    <xf numFmtId="0" fontId="5" fillId="16" borderId="64" xfId="5" applyFont="1" applyFill="1" applyBorder="1" applyAlignment="1">
      <alignment horizontal="center" wrapText="1"/>
    </xf>
    <xf numFmtId="0" fontId="7" fillId="0" borderId="16" xfId="5" applyFont="1" applyBorder="1" applyAlignment="1">
      <alignment horizontal="center" vertical="top"/>
    </xf>
    <xf numFmtId="49" fontId="5" fillId="8" borderId="3" xfId="5" applyNumberFormat="1" applyFont="1" applyFill="1" applyBorder="1" applyAlignment="1">
      <alignment vertical="top"/>
    </xf>
    <xf numFmtId="0" fontId="38" fillId="0" borderId="0" xfId="0" applyFont="1" applyAlignment="1">
      <alignment horizontal="center" vertical="top"/>
    </xf>
    <xf numFmtId="0" fontId="38" fillId="0" borderId="71" xfId="0" applyFont="1" applyBorder="1" applyAlignment="1">
      <alignment horizontal="center" vertical="top"/>
    </xf>
    <xf numFmtId="164" fontId="38" fillId="20" borderId="24" xfId="0" applyNumberFormat="1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left" vertical="top" wrapText="1"/>
    </xf>
    <xf numFmtId="164" fontId="7" fillId="12" borderId="26" xfId="5" applyNumberFormat="1" applyFont="1" applyFill="1" applyBorder="1" applyAlignment="1">
      <alignment horizontal="center" vertical="top"/>
    </xf>
    <xf numFmtId="0" fontId="7" fillId="12" borderId="4" xfId="5" applyFont="1" applyFill="1" applyBorder="1" applyAlignment="1">
      <alignment horizontal="center" vertical="top"/>
    </xf>
    <xf numFmtId="49" fontId="5" fillId="8" borderId="0" xfId="5" applyNumberFormat="1" applyFont="1" applyFill="1" applyAlignment="1">
      <alignment vertical="top"/>
    </xf>
    <xf numFmtId="0" fontId="7" fillId="0" borderId="33" xfId="0" applyFont="1" applyBorder="1" applyAlignment="1">
      <alignment horizontal="left" vertical="top" wrapText="1"/>
    </xf>
    <xf numFmtId="0" fontId="7" fillId="0" borderId="13" xfId="0" applyFont="1" applyBorder="1" applyAlignment="1">
      <alignment horizontal="justify" vertical="center"/>
    </xf>
    <xf numFmtId="164" fontId="7" fillId="12" borderId="52" xfId="5" applyNumberFormat="1" applyFont="1" applyFill="1" applyBorder="1" applyAlignment="1">
      <alignment horizontal="center" vertical="top"/>
    </xf>
    <xf numFmtId="0" fontId="7" fillId="12" borderId="16" xfId="5" applyFont="1" applyFill="1" applyBorder="1" applyAlignment="1">
      <alignment horizontal="center" vertical="top"/>
    </xf>
    <xf numFmtId="0" fontId="7" fillId="0" borderId="29" xfId="0" applyFont="1" applyBorder="1" applyAlignment="1">
      <alignment horizontal="center" vertical="center" wrapText="1"/>
    </xf>
    <xf numFmtId="0" fontId="7" fillId="0" borderId="21" xfId="0" applyFont="1" applyBorder="1" applyAlignment="1">
      <alignment wrapText="1"/>
    </xf>
    <xf numFmtId="164" fontId="5" fillId="12" borderId="52" xfId="5" applyNumberFormat="1" applyFont="1" applyFill="1" applyBorder="1" applyAlignment="1">
      <alignment horizontal="center" vertical="top"/>
    </xf>
    <xf numFmtId="0" fontId="38" fillId="0" borderId="0" xfId="0" applyFont="1" applyAlignment="1">
      <alignment horizontal="left" vertical="top" wrapText="1"/>
    </xf>
    <xf numFmtId="0" fontId="38" fillId="0" borderId="37" xfId="0" applyFont="1" applyBorder="1" applyAlignment="1">
      <alignment horizontal="left" vertical="top" wrapText="1"/>
    </xf>
    <xf numFmtId="164" fontId="38" fillId="20" borderId="38" xfId="0" applyNumberFormat="1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justify" vertical="center"/>
    </xf>
    <xf numFmtId="164" fontId="7" fillId="12" borderId="41" xfId="5" applyNumberFormat="1" applyFont="1" applyFill="1" applyBorder="1" applyAlignment="1">
      <alignment horizontal="center" vertical="top"/>
    </xf>
    <xf numFmtId="0" fontId="7" fillId="12" borderId="8" xfId="5" applyFont="1" applyFill="1" applyBorder="1" applyAlignment="1">
      <alignment horizontal="center" vertical="top"/>
    </xf>
    <xf numFmtId="49" fontId="5" fillId="8" borderId="22" xfId="5" applyNumberFormat="1" applyFont="1" applyFill="1" applyBorder="1" applyAlignment="1">
      <alignment vertical="top"/>
    </xf>
    <xf numFmtId="164" fontId="7" fillId="16" borderId="17" xfId="5" applyNumberFormat="1" applyFont="1" applyFill="1" applyBorder="1" applyAlignment="1">
      <alignment horizontal="center" vertical="top"/>
    </xf>
    <xf numFmtId="0" fontId="38" fillId="13" borderId="2" xfId="5" applyFont="1" applyFill="1" applyBorder="1" applyAlignment="1">
      <alignment vertical="top" wrapText="1"/>
    </xf>
    <xf numFmtId="49" fontId="5" fillId="12" borderId="75" xfId="5" applyNumberFormat="1" applyFont="1" applyFill="1" applyBorder="1" applyAlignment="1">
      <alignment vertical="top"/>
    </xf>
    <xf numFmtId="49" fontId="5" fillId="8" borderId="59" xfId="5" applyNumberFormat="1" applyFont="1" applyFill="1" applyBorder="1" applyAlignment="1">
      <alignment vertical="top"/>
    </xf>
    <xf numFmtId="164" fontId="7" fillId="0" borderId="27" xfId="5" applyNumberFormat="1" applyFont="1" applyBorder="1" applyAlignment="1">
      <alignment horizontal="center" vertical="top"/>
    </xf>
    <xf numFmtId="49" fontId="5" fillId="12" borderId="76" xfId="5" applyNumberFormat="1" applyFont="1" applyFill="1" applyBorder="1" applyAlignment="1">
      <alignment vertical="top"/>
    </xf>
    <xf numFmtId="49" fontId="5" fillId="8" borderId="35" xfId="5" applyNumberFormat="1" applyFont="1" applyFill="1" applyBorder="1" applyAlignment="1">
      <alignment vertical="top"/>
    </xf>
    <xf numFmtId="164" fontId="7" fillId="0" borderId="29" xfId="0" applyNumberFormat="1" applyFont="1" applyBorder="1" applyAlignment="1">
      <alignment vertical="center" wrapText="1"/>
    </xf>
    <xf numFmtId="164" fontId="7" fillId="0" borderId="36" xfId="5" applyNumberFormat="1" applyFont="1" applyBorder="1" applyAlignment="1">
      <alignment horizontal="center" vertical="top"/>
    </xf>
    <xf numFmtId="164" fontId="38" fillId="4" borderId="38" xfId="0" applyNumberFormat="1" applyFont="1" applyFill="1" applyBorder="1" applyAlignment="1">
      <alignment vertical="center" wrapText="1"/>
    </xf>
    <xf numFmtId="0" fontId="38" fillId="4" borderId="45" xfId="0" applyFont="1" applyFill="1" applyBorder="1" applyAlignment="1">
      <alignment wrapText="1"/>
    </xf>
    <xf numFmtId="0" fontId="7" fillId="0" borderId="8" xfId="5" applyFont="1" applyBorder="1" applyAlignment="1">
      <alignment horizontal="center" vertical="top"/>
    </xf>
    <xf numFmtId="49" fontId="5" fillId="12" borderId="77" xfId="5" applyNumberFormat="1" applyFont="1" applyFill="1" applyBorder="1" applyAlignment="1">
      <alignment vertical="top"/>
    </xf>
    <xf numFmtId="49" fontId="5" fillId="8" borderId="50" xfId="5" applyNumberFormat="1" applyFont="1" applyFill="1" applyBorder="1" applyAlignment="1">
      <alignment vertical="top"/>
    </xf>
    <xf numFmtId="164" fontId="38" fillId="4" borderId="24" xfId="0" applyNumberFormat="1" applyFont="1" applyFill="1" applyBorder="1" applyAlignment="1">
      <alignment vertical="center" wrapText="1"/>
    </xf>
    <xf numFmtId="0" fontId="7" fillId="4" borderId="43" xfId="0" applyFont="1" applyFill="1" applyBorder="1" applyAlignment="1">
      <alignment wrapText="1"/>
    </xf>
    <xf numFmtId="164" fontId="7" fillId="12" borderId="1" xfId="5" applyNumberFormat="1" applyFont="1" applyFill="1" applyBorder="1" applyAlignment="1">
      <alignment horizontal="center" vertical="top"/>
    </xf>
    <xf numFmtId="0" fontId="45" fillId="12" borderId="4" xfId="0" applyFont="1" applyFill="1" applyBorder="1" applyAlignment="1">
      <alignment horizontal="center" vertical="top"/>
    </xf>
    <xf numFmtId="164" fontId="38" fillId="4" borderId="34" xfId="0" applyNumberFormat="1" applyFont="1" applyFill="1" applyBorder="1" applyAlignment="1">
      <alignment vertical="center" wrapText="1"/>
    </xf>
    <xf numFmtId="0" fontId="7" fillId="4" borderId="31" xfId="0" applyFont="1" applyFill="1" applyBorder="1" applyAlignment="1">
      <alignment wrapText="1"/>
    </xf>
    <xf numFmtId="164" fontId="7" fillId="12" borderId="5" xfId="5" applyNumberFormat="1" applyFont="1" applyFill="1" applyBorder="1" applyAlignment="1">
      <alignment horizontal="center" vertical="top"/>
    </xf>
    <xf numFmtId="164" fontId="38" fillId="4" borderId="29" xfId="0" applyNumberFormat="1" applyFont="1" applyFill="1" applyBorder="1" applyAlignment="1">
      <alignment vertical="center" wrapText="1"/>
    </xf>
    <xf numFmtId="0" fontId="7" fillId="4" borderId="44" xfId="0" applyFont="1" applyFill="1" applyBorder="1" applyAlignment="1">
      <alignment wrapText="1"/>
    </xf>
    <xf numFmtId="164" fontId="7" fillId="12" borderId="27" xfId="5" applyNumberFormat="1" applyFont="1" applyFill="1" applyBorder="1" applyAlignment="1">
      <alignment horizontal="center" vertical="top"/>
    </xf>
    <xf numFmtId="0" fontId="7" fillId="12" borderId="13" xfId="5" applyFont="1" applyFill="1" applyBorder="1" applyAlignment="1">
      <alignment horizontal="center" vertical="top"/>
    </xf>
    <xf numFmtId="0" fontId="7" fillId="0" borderId="37" xfId="0" applyFont="1" applyBorder="1" applyAlignment="1">
      <alignment horizontal="left" vertical="top" wrapText="1"/>
    </xf>
    <xf numFmtId="0" fontId="7" fillId="0" borderId="42" xfId="0" applyFont="1" applyBorder="1" applyAlignment="1">
      <alignment horizontal="left" wrapText="1"/>
    </xf>
    <xf numFmtId="164" fontId="7" fillId="16" borderId="10" xfId="5" applyNumberFormat="1" applyFont="1" applyFill="1" applyBorder="1" applyAlignment="1">
      <alignment horizontal="center" vertical="top"/>
    </xf>
    <xf numFmtId="49" fontId="7" fillId="0" borderId="4" xfId="5" applyNumberFormat="1" applyFont="1" applyBorder="1" applyAlignment="1">
      <alignment horizontal="center" vertical="top"/>
    </xf>
    <xf numFmtId="49" fontId="5" fillId="14" borderId="59" xfId="5" applyNumberFormat="1" applyFont="1" applyFill="1" applyBorder="1" applyAlignment="1">
      <alignment vertical="top"/>
    </xf>
    <xf numFmtId="164" fontId="7" fillId="0" borderId="0" xfId="5" applyNumberFormat="1" applyFont="1" applyAlignment="1">
      <alignment horizontal="center" vertical="top"/>
    </xf>
    <xf numFmtId="49" fontId="7" fillId="0" borderId="13" xfId="5" applyNumberFormat="1" applyFont="1" applyBorder="1" applyAlignment="1">
      <alignment horizontal="center" vertical="top"/>
    </xf>
    <xf numFmtId="49" fontId="5" fillId="14" borderId="35" xfId="5" applyNumberFormat="1" applyFont="1" applyFill="1" applyBorder="1" applyAlignment="1">
      <alignment vertical="top"/>
    </xf>
    <xf numFmtId="0" fontId="5" fillId="0" borderId="0" xfId="0" applyFont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7" fillId="0" borderId="27" xfId="5" applyFont="1" applyBorder="1" applyAlignment="1">
      <alignment horizontal="center" vertical="top"/>
    </xf>
    <xf numFmtId="0" fontId="7" fillId="0" borderId="18" xfId="5" applyFont="1" applyBorder="1" applyAlignment="1">
      <alignment horizontal="center" vertical="top"/>
    </xf>
    <xf numFmtId="49" fontId="7" fillId="0" borderId="42" xfId="5" applyNumberFormat="1" applyFont="1" applyBorder="1" applyAlignment="1">
      <alignment horizontal="center" vertical="top"/>
    </xf>
    <xf numFmtId="49" fontId="5" fillId="14" borderId="50" xfId="5" applyNumberFormat="1" applyFont="1" applyFill="1" applyBorder="1" applyAlignment="1">
      <alignment vertical="top"/>
    </xf>
    <xf numFmtId="0" fontId="38" fillId="0" borderId="0" xfId="0" applyFont="1" applyAlignment="1">
      <alignment horizontal="center" vertical="center" wrapText="1"/>
    </xf>
    <xf numFmtId="0" fontId="38" fillId="0" borderId="70" xfId="0" applyFont="1" applyBorder="1" applyAlignment="1">
      <alignment horizontal="center" vertical="center" wrapText="1"/>
    </xf>
    <xf numFmtId="164" fontId="38" fillId="20" borderId="62" xfId="0" applyNumberFormat="1" applyFont="1" applyFill="1" applyBorder="1" applyAlignment="1">
      <alignment horizontal="center" vertical="center" wrapText="1"/>
    </xf>
    <xf numFmtId="164" fontId="7" fillId="20" borderId="51" xfId="0" applyNumberFormat="1" applyFont="1" applyFill="1" applyBorder="1" applyAlignment="1">
      <alignment horizontal="left" vertical="center" wrapText="1"/>
    </xf>
    <xf numFmtId="164" fontId="7" fillId="12" borderId="2" xfId="5" applyNumberFormat="1" applyFont="1" applyFill="1" applyBorder="1" applyAlignment="1">
      <alignment horizontal="center" vertical="top"/>
    </xf>
    <xf numFmtId="0" fontId="45" fillId="12" borderId="1" xfId="0" applyFont="1" applyFill="1" applyBorder="1" applyAlignment="1">
      <alignment horizontal="center" vertical="top"/>
    </xf>
    <xf numFmtId="49" fontId="7" fillId="12" borderId="4" xfId="5" applyNumberFormat="1" applyFont="1" applyFill="1" applyBorder="1" applyAlignment="1">
      <alignment vertical="top"/>
    </xf>
    <xf numFmtId="0" fontId="38" fillId="0" borderId="28" xfId="0" applyFont="1" applyBorder="1" applyAlignment="1">
      <alignment horizontal="center" vertical="center" wrapText="1"/>
    </xf>
    <xf numFmtId="164" fontId="38" fillId="20" borderId="29" xfId="0" applyNumberFormat="1" applyFont="1" applyFill="1" applyBorder="1" applyAlignment="1">
      <alignment horizontal="center" vertical="center" wrapText="1"/>
    </xf>
    <xf numFmtId="164" fontId="7" fillId="20" borderId="44" xfId="0" applyNumberFormat="1" applyFont="1" applyFill="1" applyBorder="1" applyAlignment="1">
      <alignment horizontal="left" vertical="center" wrapText="1"/>
    </xf>
    <xf numFmtId="164" fontId="7" fillId="12" borderId="20" xfId="5" applyNumberFormat="1" applyFont="1" applyFill="1" applyBorder="1" applyAlignment="1">
      <alignment horizontal="center" vertical="top"/>
    </xf>
    <xf numFmtId="49" fontId="7" fillId="12" borderId="18" xfId="5" applyNumberFormat="1" applyFont="1" applyFill="1" applyBorder="1" applyAlignment="1">
      <alignment horizontal="center" vertical="top"/>
    </xf>
    <xf numFmtId="49" fontId="7" fillId="12" borderId="13" xfId="5" applyNumberFormat="1" applyFont="1" applyFill="1" applyBorder="1" applyAlignment="1">
      <alignment vertical="top"/>
    </xf>
    <xf numFmtId="0" fontId="7" fillId="12" borderId="18" xfId="5" applyFont="1" applyFill="1" applyBorder="1" applyAlignment="1">
      <alignment horizontal="center" vertical="top"/>
    </xf>
    <xf numFmtId="0" fontId="38" fillId="0" borderId="37" xfId="0" applyFont="1" applyBorder="1" applyAlignment="1">
      <alignment horizontal="center" vertical="center" wrapText="1"/>
    </xf>
    <xf numFmtId="164" fontId="7" fillId="12" borderId="7" xfId="5" applyNumberFormat="1" applyFont="1" applyFill="1" applyBorder="1" applyAlignment="1">
      <alignment horizontal="center" vertical="top"/>
    </xf>
    <xf numFmtId="49" fontId="7" fillId="12" borderId="42" xfId="5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vertical="top" wrapText="1"/>
    </xf>
    <xf numFmtId="49" fontId="7" fillId="13" borderId="1" xfId="5" applyNumberFormat="1" applyFont="1" applyFill="1" applyBorder="1" applyAlignment="1">
      <alignment horizontal="center" vertical="top"/>
    </xf>
    <xf numFmtId="49" fontId="5" fillId="12" borderId="3" xfId="5" applyNumberFormat="1" applyFont="1" applyFill="1" applyBorder="1" applyAlignment="1">
      <alignment vertical="top"/>
    </xf>
    <xf numFmtId="164" fontId="7" fillId="0" borderId="41" xfId="5" applyNumberFormat="1" applyFont="1" applyBorder="1" applyAlignment="1">
      <alignment horizontal="center" vertical="top"/>
    </xf>
    <xf numFmtId="49" fontId="7" fillId="0" borderId="27" xfId="0" applyNumberFormat="1" applyFont="1" applyBorder="1" applyAlignment="1">
      <alignment vertical="top" wrapText="1"/>
    </xf>
    <xf numFmtId="49" fontId="5" fillId="12" borderId="22" xfId="5" applyNumberFormat="1" applyFont="1" applyFill="1" applyBorder="1" applyAlignment="1">
      <alignment vertical="top"/>
    </xf>
    <xf numFmtId="49" fontId="5" fillId="14" borderId="22" xfId="5" applyNumberFormat="1" applyFont="1" applyFill="1" applyBorder="1" applyAlignment="1">
      <alignment horizontal="center" vertical="top"/>
    </xf>
    <xf numFmtId="0" fontId="7" fillId="0" borderId="28" xfId="0" applyFont="1" applyBorder="1" applyAlignment="1">
      <alignment horizontal="center" vertical="top"/>
    </xf>
    <xf numFmtId="0" fontId="7" fillId="0" borderId="29" xfId="0" applyFont="1" applyBorder="1" applyAlignment="1">
      <alignment horizontal="center" vertical="top" wrapText="1"/>
    </xf>
    <xf numFmtId="164" fontId="7" fillId="12" borderId="13" xfId="5" applyNumberFormat="1" applyFont="1" applyFill="1" applyBorder="1" applyAlignment="1">
      <alignment horizontal="center" vertical="top"/>
    </xf>
    <xf numFmtId="164" fontId="7" fillId="12" borderId="21" xfId="5" applyNumberFormat="1" applyFont="1" applyFill="1" applyBorder="1" applyAlignment="1">
      <alignment horizontal="center" vertical="top"/>
    </xf>
    <xf numFmtId="0" fontId="7" fillId="4" borderId="38" xfId="0" applyFont="1" applyFill="1" applyBorder="1" applyAlignment="1">
      <alignment horizontal="center" vertical="center" wrapText="1"/>
    </xf>
    <xf numFmtId="164" fontId="7" fillId="12" borderId="42" xfId="5" applyNumberFormat="1" applyFont="1" applyFill="1" applyBorder="1" applyAlignment="1">
      <alignment horizontal="center" vertical="top"/>
    </xf>
    <xf numFmtId="49" fontId="7" fillId="0" borderId="41" xfId="0" applyNumberFormat="1" applyFont="1" applyBorder="1" applyAlignment="1">
      <alignment vertical="top" wrapText="1"/>
    </xf>
    <xf numFmtId="0" fontId="7" fillId="4" borderId="46" xfId="0" applyFont="1" applyFill="1" applyBorder="1" applyAlignment="1">
      <alignment horizontal="center" vertical="top" wrapText="1"/>
    </xf>
    <xf numFmtId="0" fontId="5" fillId="4" borderId="49" xfId="0" applyFont="1" applyFill="1" applyBorder="1" applyAlignment="1">
      <alignment vertical="top" wrapText="1"/>
    </xf>
    <xf numFmtId="0" fontId="7" fillId="0" borderId="48" xfId="0" applyFont="1" applyBorder="1" applyAlignment="1">
      <alignment horizontal="left" vertical="top" wrapText="1"/>
    </xf>
    <xf numFmtId="49" fontId="5" fillId="0" borderId="9" xfId="5" applyNumberFormat="1" applyFont="1" applyBorder="1" applyAlignment="1">
      <alignment vertical="top"/>
    </xf>
    <xf numFmtId="49" fontId="5" fillId="0" borderId="10" xfId="5" applyNumberFormat="1" applyFont="1" applyBorder="1" applyAlignment="1">
      <alignment vertical="top"/>
    </xf>
    <xf numFmtId="49" fontId="5" fillId="0" borderId="10" xfId="5" applyNumberFormat="1" applyFont="1" applyBorder="1" applyAlignment="1">
      <alignment vertical="center"/>
    </xf>
    <xf numFmtId="49" fontId="5" fillId="0" borderId="11" xfId="5" applyNumberFormat="1" applyFont="1" applyBorder="1" applyAlignment="1">
      <alignment vertical="top"/>
    </xf>
    <xf numFmtId="49" fontId="5" fillId="14" borderId="10" xfId="5" applyNumberFormat="1" applyFont="1" applyFill="1" applyBorder="1" applyAlignment="1">
      <alignment vertical="top"/>
    </xf>
    <xf numFmtId="49" fontId="5" fillId="14" borderId="10" xfId="5" applyNumberFormat="1" applyFont="1" applyFill="1" applyBorder="1" applyAlignment="1">
      <alignment vertical="center"/>
    </xf>
    <xf numFmtId="49" fontId="8" fillId="14" borderId="10" xfId="5" applyNumberFormat="1" applyFont="1" applyFill="1" applyBorder="1" applyAlignment="1">
      <alignment vertical="top"/>
    </xf>
    <xf numFmtId="49" fontId="8" fillId="14" borderId="11" xfId="5" applyNumberFormat="1" applyFont="1" applyFill="1" applyBorder="1" applyAlignment="1">
      <alignment vertical="top"/>
    </xf>
    <xf numFmtId="0" fontId="7" fillId="4" borderId="46" xfId="0" applyFont="1" applyFill="1" applyBorder="1" applyAlignment="1">
      <alignment horizontal="center" vertical="center"/>
    </xf>
    <xf numFmtId="0" fontId="7" fillId="0" borderId="48" xfId="0" applyFont="1" applyBorder="1" applyAlignment="1">
      <alignment vertical="top"/>
    </xf>
    <xf numFmtId="49" fontId="5" fillId="22" borderId="17" xfId="5" applyNumberFormat="1" applyFont="1" applyFill="1" applyBorder="1" applyAlignment="1">
      <alignment horizontal="center" vertical="top" wrapText="1"/>
    </xf>
    <xf numFmtId="0" fontId="8" fillId="0" borderId="0" xfId="5" applyFont="1" applyAlignment="1">
      <alignment horizontal="left" vertical="top" wrapText="1"/>
    </xf>
    <xf numFmtId="0" fontId="7" fillId="0" borderId="3" xfId="5" applyFont="1" applyBorder="1" applyAlignment="1">
      <alignment vertical="top"/>
    </xf>
    <xf numFmtId="0" fontId="7" fillId="0" borderId="9" xfId="5" applyFont="1" applyBorder="1" applyAlignment="1">
      <alignment vertical="top"/>
    </xf>
    <xf numFmtId="164" fontId="7" fillId="0" borderId="11" xfId="5" applyNumberFormat="1" applyFont="1" applyBorder="1" applyAlignment="1">
      <alignment horizontal="center" vertical="top"/>
    </xf>
    <xf numFmtId="0" fontId="5" fillId="12" borderId="9" xfId="0" applyFont="1" applyFill="1" applyBorder="1" applyAlignment="1">
      <alignment horizontal="center" vertical="top"/>
    </xf>
    <xf numFmtId="0" fontId="5" fillId="12" borderId="1" xfId="0" applyFont="1" applyFill="1" applyBorder="1" applyAlignment="1">
      <alignment vertical="top" wrapText="1"/>
    </xf>
    <xf numFmtId="49" fontId="5" fillId="12" borderId="2" xfId="5" applyNumberFormat="1" applyFont="1" applyFill="1" applyBorder="1" applyAlignment="1">
      <alignment vertical="top"/>
    </xf>
    <xf numFmtId="0" fontId="38" fillId="0" borderId="28" xfId="0" applyFont="1" applyBorder="1" applyAlignment="1">
      <alignment horizontal="left" vertical="top" wrapText="1"/>
    </xf>
    <xf numFmtId="0" fontId="7" fillId="0" borderId="31" xfId="0" applyFont="1" applyBorder="1" applyAlignment="1">
      <alignment horizontal="left" vertical="top"/>
    </xf>
    <xf numFmtId="0" fontId="7" fillId="12" borderId="19" xfId="0" applyFont="1" applyFill="1" applyBorder="1" applyAlignment="1">
      <alignment horizontal="center" vertical="top"/>
    </xf>
    <xf numFmtId="49" fontId="5" fillId="12" borderId="12" xfId="5" applyNumberFormat="1" applyFont="1" applyFill="1" applyBorder="1" applyAlignment="1">
      <alignment vertical="top"/>
    </xf>
    <xf numFmtId="0" fontId="7" fillId="12" borderId="6" xfId="0" applyFont="1" applyFill="1" applyBorder="1" applyAlignment="1">
      <alignment horizontal="center" vertical="top"/>
    </xf>
    <xf numFmtId="0" fontId="5" fillId="16" borderId="17" xfId="5" applyFont="1" applyFill="1" applyBorder="1" applyAlignment="1">
      <alignment horizontal="center" vertical="top" wrapText="1"/>
    </xf>
    <xf numFmtId="164" fontId="20" fillId="0" borderId="11" xfId="5" applyNumberFormat="1" applyFont="1" applyBorder="1" applyAlignment="1">
      <alignment horizontal="center" vertical="top"/>
    </xf>
    <xf numFmtId="49" fontId="5" fillId="12" borderId="0" xfId="5" applyNumberFormat="1" applyFont="1" applyFill="1" applyAlignment="1">
      <alignment vertical="top"/>
    </xf>
    <xf numFmtId="164" fontId="7" fillId="20" borderId="38" xfId="0" applyNumberFormat="1" applyFont="1" applyFill="1" applyBorder="1" applyAlignment="1">
      <alignment horizontal="center" vertical="top" wrapText="1"/>
    </xf>
    <xf numFmtId="164" fontId="7" fillId="20" borderId="49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7" fillId="4" borderId="46" xfId="0" applyNumberFormat="1" applyFont="1" applyFill="1" applyBorder="1" applyAlignment="1">
      <alignment horizontal="center" vertical="center" wrapText="1"/>
    </xf>
    <xf numFmtId="0" fontId="7" fillId="0" borderId="48" xfId="0" applyFont="1" applyBorder="1" applyAlignment="1">
      <alignment vertical="top" wrapText="1"/>
    </xf>
    <xf numFmtId="0" fontId="7" fillId="8" borderId="9" xfId="5" applyFont="1" applyFill="1" applyBorder="1" applyAlignment="1">
      <alignment vertical="top"/>
    </xf>
    <xf numFmtId="0" fontId="7" fillId="8" borderId="10" xfId="5" applyFont="1" applyFill="1" applyBorder="1" applyAlignment="1">
      <alignment vertical="top"/>
    </xf>
    <xf numFmtId="49" fontId="45" fillId="8" borderId="10" xfId="0" applyNumberFormat="1" applyFont="1" applyFill="1" applyBorder="1" applyAlignment="1">
      <alignment vertical="top" wrapText="1"/>
    </xf>
    <xf numFmtId="49" fontId="45" fillId="8" borderId="10" xfId="0" applyNumberFormat="1" applyFont="1" applyFill="1" applyBorder="1" applyAlignment="1">
      <alignment vertical="center" wrapText="1"/>
    </xf>
    <xf numFmtId="49" fontId="5" fillId="14" borderId="47" xfId="5" applyNumberFormat="1" applyFont="1" applyFill="1" applyBorder="1" applyAlignment="1">
      <alignment horizontal="center" vertical="top"/>
    </xf>
    <xf numFmtId="49" fontId="5" fillId="13" borderId="13" xfId="5" applyNumberFormat="1" applyFont="1" applyFill="1" applyBorder="1" applyAlignment="1">
      <alignment vertical="top"/>
    </xf>
    <xf numFmtId="49" fontId="5" fillId="13" borderId="42" xfId="5" applyNumberFormat="1" applyFont="1" applyFill="1" applyBorder="1" applyAlignment="1">
      <alignment vertical="top"/>
    </xf>
    <xf numFmtId="49" fontId="7" fillId="4" borderId="70" xfId="0" applyNumberFormat="1" applyFont="1" applyFill="1" applyBorder="1" applyAlignment="1">
      <alignment horizontal="center" vertical="top" wrapText="1"/>
    </xf>
    <xf numFmtId="49" fontId="7" fillId="4" borderId="23" xfId="0" applyNumberFormat="1" applyFont="1" applyFill="1" applyBorder="1" applyAlignment="1">
      <alignment horizontal="center" vertical="top" wrapText="1"/>
    </xf>
    <xf numFmtId="49" fontId="7" fillId="0" borderId="24" xfId="0" applyNumberFormat="1" applyFont="1" applyBorder="1" applyAlignment="1">
      <alignment horizontal="center" vertical="center" wrapText="1"/>
    </xf>
    <xf numFmtId="49" fontId="7" fillId="4" borderId="37" xfId="0" applyNumberFormat="1" applyFont="1" applyFill="1" applyBorder="1" applyAlignment="1">
      <alignment horizontal="center" vertical="top" wrapText="1"/>
    </xf>
    <xf numFmtId="49" fontId="45" fillId="0" borderId="0" xfId="0" applyNumberFormat="1" applyFont="1" applyAlignment="1">
      <alignment vertical="top" wrapText="1"/>
    </xf>
    <xf numFmtId="49" fontId="45" fillId="8" borderId="9" xfId="0" applyNumberFormat="1" applyFont="1" applyFill="1" applyBorder="1" applyAlignment="1">
      <alignment vertical="top" wrapText="1"/>
    </xf>
    <xf numFmtId="49" fontId="8" fillId="8" borderId="10" xfId="0" applyNumberFormat="1" applyFont="1" applyFill="1" applyBorder="1" applyAlignment="1">
      <alignment vertical="top" wrapText="1"/>
    </xf>
    <xf numFmtId="49" fontId="8" fillId="8" borderId="10" xfId="0" applyNumberFormat="1" applyFont="1" applyFill="1" applyBorder="1" applyAlignment="1">
      <alignment vertical="center" wrapText="1"/>
    </xf>
    <xf numFmtId="0" fontId="8" fillId="8" borderId="11" xfId="0" applyFont="1" applyFill="1" applyBorder="1" applyAlignment="1">
      <alignment vertical="center"/>
    </xf>
    <xf numFmtId="49" fontId="8" fillId="14" borderId="9" xfId="0" applyNumberFormat="1" applyFont="1" applyFill="1" applyBorder="1" applyAlignment="1">
      <alignment horizontal="center" vertical="top"/>
    </xf>
    <xf numFmtId="49" fontId="8" fillId="22" borderId="17" xfId="0" applyNumberFormat="1" applyFont="1" applyFill="1" applyBorder="1" applyAlignment="1">
      <alignment horizontal="center" vertical="top"/>
    </xf>
    <xf numFmtId="0" fontId="7" fillId="0" borderId="8" xfId="5" applyFont="1" applyBorder="1" applyAlignment="1">
      <alignment horizontal="center" vertical="center"/>
    </xf>
    <xf numFmtId="0" fontId="5" fillId="12" borderId="3" xfId="0" applyFont="1" applyFill="1" applyBorder="1" applyAlignment="1">
      <alignment vertical="top" wrapText="1"/>
    </xf>
    <xf numFmtId="0" fontId="7" fillId="12" borderId="16" xfId="5" applyFont="1" applyFill="1" applyBorder="1" applyAlignment="1">
      <alignment horizontal="center" vertical="center"/>
    </xf>
    <xf numFmtId="0" fontId="7" fillId="0" borderId="6" xfId="5" applyFont="1" applyBorder="1" applyAlignment="1">
      <alignment vertical="top"/>
    </xf>
    <xf numFmtId="0" fontId="7" fillId="0" borderId="7" xfId="5" applyFont="1" applyBorder="1" applyAlignment="1">
      <alignment vertical="top"/>
    </xf>
    <xf numFmtId="0" fontId="7" fillId="12" borderId="8" xfId="5" applyFont="1" applyFill="1" applyBorder="1" applyAlignment="1">
      <alignment horizontal="center" vertical="center"/>
    </xf>
    <xf numFmtId="0" fontId="7" fillId="0" borderId="48" xfId="0" applyFont="1" applyBorder="1" applyAlignment="1">
      <alignment horizontal="justify" vertical="center"/>
    </xf>
    <xf numFmtId="0" fontId="63" fillId="0" borderId="0" xfId="0" applyFont="1" applyAlignment="1">
      <alignment vertical="top" wrapText="1"/>
    </xf>
    <xf numFmtId="0" fontId="63" fillId="8" borderId="9" xfId="0" applyFont="1" applyFill="1" applyBorder="1" applyAlignment="1">
      <alignment vertical="top" wrapText="1"/>
    </xf>
    <xf numFmtId="0" fontId="63" fillId="8" borderId="10" xfId="0" applyFont="1" applyFill="1" applyBorder="1" applyAlignment="1">
      <alignment vertical="top" wrapText="1"/>
    </xf>
    <xf numFmtId="0" fontId="37" fillId="8" borderId="10" xfId="0" applyFont="1" applyFill="1" applyBorder="1" applyAlignment="1">
      <alignment vertical="top" wrapText="1"/>
    </xf>
    <xf numFmtId="0" fontId="37" fillId="8" borderId="10" xfId="0" applyFont="1" applyFill="1" applyBorder="1" applyAlignment="1">
      <alignment vertical="center" wrapText="1"/>
    </xf>
    <xf numFmtId="0" fontId="45" fillId="12" borderId="17" xfId="0" applyFont="1" applyFill="1" applyBorder="1" applyAlignment="1">
      <alignment horizontal="center" vertical="top"/>
    </xf>
    <xf numFmtId="49" fontId="5" fillId="13" borderId="12" xfId="5" applyNumberFormat="1" applyFont="1" applyFill="1" applyBorder="1" applyAlignment="1">
      <alignment vertical="top"/>
    </xf>
    <xf numFmtId="0" fontId="7" fillId="0" borderId="22" xfId="5" applyFont="1" applyBorder="1" applyAlignment="1">
      <alignment vertical="top"/>
    </xf>
    <xf numFmtId="0" fontId="7" fillId="0" borderId="42" xfId="5" applyFont="1" applyBorder="1" applyAlignment="1">
      <alignment horizontal="center" vertical="center"/>
    </xf>
    <xf numFmtId="49" fontId="5" fillId="13" borderId="40" xfId="5" applyNumberFormat="1" applyFont="1" applyFill="1" applyBorder="1" applyAlignment="1">
      <alignment vertical="top"/>
    </xf>
    <xf numFmtId="164" fontId="5" fillId="12" borderId="41" xfId="5" applyNumberFormat="1" applyFont="1" applyFill="1" applyBorder="1" applyAlignment="1">
      <alignment horizontal="center" vertical="top"/>
    </xf>
    <xf numFmtId="0" fontId="5" fillId="12" borderId="41" xfId="5" applyFont="1" applyFill="1" applyBorder="1" applyAlignment="1">
      <alignment horizontal="center" vertical="top" wrapText="1"/>
    </xf>
    <xf numFmtId="0" fontId="38" fillId="0" borderId="70" xfId="0" applyFont="1" applyBorder="1" applyAlignment="1">
      <alignment horizontal="center" vertical="top"/>
    </xf>
    <xf numFmtId="164" fontId="7" fillId="20" borderId="24" xfId="0" applyNumberFormat="1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left" vertical="top" wrapText="1"/>
    </xf>
    <xf numFmtId="164" fontId="7" fillId="12" borderId="61" xfId="5" applyNumberFormat="1" applyFont="1" applyFill="1" applyBorder="1" applyAlignment="1">
      <alignment horizontal="center" vertical="top"/>
    </xf>
    <xf numFmtId="0" fontId="5" fillId="12" borderId="27" xfId="0" applyFont="1" applyFill="1" applyBorder="1" applyAlignment="1">
      <alignment vertical="top" wrapText="1"/>
    </xf>
    <xf numFmtId="0" fontId="64" fillId="0" borderId="33" xfId="0" applyFont="1" applyBorder="1" applyAlignment="1">
      <alignment horizontal="left" vertical="top" wrapText="1"/>
    </xf>
    <xf numFmtId="164" fontId="7" fillId="20" borderId="34" xfId="0" applyNumberFormat="1" applyFont="1" applyFill="1" applyBorder="1" applyAlignment="1">
      <alignment horizontal="center" vertical="top" wrapText="1"/>
    </xf>
    <xf numFmtId="0" fontId="7" fillId="0" borderId="16" xfId="0" applyFont="1" applyBorder="1" applyAlignment="1">
      <alignment horizontal="justify" vertical="center"/>
    </xf>
    <xf numFmtId="0" fontId="64" fillId="0" borderId="46" xfId="0" applyFont="1" applyBorder="1" applyAlignment="1">
      <alignment horizontal="left" vertical="top" wrapText="1"/>
    </xf>
    <xf numFmtId="164" fontId="7" fillId="20" borderId="49" xfId="0" applyNumberFormat="1" applyFont="1" applyFill="1" applyBorder="1" applyAlignment="1">
      <alignment horizontal="center" vertical="top" wrapText="1"/>
    </xf>
    <xf numFmtId="0" fontId="7" fillId="0" borderId="11" xfId="0" applyFont="1" applyBorder="1" applyAlignment="1">
      <alignment horizontal="justify" vertical="center"/>
    </xf>
    <xf numFmtId="164" fontId="7" fillId="12" borderId="11" xfId="5" applyNumberFormat="1" applyFont="1" applyFill="1" applyBorder="1" applyAlignment="1">
      <alignment horizontal="center" vertical="top"/>
    </xf>
    <xf numFmtId="0" fontId="7" fillId="12" borderId="11" xfId="5" applyFont="1" applyFill="1" applyBorder="1" applyAlignment="1">
      <alignment horizontal="center" vertical="top"/>
    </xf>
    <xf numFmtId="0" fontId="5" fillId="12" borderId="41" xfId="0" applyFont="1" applyFill="1" applyBorder="1" applyAlignment="1">
      <alignment vertical="top" wrapText="1"/>
    </xf>
    <xf numFmtId="2" fontId="5" fillId="12" borderId="17" xfId="5" applyNumberFormat="1" applyFont="1" applyFill="1" applyBorder="1" applyAlignment="1">
      <alignment horizontal="center" vertical="top"/>
    </xf>
    <xf numFmtId="49" fontId="5" fillId="12" borderId="4" xfId="5" applyNumberFormat="1" applyFont="1" applyFill="1" applyBorder="1" applyAlignment="1">
      <alignment vertical="top"/>
    </xf>
    <xf numFmtId="49" fontId="5" fillId="8" borderId="2" xfId="5" applyNumberFormat="1" applyFont="1" applyFill="1" applyBorder="1" applyAlignment="1">
      <alignment vertical="top"/>
    </xf>
    <xf numFmtId="0" fontId="5" fillId="12" borderId="11" xfId="0" applyFont="1" applyFill="1" applyBorder="1" applyAlignment="1">
      <alignment horizontal="center" vertical="top"/>
    </xf>
    <xf numFmtId="49" fontId="5" fillId="12" borderId="13" xfId="5" applyNumberFormat="1" applyFont="1" applyFill="1" applyBorder="1" applyAlignment="1">
      <alignment vertical="top"/>
    </xf>
    <xf numFmtId="49" fontId="5" fillId="8" borderId="12" xfId="5" applyNumberFormat="1" applyFont="1" applyFill="1" applyBorder="1" applyAlignment="1">
      <alignment vertical="top"/>
    </xf>
    <xf numFmtId="49" fontId="5" fillId="12" borderId="42" xfId="5" applyNumberFormat="1" applyFont="1" applyFill="1" applyBorder="1" applyAlignment="1">
      <alignment vertical="top"/>
    </xf>
    <xf numFmtId="49" fontId="5" fillId="8" borderId="40" xfId="5" applyNumberFormat="1" applyFont="1" applyFill="1" applyBorder="1" applyAlignment="1">
      <alignment vertical="top"/>
    </xf>
    <xf numFmtId="0" fontId="45" fillId="16" borderId="11" xfId="0" applyFont="1" applyFill="1" applyBorder="1" applyAlignment="1">
      <alignment horizontal="center" vertical="top"/>
    </xf>
    <xf numFmtId="0" fontId="20" fillId="0" borderId="14" xfId="5" applyFont="1" applyBorder="1" applyAlignment="1">
      <alignment vertical="top"/>
    </xf>
    <xf numFmtId="164" fontId="7" fillId="0" borderId="1" xfId="5" applyNumberFormat="1" applyFont="1" applyBorder="1" applyAlignment="1">
      <alignment horizontal="center" vertical="top"/>
    </xf>
    <xf numFmtId="164" fontId="7" fillId="0" borderId="18" xfId="5" applyNumberFormat="1" applyFont="1" applyBorder="1" applyAlignment="1">
      <alignment horizontal="center" vertical="top"/>
    </xf>
    <xf numFmtId="0" fontId="7" fillId="0" borderId="15" xfId="5" applyFont="1" applyBorder="1" applyAlignment="1">
      <alignment horizontal="center" vertical="top"/>
    </xf>
    <xf numFmtId="164" fontId="7" fillId="0" borderId="13" xfId="5" applyNumberFormat="1" applyFont="1" applyBorder="1" applyAlignment="1">
      <alignment horizontal="center" vertical="top"/>
    </xf>
    <xf numFmtId="49" fontId="7" fillId="0" borderId="13" xfId="5" applyNumberFormat="1" applyFont="1" applyBorder="1" applyAlignment="1">
      <alignment vertical="top"/>
    </xf>
    <xf numFmtId="0" fontId="7" fillId="13" borderId="12" xfId="0" applyFont="1" applyFill="1" applyBorder="1" applyAlignment="1">
      <alignment vertical="top" wrapText="1"/>
    </xf>
    <xf numFmtId="0" fontId="7" fillId="0" borderId="3" xfId="5" applyFont="1" applyBorder="1" applyAlignment="1">
      <alignment horizontal="center" vertical="top"/>
    </xf>
    <xf numFmtId="49" fontId="7" fillId="0" borderId="36" xfId="5" applyNumberFormat="1" applyFont="1" applyBorder="1" applyAlignment="1">
      <alignment vertical="top"/>
    </xf>
    <xf numFmtId="0" fontId="20" fillId="0" borderId="0" xfId="5" applyFont="1" applyAlignment="1">
      <alignment horizontal="center" vertical="top"/>
    </xf>
    <xf numFmtId="0" fontId="7" fillId="0" borderId="7" xfId="5" applyFont="1" applyBorder="1" applyAlignment="1">
      <alignment horizontal="center" vertical="top"/>
    </xf>
    <xf numFmtId="0" fontId="7" fillId="13" borderId="40" xfId="0" applyFont="1" applyFill="1" applyBorder="1" applyAlignment="1">
      <alignment vertical="top" wrapText="1"/>
    </xf>
    <xf numFmtId="2" fontId="7" fillId="0" borderId="42" xfId="5" applyNumberFormat="1" applyFont="1" applyBorder="1" applyAlignment="1">
      <alignment horizontal="center" vertical="top"/>
    </xf>
    <xf numFmtId="0" fontId="7" fillId="0" borderId="4" xfId="5" applyFont="1" applyBorder="1" applyAlignment="1">
      <alignment horizontal="center" vertical="top"/>
    </xf>
    <xf numFmtId="164" fontId="7" fillId="0" borderId="8" xfId="5" applyNumberFormat="1" applyFont="1" applyBorder="1" applyAlignment="1">
      <alignment horizontal="center" vertical="top"/>
    </xf>
    <xf numFmtId="164" fontId="7" fillId="16" borderId="11" xfId="5" applyNumberFormat="1" applyFont="1" applyFill="1" applyBorder="1" applyAlignment="1">
      <alignment horizontal="center" vertical="top"/>
    </xf>
    <xf numFmtId="49" fontId="5" fillId="0" borderId="2" xfId="5" applyNumberFormat="1" applyFont="1" applyBorder="1" applyAlignment="1">
      <alignment vertical="top"/>
    </xf>
    <xf numFmtId="0" fontId="7" fillId="0" borderId="64" xfId="5" applyFont="1" applyBorder="1" applyAlignment="1">
      <alignment horizontal="left" vertical="top"/>
    </xf>
    <xf numFmtId="0" fontId="7" fillId="4" borderId="0" xfId="3" applyFont="1" applyFill="1" applyBorder="1" applyAlignment="1">
      <alignment horizontal="center" vertical="top"/>
    </xf>
    <xf numFmtId="0" fontId="7" fillId="0" borderId="33" xfId="3" applyFont="1" applyFill="1" applyBorder="1" applyAlignment="1">
      <alignment horizontal="center" vertical="top"/>
    </xf>
    <xf numFmtId="0" fontId="7" fillId="4" borderId="34" xfId="3" applyFont="1" applyFill="1" applyBorder="1" applyAlignment="1">
      <alignment horizontal="center" vertical="top"/>
    </xf>
    <xf numFmtId="0" fontId="7" fillId="4" borderId="31" xfId="3" applyFont="1" applyFill="1" applyBorder="1" applyAlignment="1">
      <alignment vertical="top" wrapText="1"/>
    </xf>
    <xf numFmtId="0" fontId="7" fillId="0" borderId="37" xfId="0" applyFont="1" applyBorder="1" applyAlignment="1">
      <alignment horizontal="center" vertical="top"/>
    </xf>
    <xf numFmtId="0" fontId="7" fillId="0" borderId="38" xfId="0" applyFont="1" applyBorder="1" applyAlignment="1">
      <alignment horizontal="center" vertical="top" wrapText="1"/>
    </xf>
    <xf numFmtId="0" fontId="20" fillId="0" borderId="70" xfId="0" applyFont="1" applyBorder="1" applyAlignment="1">
      <alignment horizontal="center" vertical="top"/>
    </xf>
    <xf numFmtId="0" fontId="7" fillId="0" borderId="62" xfId="0" applyFont="1" applyBorder="1" applyAlignment="1">
      <alignment horizontal="center" vertical="top" wrapText="1"/>
    </xf>
    <xf numFmtId="0" fontId="7" fillId="13" borderId="1" xfId="4" applyFont="1" applyFill="1" applyBorder="1" applyAlignment="1">
      <alignment horizontal="left" vertical="top" wrapText="1"/>
    </xf>
    <xf numFmtId="0" fontId="20" fillId="0" borderId="33" xfId="0" applyFont="1" applyBorder="1" applyAlignment="1">
      <alignment horizontal="center" vertical="top"/>
    </xf>
    <xf numFmtId="164" fontId="7" fillId="4" borderId="18" xfId="5" applyNumberFormat="1" applyFont="1" applyFill="1" applyBorder="1" applyAlignment="1">
      <alignment horizontal="center" vertical="top"/>
    </xf>
    <xf numFmtId="0" fontId="7" fillId="0" borderId="21" xfId="5" applyFont="1" applyBorder="1" applyAlignment="1">
      <alignment horizontal="center" vertical="top"/>
    </xf>
    <xf numFmtId="0" fontId="7" fillId="0" borderId="12" xfId="0" applyFont="1" applyBorder="1" applyAlignment="1">
      <alignment horizontal="center" vertical="top"/>
    </xf>
    <xf numFmtId="0" fontId="7" fillId="0" borderId="13" xfId="0" applyFont="1" applyBorder="1" applyAlignment="1">
      <alignment vertical="top" wrapText="1"/>
    </xf>
    <xf numFmtId="164" fontId="7" fillId="16" borderId="36" xfId="5" applyNumberFormat="1" applyFont="1" applyFill="1" applyBorder="1" applyAlignment="1">
      <alignment horizontal="center"/>
    </xf>
    <xf numFmtId="0" fontId="7" fillId="13" borderId="2" xfId="4" applyFont="1" applyFill="1" applyBorder="1" applyAlignment="1">
      <alignment horizontal="left" vertical="top" wrapText="1"/>
    </xf>
    <xf numFmtId="0" fontId="7" fillId="0" borderId="19" xfId="0" applyFont="1" applyBorder="1" applyAlignment="1">
      <alignment horizontal="center" vertical="top"/>
    </xf>
    <xf numFmtId="0" fontId="7" fillId="0" borderId="21" xfId="0" applyFont="1" applyBorder="1" applyAlignment="1">
      <alignment vertical="top" wrapText="1"/>
    </xf>
    <xf numFmtId="164" fontId="7" fillId="0" borderId="18" xfId="5" applyNumberFormat="1" applyFont="1" applyBorder="1" applyAlignment="1">
      <alignment horizontal="center"/>
    </xf>
    <xf numFmtId="164" fontId="7" fillId="4" borderId="18" xfId="5" applyNumberFormat="1" applyFont="1" applyFill="1" applyBorder="1" applyAlignment="1">
      <alignment horizontal="center"/>
    </xf>
    <xf numFmtId="0" fontId="18" fillId="0" borderId="0" xfId="5" applyFont="1" applyAlignment="1">
      <alignment vertical="top"/>
    </xf>
    <xf numFmtId="164" fontId="7" fillId="0" borderId="5" xfId="5" applyNumberFormat="1" applyFont="1" applyBorder="1" applyAlignment="1">
      <alignment horizontal="center"/>
    </xf>
    <xf numFmtId="164" fontId="7" fillId="0" borderId="5" xfId="5" applyNumberFormat="1" applyFont="1" applyBorder="1" applyAlignment="1">
      <alignment vertical="top"/>
    </xf>
    <xf numFmtId="49" fontId="5" fillId="12" borderId="9" xfId="5" applyNumberFormat="1" applyFont="1" applyFill="1" applyBorder="1" applyAlignment="1">
      <alignment vertical="top" wrapText="1"/>
    </xf>
    <xf numFmtId="49" fontId="5" fillId="12" borderId="10" xfId="5" applyNumberFormat="1" applyFont="1" applyFill="1" applyBorder="1" applyAlignment="1">
      <alignment vertical="top" wrapText="1"/>
    </xf>
    <xf numFmtId="49" fontId="5" fillId="12" borderId="11" xfId="5" applyNumberFormat="1" applyFont="1" applyFill="1" applyBorder="1" applyAlignment="1">
      <alignment vertical="top" wrapText="1"/>
    </xf>
    <xf numFmtId="49" fontId="5" fillId="0" borderId="3" xfId="5" applyNumberFormat="1" applyFont="1" applyBorder="1" applyAlignment="1">
      <alignment vertical="top"/>
    </xf>
    <xf numFmtId="49" fontId="5" fillId="0" borderId="4" xfId="5" applyNumberFormat="1" applyFont="1" applyBorder="1" applyAlignment="1">
      <alignment vertical="top"/>
    </xf>
    <xf numFmtId="0" fontId="7" fillId="0" borderId="46" xfId="0" applyFont="1" applyBorder="1" applyAlignment="1">
      <alignment horizontal="center" vertical="top" wrapText="1"/>
    </xf>
    <xf numFmtId="0" fontId="7" fillId="0" borderId="49" xfId="0" applyFont="1" applyBorder="1" applyAlignment="1">
      <alignment horizontal="center" vertical="top" wrapText="1"/>
    </xf>
    <xf numFmtId="49" fontId="5" fillId="0" borderId="40" xfId="5" applyNumberFormat="1" applyFont="1" applyBorder="1" applyAlignment="1">
      <alignment vertical="top"/>
    </xf>
    <xf numFmtId="49" fontId="5" fillId="0" borderId="22" xfId="5" applyNumberFormat="1" applyFont="1" applyBorder="1" applyAlignment="1">
      <alignment vertical="top"/>
    </xf>
    <xf numFmtId="49" fontId="5" fillId="0" borderId="42" xfId="5" applyNumberFormat="1" applyFont="1" applyBorder="1" applyAlignment="1">
      <alignment vertical="top"/>
    </xf>
    <xf numFmtId="165" fontId="5" fillId="14" borderId="10" xfId="5" applyNumberFormat="1" applyFont="1" applyFill="1" applyBorder="1" applyAlignment="1">
      <alignment vertical="top"/>
    </xf>
    <xf numFmtId="0" fontId="5" fillId="12" borderId="11" xfId="5" applyFont="1" applyFill="1" applyBorder="1" applyAlignment="1">
      <alignment horizontal="right" wrapText="1"/>
    </xf>
    <xf numFmtId="49" fontId="7" fillId="12" borderId="2" xfId="5" applyNumberFormat="1" applyFont="1" applyFill="1" applyBorder="1" applyAlignment="1">
      <alignment horizontal="center" vertical="top"/>
    </xf>
    <xf numFmtId="49" fontId="7" fillId="12" borderId="3" xfId="5" applyNumberFormat="1" applyFont="1" applyFill="1" applyBorder="1" applyAlignment="1">
      <alignment horizontal="center" vertical="center" textRotation="90"/>
    </xf>
    <xf numFmtId="0" fontId="51" fillId="12" borderId="3" xfId="5" applyFont="1" applyFill="1" applyBorder="1" applyAlignment="1">
      <alignment horizontal="center" vertical="center" textRotation="90" wrapText="1"/>
    </xf>
    <xf numFmtId="0" fontId="7" fillId="12" borderId="3" xfId="0" applyFont="1" applyFill="1" applyBorder="1" applyAlignment="1">
      <alignment horizontal="left" vertical="top" wrapText="1"/>
    </xf>
    <xf numFmtId="165" fontId="5" fillId="12" borderId="17" xfId="1" applyFont="1" applyFill="1" applyBorder="1" applyAlignment="1">
      <alignment horizontal="center" vertical="top"/>
    </xf>
    <xf numFmtId="49" fontId="7" fillId="12" borderId="40" xfId="5" applyNumberFormat="1" applyFont="1" applyFill="1" applyBorder="1" applyAlignment="1">
      <alignment horizontal="center" vertical="top"/>
    </xf>
    <xf numFmtId="49" fontId="7" fillId="12" borderId="22" xfId="5" applyNumberFormat="1" applyFont="1" applyFill="1" applyBorder="1" applyAlignment="1">
      <alignment horizontal="center" vertical="center" textRotation="90"/>
    </xf>
    <xf numFmtId="0" fontId="51" fillId="12" borderId="22" xfId="5" applyFont="1" applyFill="1" applyBorder="1" applyAlignment="1">
      <alignment horizontal="center" vertical="center" textRotation="90" wrapText="1"/>
    </xf>
    <xf numFmtId="0" fontId="7" fillId="12" borderId="22" xfId="0" applyFont="1" applyFill="1" applyBorder="1" applyAlignment="1">
      <alignment horizontal="left" vertical="top" wrapText="1"/>
    </xf>
    <xf numFmtId="0" fontId="7" fillId="0" borderId="46" xfId="5" applyFont="1" applyBorder="1" applyAlignment="1">
      <alignment horizontal="center" vertical="top"/>
    </xf>
    <xf numFmtId="49" fontId="7" fillId="0" borderId="0" xfId="5" applyNumberFormat="1" applyFont="1" applyAlignment="1">
      <alignment horizontal="center" vertical="center" textRotation="90"/>
    </xf>
    <xf numFmtId="164" fontId="18" fillId="0" borderId="17" xfId="5" applyNumberFormat="1" applyFont="1" applyBorder="1" applyAlignment="1">
      <alignment horizontal="center" vertical="top"/>
    </xf>
    <xf numFmtId="0" fontId="20" fillId="0" borderId="70" xfId="5" applyFont="1" applyBorder="1" applyAlignment="1">
      <alignment horizontal="center" vertical="top"/>
    </xf>
    <xf numFmtId="0" fontId="7" fillId="0" borderId="8" xfId="5" applyFont="1" applyBorder="1" applyAlignment="1">
      <alignment vertical="top" wrapText="1"/>
    </xf>
    <xf numFmtId="164" fontId="5" fillId="16" borderId="41" xfId="5" applyNumberFormat="1" applyFont="1" applyFill="1" applyBorder="1" applyAlignment="1">
      <alignment horizontal="center" vertical="top"/>
    </xf>
    <xf numFmtId="49" fontId="5" fillId="0" borderId="36" xfId="5" applyNumberFormat="1" applyFont="1" applyBorder="1" applyAlignment="1">
      <alignment horizontal="center" vertical="top"/>
    </xf>
    <xf numFmtId="0" fontId="7" fillId="0" borderId="54" xfId="5" applyFont="1" applyBorder="1" applyAlignment="1">
      <alignment horizontal="center" vertical="top"/>
    </xf>
    <xf numFmtId="164" fontId="18" fillId="0" borderId="18" xfId="5" applyNumberFormat="1" applyFont="1" applyBorder="1" applyAlignment="1">
      <alignment horizontal="center" vertical="top"/>
    </xf>
    <xf numFmtId="164" fontId="5" fillId="0" borderId="17" xfId="5" applyNumberFormat="1" applyFont="1" applyBorder="1" applyAlignment="1">
      <alignment horizontal="center" vertical="top"/>
    </xf>
    <xf numFmtId="0" fontId="7" fillId="0" borderId="0" xfId="5" applyFont="1" applyAlignment="1">
      <alignment horizontal="center" vertical="top" wrapText="1"/>
    </xf>
    <xf numFmtId="2" fontId="7" fillId="0" borderId="13" xfId="5" applyNumberFormat="1" applyFont="1" applyBorder="1" applyAlignment="1">
      <alignment horizontal="center" vertical="top"/>
    </xf>
    <xf numFmtId="0" fontId="7" fillId="0" borderId="33" xfId="0" applyFont="1" applyBorder="1" applyAlignment="1">
      <alignment horizontal="center" vertical="center"/>
    </xf>
    <xf numFmtId="164" fontId="7" fillId="0" borderId="16" xfId="5" applyNumberFormat="1" applyFont="1" applyBorder="1" applyAlignment="1">
      <alignment horizontal="center" vertical="top"/>
    </xf>
    <xf numFmtId="9" fontId="7" fillId="0" borderId="13" xfId="2" applyFont="1" applyBorder="1" applyAlignment="1">
      <alignment horizontal="center" vertical="top"/>
    </xf>
    <xf numFmtId="164" fontId="7" fillId="0" borderId="21" xfId="5" applyNumberFormat="1" applyFont="1" applyBorder="1" applyAlignment="1">
      <alignment horizontal="center" vertical="top"/>
    </xf>
    <xf numFmtId="0" fontId="7" fillId="0" borderId="33" xfId="0" applyFont="1" applyBorder="1" applyAlignment="1">
      <alignment vertical="center" wrapText="1"/>
    </xf>
    <xf numFmtId="164" fontId="7" fillId="0" borderId="34" xfId="0" applyNumberFormat="1" applyFont="1" applyBorder="1" applyAlignment="1">
      <alignment vertical="center" wrapText="1"/>
    </xf>
    <xf numFmtId="0" fontId="7" fillId="0" borderId="0" xfId="5" quotePrefix="1" applyFont="1" applyAlignment="1">
      <alignment horizontal="center" vertical="top"/>
    </xf>
    <xf numFmtId="0" fontId="20" fillId="0" borderId="0" xfId="5" quotePrefix="1" applyFont="1" applyAlignment="1">
      <alignment horizontal="center" vertical="top"/>
    </xf>
    <xf numFmtId="0" fontId="7" fillId="0" borderId="56" xfId="0" applyFont="1" applyBorder="1" applyAlignment="1">
      <alignment horizontal="center" vertical="center" wrapText="1"/>
    </xf>
    <xf numFmtId="164" fontId="7" fillId="0" borderId="60" xfId="0" applyNumberFormat="1" applyFont="1" applyBorder="1" applyAlignment="1">
      <alignment horizontal="center" vertical="center" wrapText="1"/>
    </xf>
    <xf numFmtId="0" fontId="7" fillId="0" borderId="21" xfId="5" applyFont="1" applyBorder="1" applyAlignment="1">
      <alignment vertical="top" wrapText="1"/>
    </xf>
    <xf numFmtId="164" fontId="7" fillId="0" borderId="8" xfId="5" applyNumberFormat="1" applyFont="1" applyBorder="1" applyAlignment="1">
      <alignment vertical="top"/>
    </xf>
    <xf numFmtId="49" fontId="7" fillId="0" borderId="5" xfId="0" applyNumberFormat="1" applyFont="1" applyBorder="1" applyAlignment="1">
      <alignment vertical="top" wrapText="1"/>
    </xf>
    <xf numFmtId="0" fontId="7" fillId="0" borderId="4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47" xfId="0" applyFont="1" applyBorder="1" applyAlignment="1">
      <alignment vertical="center" wrapText="1"/>
    </xf>
    <xf numFmtId="0" fontId="45" fillId="0" borderId="0" xfId="5" applyFont="1" applyAlignment="1">
      <alignment horizontal="left" vertical="top" wrapText="1"/>
    </xf>
    <xf numFmtId="49" fontId="5" fillId="22" borderId="1" xfId="5" applyNumberFormat="1" applyFont="1" applyFill="1" applyBorder="1" applyAlignment="1">
      <alignment horizontal="center" vertical="top" wrapText="1"/>
    </xf>
    <xf numFmtId="0" fontId="7" fillId="0" borderId="0" xfId="5" applyFont="1" applyAlignment="1">
      <alignment horizontal="center" vertical="center" textRotation="90"/>
    </xf>
    <xf numFmtId="0" fontId="7" fillId="0" borderId="12" xfId="5" applyFont="1" applyBorder="1" applyAlignment="1">
      <alignment horizontal="center" vertical="center" textRotation="90"/>
    </xf>
    <xf numFmtId="0" fontId="7" fillId="0" borderId="1" xfId="5" applyFont="1" applyBorder="1" applyAlignment="1">
      <alignment horizontal="center" vertical="center" textRotation="90"/>
    </xf>
    <xf numFmtId="0" fontId="7" fillId="0" borderId="0" xfId="5" applyFont="1" applyAlignment="1">
      <alignment vertical="center"/>
    </xf>
    <xf numFmtId="0" fontId="5" fillId="0" borderId="0" xfId="5" applyFont="1" applyAlignment="1">
      <alignment horizontal="center" vertical="center" wrapText="1"/>
    </xf>
    <xf numFmtId="0" fontId="65" fillId="0" borderId="0" xfId="5" applyFont="1" applyAlignment="1">
      <alignment vertical="top"/>
    </xf>
    <xf numFmtId="0" fontId="64" fillId="0" borderId="0" xfId="5" applyFont="1" applyAlignment="1">
      <alignment horizontal="left" vertical="top" wrapText="1"/>
    </xf>
    <xf numFmtId="0" fontId="64" fillId="0" borderId="0" xfId="5" applyFont="1" applyAlignment="1">
      <alignment vertical="top" wrapText="1"/>
    </xf>
    <xf numFmtId="0" fontId="4" fillId="0" borderId="0" xfId="4" applyAlignment="1">
      <alignment horizontal="center" vertical="center"/>
    </xf>
    <xf numFmtId="0" fontId="4" fillId="0" borderId="0" xfId="4" applyAlignment="1">
      <alignment textRotation="90"/>
    </xf>
    <xf numFmtId="0" fontId="34" fillId="0" borderId="0" xfId="4" applyFont="1" applyAlignment="1">
      <alignment vertical="top"/>
    </xf>
    <xf numFmtId="0" fontId="65" fillId="0" borderId="0" xfId="4" applyFont="1" applyAlignment="1">
      <alignment horizontal="center" vertical="center"/>
    </xf>
    <xf numFmtId="0" fontId="66" fillId="0" borderId="0" xfId="4" applyFont="1" applyAlignment="1">
      <alignment vertical="top"/>
    </xf>
    <xf numFmtId="0" fontId="28" fillId="0" borderId="0" xfId="4" applyFont="1" applyAlignment="1">
      <alignment horizontal="center" vertical="center" wrapText="1"/>
    </xf>
    <xf numFmtId="2" fontId="34" fillId="0" borderId="0" xfId="4" applyNumberFormat="1" applyFont="1" applyAlignment="1">
      <alignment vertical="top"/>
    </xf>
    <xf numFmtId="164" fontId="34" fillId="0" borderId="0" xfId="4" applyNumberFormat="1" applyFont="1" applyAlignment="1">
      <alignment vertical="top"/>
    </xf>
    <xf numFmtId="49" fontId="67" fillId="0" borderId="0" xfId="4" applyNumberFormat="1" applyFont="1" applyAlignment="1">
      <alignment vertical="top" wrapText="1"/>
    </xf>
    <xf numFmtId="0" fontId="29" fillId="0" borderId="0" xfId="4" applyFont="1" applyAlignment="1">
      <alignment horizontal="center" vertical="center"/>
    </xf>
    <xf numFmtId="49" fontId="30" fillId="0" borderId="0" xfId="4" applyNumberFormat="1" applyFont="1" applyAlignment="1">
      <alignment vertical="top"/>
    </xf>
    <xf numFmtId="164" fontId="8" fillId="0" borderId="1" xfId="10" applyNumberFormat="1" applyFont="1" applyBorder="1" applyAlignment="1">
      <alignment horizontal="center" vertical="top" wrapText="1"/>
    </xf>
    <xf numFmtId="164" fontId="12" fillId="0" borderId="5" xfId="10" applyNumberFormat="1" applyFont="1" applyBorder="1" applyAlignment="1">
      <alignment vertical="top" wrapText="1"/>
    </xf>
    <xf numFmtId="164" fontId="8" fillId="3" borderId="1" xfId="10" applyNumberFormat="1" applyFont="1" applyFill="1" applyBorder="1" applyAlignment="1">
      <alignment horizontal="center" vertical="top" wrapText="1"/>
    </xf>
    <xf numFmtId="164" fontId="8" fillId="0" borderId="5" xfId="10" applyNumberFormat="1" applyFont="1" applyBorder="1" applyAlignment="1">
      <alignment horizontal="center" vertical="top" wrapText="1"/>
    </xf>
    <xf numFmtId="164" fontId="8" fillId="5" borderId="17" xfId="10" applyNumberFormat="1" applyFont="1" applyFill="1" applyBorder="1" applyAlignment="1">
      <alignment horizontal="center" vertical="top" wrapText="1"/>
    </xf>
    <xf numFmtId="164" fontId="8" fillId="0" borderId="18" xfId="10" applyNumberFormat="1" applyFont="1" applyBorder="1" applyAlignment="1">
      <alignment horizontal="center" vertical="top" wrapText="1"/>
    </xf>
    <xf numFmtId="164" fontId="17" fillId="0" borderId="18" xfId="10" applyNumberFormat="1" applyFont="1" applyBorder="1" applyAlignment="1">
      <alignment horizontal="center" vertical="top" wrapText="1"/>
    </xf>
    <xf numFmtId="164" fontId="18" fillId="5" borderId="5" xfId="10" applyNumberFormat="1" applyFont="1" applyFill="1" applyBorder="1" applyAlignment="1">
      <alignment horizontal="center" vertical="top" wrapText="1"/>
    </xf>
    <xf numFmtId="0" fontId="5" fillId="0" borderId="17" xfId="10" applyFont="1" applyBorder="1" applyAlignment="1">
      <alignment horizontal="center" vertical="center" wrapText="1"/>
    </xf>
    <xf numFmtId="0" fontId="7" fillId="0" borderId="10" xfId="10" applyFont="1" applyBorder="1" applyAlignment="1">
      <alignment vertical="top"/>
    </xf>
    <xf numFmtId="0" fontId="7" fillId="0" borderId="11" xfId="10" applyFont="1" applyBorder="1" applyAlignment="1">
      <alignment vertical="top"/>
    </xf>
    <xf numFmtId="164" fontId="7" fillId="0" borderId="3" xfId="10" applyNumberFormat="1" applyFont="1" applyBorder="1" applyAlignment="1">
      <alignment horizontal="right" vertical="top" wrapText="1"/>
    </xf>
    <xf numFmtId="0" fontId="7" fillId="0" borderId="0" xfId="10" applyFont="1" applyAlignment="1">
      <alignment vertical="top"/>
    </xf>
    <xf numFmtId="49" fontId="7" fillId="0" borderId="0" xfId="10" applyNumberFormat="1" applyFont="1" applyAlignment="1">
      <alignment horizontal="right" vertical="top"/>
    </xf>
    <xf numFmtId="49" fontId="19" fillId="0" borderId="0" xfId="10" applyNumberFormat="1" applyFont="1" applyAlignment="1">
      <alignment horizontal="right" vertical="top"/>
    </xf>
    <xf numFmtId="49" fontId="7" fillId="0" borderId="0" xfId="10" applyNumberFormat="1" applyFont="1" applyAlignment="1">
      <alignment vertical="top"/>
    </xf>
    <xf numFmtId="0" fontId="15" fillId="0" borderId="0" xfId="4" applyFont="1" applyAlignment="1">
      <alignment horizontal="center" vertical="top"/>
    </xf>
    <xf numFmtId="49" fontId="12" fillId="0" borderId="0" xfId="4" applyNumberFormat="1" applyFont="1" applyAlignment="1">
      <alignment vertical="top"/>
    </xf>
    <xf numFmtId="49" fontId="12" fillId="0" borderId="22" xfId="4" applyNumberFormat="1" applyFont="1" applyBorder="1" applyAlignment="1">
      <alignment vertical="top"/>
    </xf>
    <xf numFmtId="49" fontId="12" fillId="0" borderId="22" xfId="4" applyNumberFormat="1" applyFont="1" applyBorder="1" applyAlignment="1">
      <alignment vertical="top" textRotation="90"/>
    </xf>
    <xf numFmtId="0" fontId="12" fillId="5" borderId="9" xfId="4" applyFont="1" applyFill="1" applyBorder="1" applyAlignment="1">
      <alignment horizontal="center" vertical="center"/>
    </xf>
    <xf numFmtId="0" fontId="12" fillId="5" borderId="10" xfId="4" applyFont="1" applyFill="1" applyBorder="1" applyAlignment="1">
      <alignment vertical="top"/>
    </xf>
    <xf numFmtId="0" fontId="12" fillId="5" borderId="11" xfId="4" applyFont="1" applyFill="1" applyBorder="1" applyAlignment="1">
      <alignment vertical="top"/>
    </xf>
    <xf numFmtId="164" fontId="17" fillId="5" borderId="17" xfId="4" applyNumberFormat="1" applyFont="1" applyFill="1" applyBorder="1" applyAlignment="1">
      <alignment horizontal="center" vertical="top"/>
    </xf>
    <xf numFmtId="0" fontId="15" fillId="7" borderId="2" xfId="4" applyFont="1" applyFill="1" applyBorder="1" applyAlignment="1">
      <alignment horizontal="center" vertical="center"/>
    </xf>
    <xf numFmtId="0" fontId="15" fillId="7" borderId="3" xfId="4" applyFont="1" applyFill="1" applyBorder="1" applyAlignment="1">
      <alignment horizontal="center" vertical="top"/>
    </xf>
    <xf numFmtId="2" fontId="8" fillId="7" borderId="1" xfId="4" applyNumberFormat="1" applyFont="1" applyFill="1" applyBorder="1" applyAlignment="1">
      <alignment horizontal="center" vertical="top"/>
    </xf>
    <xf numFmtId="0" fontId="8" fillId="7" borderId="1" xfId="4" applyFont="1" applyFill="1" applyBorder="1" applyAlignment="1">
      <alignment horizontal="center" vertical="top"/>
    </xf>
    <xf numFmtId="0" fontId="8" fillId="8" borderId="2" xfId="4" applyFont="1" applyFill="1" applyBorder="1" applyAlignment="1">
      <alignment horizontal="center" vertical="center" wrapText="1"/>
    </xf>
    <xf numFmtId="0" fontId="8" fillId="8" borderId="3" xfId="4" applyFont="1" applyFill="1" applyBorder="1" applyAlignment="1">
      <alignment horizontal="left" vertical="top" wrapText="1"/>
    </xf>
    <xf numFmtId="0" fontId="8" fillId="8" borderId="1" xfId="4" applyFont="1" applyFill="1" applyBorder="1" applyAlignment="1">
      <alignment horizontal="center" vertical="top"/>
    </xf>
    <xf numFmtId="165" fontId="7" fillId="0" borderId="2" xfId="1" applyFont="1" applyBorder="1" applyAlignment="1">
      <alignment horizontal="center" vertical="center"/>
    </xf>
    <xf numFmtId="165" fontId="7" fillId="0" borderId="24" xfId="1" applyFont="1" applyBorder="1" applyAlignment="1">
      <alignment horizontal="left" vertical="top"/>
    </xf>
    <xf numFmtId="165" fontId="7" fillId="0" borderId="3" xfId="1" applyFont="1" applyBorder="1" applyAlignment="1">
      <alignment horizontal="left" vertical="top"/>
    </xf>
    <xf numFmtId="164" fontId="8" fillId="23" borderId="1" xfId="4" applyNumberFormat="1" applyFont="1" applyFill="1" applyBorder="1" applyAlignment="1">
      <alignment horizontal="center" vertical="top"/>
    </xf>
    <xf numFmtId="0" fontId="8" fillId="23" borderId="17" xfId="4" applyFont="1" applyFill="1" applyBorder="1" applyAlignment="1">
      <alignment horizontal="center" vertical="top"/>
    </xf>
    <xf numFmtId="165" fontId="20" fillId="0" borderId="28" xfId="1" applyFont="1" applyFill="1" applyBorder="1" applyAlignment="1">
      <alignment horizontal="center" vertical="center"/>
    </xf>
    <xf numFmtId="165" fontId="7" fillId="0" borderId="29" xfId="1" applyFont="1" applyFill="1" applyBorder="1" applyAlignment="1">
      <alignment horizontal="left" vertical="top"/>
    </xf>
    <xf numFmtId="165" fontId="7" fillId="0" borderId="30" xfId="1" applyFont="1" applyBorder="1" applyAlignment="1">
      <alignment horizontal="left" vertical="top"/>
    </xf>
    <xf numFmtId="0" fontId="4" fillId="0" borderId="27" xfId="4" applyBorder="1"/>
    <xf numFmtId="0" fontId="7" fillId="0" borderId="56" xfId="1" applyNumberFormat="1" applyFont="1" applyFill="1" applyBorder="1" applyAlignment="1">
      <alignment horizontal="center" vertical="center" wrapText="1"/>
    </xf>
    <xf numFmtId="165" fontId="7" fillId="0" borderId="57" xfId="1" applyFont="1" applyFill="1" applyBorder="1" applyAlignment="1">
      <alignment horizontal="center" vertical="center" wrapText="1"/>
    </xf>
    <xf numFmtId="165" fontId="7" fillId="0" borderId="57" xfId="1" applyFont="1" applyFill="1" applyBorder="1" applyAlignment="1">
      <alignment horizontal="left" vertical="top" wrapText="1"/>
    </xf>
    <xf numFmtId="165" fontId="7" fillId="0" borderId="28" xfId="1" applyFont="1" applyFill="1" applyBorder="1" applyAlignment="1">
      <alignment horizontal="center" vertical="center"/>
    </xf>
    <xf numFmtId="165" fontId="7" fillId="0" borderId="53" xfId="1" applyFont="1" applyBorder="1" applyAlignment="1">
      <alignment wrapText="1"/>
    </xf>
    <xf numFmtId="165" fontId="7" fillId="0" borderId="37" xfId="1" applyFont="1" applyFill="1" applyBorder="1" applyAlignment="1">
      <alignment horizontal="center" vertical="center" wrapText="1"/>
    </xf>
    <xf numFmtId="165" fontId="7" fillId="0" borderId="38" xfId="11" applyFont="1" applyFill="1" applyBorder="1" applyAlignment="1">
      <alignment horizontal="center" vertical="center" wrapText="1"/>
    </xf>
    <xf numFmtId="165" fontId="7" fillId="0" borderId="45" xfId="11" applyFont="1" applyFill="1" applyBorder="1" applyAlignment="1">
      <alignment vertical="top" wrapText="1"/>
    </xf>
    <xf numFmtId="165" fontId="7" fillId="0" borderId="54" xfId="1" applyFont="1" applyFill="1" applyBorder="1" applyAlignment="1">
      <alignment horizontal="center" vertical="center"/>
    </xf>
    <xf numFmtId="165" fontId="7" fillId="0" borderId="66" xfId="1" applyFont="1" applyFill="1" applyBorder="1" applyAlignment="1">
      <alignment horizontal="left" vertical="top"/>
    </xf>
    <xf numFmtId="165" fontId="7" fillId="0" borderId="35" xfId="1" applyFont="1" applyBorder="1" applyAlignment="1">
      <alignment horizontal="left" vertical="top"/>
    </xf>
    <xf numFmtId="0" fontId="8" fillId="23" borderId="27" xfId="4" applyFont="1" applyFill="1" applyBorder="1" applyAlignment="1">
      <alignment horizontal="center" vertical="top"/>
    </xf>
    <xf numFmtId="0" fontId="4" fillId="0" borderId="36" xfId="4" applyBorder="1"/>
    <xf numFmtId="0" fontId="7" fillId="0" borderId="37" xfId="1" applyNumberFormat="1" applyFont="1" applyFill="1" applyBorder="1" applyAlignment="1">
      <alignment horizontal="center" vertical="center" wrapText="1"/>
    </xf>
    <xf numFmtId="165" fontId="7" fillId="0" borderId="38" xfId="1" applyFont="1" applyFill="1" applyBorder="1" applyAlignment="1">
      <alignment horizontal="center" vertical="center" wrapText="1"/>
    </xf>
    <xf numFmtId="165" fontId="7" fillId="0" borderId="39" xfId="1" applyFont="1" applyBorder="1" applyAlignment="1">
      <alignment vertical="center" wrapText="1"/>
    </xf>
    <xf numFmtId="0" fontId="7" fillId="0" borderId="46" xfId="1" applyNumberFormat="1" applyFont="1" applyBorder="1" applyAlignment="1">
      <alignment horizontal="center" vertical="center"/>
    </xf>
    <xf numFmtId="165" fontId="7" fillId="0" borderId="47" xfId="1" applyFont="1" applyBorder="1" applyAlignment="1">
      <alignment horizontal="left" vertical="top"/>
    </xf>
    <xf numFmtId="165" fontId="7" fillId="0" borderId="48" xfId="1" applyFont="1" applyBorder="1" applyAlignment="1">
      <alignment horizontal="left" vertical="top"/>
    </xf>
    <xf numFmtId="0" fontId="8" fillId="12" borderId="17" xfId="4" applyFont="1" applyFill="1" applyBorder="1" applyAlignment="1">
      <alignment horizontal="center" vertical="top"/>
    </xf>
    <xf numFmtId="0" fontId="7" fillId="0" borderId="56" xfId="1" applyNumberFormat="1" applyFont="1" applyBorder="1" applyAlignment="1">
      <alignment horizontal="center" vertical="center" wrapText="1"/>
    </xf>
    <xf numFmtId="165" fontId="7" fillId="20" borderId="57" xfId="1" applyFont="1" applyFill="1" applyBorder="1" applyAlignment="1">
      <alignment horizontal="left" vertical="center" wrapText="1"/>
    </xf>
    <xf numFmtId="165" fontId="7" fillId="20" borderId="32" xfId="1" applyFont="1" applyFill="1" applyBorder="1" applyAlignment="1">
      <alignment horizontal="left" vertical="top" wrapText="1"/>
    </xf>
    <xf numFmtId="0" fontId="12" fillId="12" borderId="52" xfId="4" applyFont="1" applyFill="1" applyBorder="1" applyAlignment="1">
      <alignment horizontal="center" vertical="top"/>
    </xf>
    <xf numFmtId="0" fontId="7" fillId="4" borderId="28" xfId="1" applyNumberFormat="1" applyFont="1" applyFill="1" applyBorder="1" applyAlignment="1">
      <alignment horizontal="center" vertical="center" wrapText="1"/>
    </xf>
    <xf numFmtId="165" fontId="7" fillId="20" borderId="34" xfId="1" applyFont="1" applyFill="1" applyBorder="1" applyAlignment="1">
      <alignment horizontal="center" vertical="center" wrapText="1"/>
    </xf>
    <xf numFmtId="165" fontId="7" fillId="0" borderId="0" xfId="1" applyFont="1" applyBorder="1" applyAlignment="1">
      <alignment wrapText="1"/>
    </xf>
    <xf numFmtId="0" fontId="12" fillId="12" borderId="18" xfId="4" applyFont="1" applyFill="1" applyBorder="1" applyAlignment="1">
      <alignment horizontal="center" vertical="top"/>
    </xf>
    <xf numFmtId="0" fontId="7" fillId="4" borderId="37" xfId="1" applyNumberFormat="1" applyFont="1" applyFill="1" applyBorder="1" applyAlignment="1">
      <alignment horizontal="center" vertical="center" wrapText="1"/>
    </xf>
    <xf numFmtId="165" fontId="7" fillId="20" borderId="38" xfId="1" applyFont="1" applyFill="1" applyBorder="1" applyAlignment="1">
      <alignment horizontal="center" vertical="center" wrapText="1"/>
    </xf>
    <xf numFmtId="165" fontId="7" fillId="0" borderId="45" xfId="1" applyFont="1" applyBorder="1" applyAlignment="1">
      <alignment vertical="center" wrapText="1"/>
    </xf>
    <xf numFmtId="0" fontId="12" fillId="12" borderId="5" xfId="4" applyFont="1" applyFill="1" applyBorder="1" applyAlignment="1">
      <alignment horizontal="center" vertical="top"/>
    </xf>
    <xf numFmtId="0" fontId="12" fillId="0" borderId="41" xfId="8" applyFont="1" applyBorder="1" applyAlignment="1">
      <alignment vertical="top" wrapText="1"/>
    </xf>
    <xf numFmtId="0" fontId="7" fillId="0" borderId="70" xfId="1" applyNumberFormat="1" applyFont="1" applyBorder="1" applyAlignment="1">
      <alignment horizontal="center" vertical="center"/>
    </xf>
    <xf numFmtId="165" fontId="7" fillId="0" borderId="59" xfId="1" applyFont="1" applyBorder="1" applyAlignment="1">
      <alignment horizontal="left" vertical="top"/>
    </xf>
    <xf numFmtId="165" fontId="0" fillId="0" borderId="51" xfId="1" applyFont="1" applyBorder="1" applyAlignment="1">
      <alignment vertical="top" wrapText="1"/>
    </xf>
    <xf numFmtId="164" fontId="8" fillId="23" borderId="17" xfId="4" applyNumberFormat="1" applyFont="1" applyFill="1" applyBorder="1" applyAlignment="1">
      <alignment horizontal="center" vertical="top"/>
    </xf>
    <xf numFmtId="49" fontId="8" fillId="9" borderId="4" xfId="4" applyNumberFormat="1" applyFont="1" applyFill="1" applyBorder="1" applyAlignment="1">
      <alignment horizontal="center" vertical="top"/>
    </xf>
    <xf numFmtId="0" fontId="7" fillId="0" borderId="54" xfId="1" applyNumberFormat="1" applyFont="1" applyBorder="1" applyAlignment="1">
      <alignment horizontal="center" vertical="center"/>
    </xf>
    <xf numFmtId="165" fontId="0" fillId="0" borderId="55" xfId="1" applyFont="1" applyBorder="1" applyAlignment="1">
      <alignment vertical="top" wrapText="1"/>
    </xf>
    <xf numFmtId="0" fontId="12" fillId="0" borderId="27" xfId="4" applyFont="1" applyBorder="1" applyAlignment="1">
      <alignment horizontal="center" vertical="top"/>
    </xf>
    <xf numFmtId="0" fontId="12" fillId="0" borderId="36" xfId="4" applyFont="1" applyBorder="1" applyAlignment="1">
      <alignment horizontal="center" vertical="top"/>
    </xf>
    <xf numFmtId="0" fontId="7" fillId="0" borderId="23" xfId="1" applyNumberFormat="1" applyFont="1" applyBorder="1" applyAlignment="1">
      <alignment horizontal="center" vertical="center"/>
    </xf>
    <xf numFmtId="165" fontId="7" fillId="0" borderId="25" xfId="1" applyFont="1" applyBorder="1" applyAlignment="1">
      <alignment horizontal="left" vertical="top"/>
    </xf>
    <xf numFmtId="164" fontId="8" fillId="12" borderId="26" xfId="4" applyNumberFormat="1" applyFont="1" applyFill="1" applyBorder="1" applyAlignment="1">
      <alignment horizontal="center" vertical="top"/>
    </xf>
    <xf numFmtId="0" fontId="8" fillId="12" borderId="26" xfId="4" applyFont="1" applyFill="1" applyBorder="1" applyAlignment="1">
      <alignment horizontal="center" vertical="top"/>
    </xf>
    <xf numFmtId="0" fontId="7" fillId="4" borderId="54" xfId="1" applyNumberFormat="1" applyFont="1" applyFill="1" applyBorder="1" applyAlignment="1">
      <alignment vertical="center" wrapText="1"/>
    </xf>
    <xf numFmtId="165" fontId="7" fillId="20" borderId="35" xfId="1" applyFont="1" applyFill="1" applyBorder="1" applyAlignment="1">
      <alignment horizontal="center" vertical="center" wrapText="1"/>
    </xf>
    <xf numFmtId="165" fontId="7" fillId="0" borderId="70" xfId="1" applyFont="1" applyBorder="1" applyAlignment="1">
      <alignment horizontal="center" vertical="center"/>
    </xf>
    <xf numFmtId="165" fontId="7" fillId="0" borderId="62" xfId="1" applyFont="1" applyBorder="1" applyAlignment="1">
      <alignment horizontal="left" vertical="top"/>
    </xf>
    <xf numFmtId="165" fontId="7" fillId="0" borderId="4" xfId="1" applyFont="1" applyBorder="1" applyAlignment="1">
      <alignment horizontal="left" vertical="top" wrapText="1"/>
    </xf>
    <xf numFmtId="49" fontId="8" fillId="13" borderId="1" xfId="4" applyNumberFormat="1" applyFont="1" applyFill="1" applyBorder="1" applyAlignment="1">
      <alignment vertical="top"/>
    </xf>
    <xf numFmtId="165" fontId="7" fillId="0" borderId="54" xfId="1" applyFont="1" applyBorder="1" applyAlignment="1">
      <alignment horizontal="center" vertical="center"/>
    </xf>
    <xf numFmtId="165" fontId="7" fillId="0" borderId="66" xfId="1" applyFont="1" applyBorder="1" applyAlignment="1">
      <alignment horizontal="left" vertical="top"/>
    </xf>
    <xf numFmtId="165" fontId="7" fillId="0" borderId="13" xfId="1" applyFont="1" applyBorder="1" applyAlignment="1">
      <alignment horizontal="left" vertical="top" wrapText="1"/>
    </xf>
    <xf numFmtId="0" fontId="13" fillId="4" borderId="0" xfId="4" applyFont="1" applyFill="1" applyAlignment="1">
      <alignment horizontal="center" vertical="top" wrapText="1"/>
    </xf>
    <xf numFmtId="49" fontId="8" fillId="13" borderId="27" xfId="4" applyNumberFormat="1" applyFont="1" applyFill="1" applyBorder="1" applyAlignment="1">
      <alignment vertical="top"/>
    </xf>
    <xf numFmtId="165" fontId="7" fillId="0" borderId="63" xfId="1" applyFont="1" applyBorder="1" applyAlignment="1">
      <alignment horizontal="center" vertical="center"/>
    </xf>
    <xf numFmtId="165" fontId="7" fillId="0" borderId="69" xfId="1" applyFont="1" applyBorder="1" applyAlignment="1">
      <alignment horizontal="left" vertical="top"/>
    </xf>
    <xf numFmtId="165" fontId="7" fillId="0" borderId="42" xfId="1" applyFont="1" applyBorder="1" applyAlignment="1">
      <alignment horizontal="left" vertical="top" wrapText="1"/>
    </xf>
    <xf numFmtId="0" fontId="13" fillId="4" borderId="22" xfId="4" applyFont="1" applyFill="1" applyBorder="1" applyAlignment="1">
      <alignment horizontal="center" vertical="top" wrapText="1"/>
    </xf>
    <xf numFmtId="49" fontId="8" fillId="13" borderId="41" xfId="4" applyNumberFormat="1" applyFont="1" applyFill="1" applyBorder="1" applyAlignment="1">
      <alignment vertical="top"/>
    </xf>
    <xf numFmtId="165" fontId="7" fillId="0" borderId="56" xfId="1" applyFont="1" applyBorder="1" applyAlignment="1">
      <alignment horizontal="center" vertical="center"/>
    </xf>
    <xf numFmtId="165" fontId="7" fillId="0" borderId="60" xfId="1" applyFont="1" applyBorder="1" applyAlignment="1">
      <alignment horizontal="left" vertical="top"/>
    </xf>
    <xf numFmtId="165" fontId="7" fillId="0" borderId="61" xfId="1" applyFont="1" applyBorder="1" applyAlignment="1">
      <alignment horizontal="left" vertical="top" wrapText="1"/>
    </xf>
    <xf numFmtId="165" fontId="7" fillId="4" borderId="28" xfId="1" applyFont="1" applyFill="1" applyBorder="1" applyAlignment="1">
      <alignment horizontal="center" vertical="center" wrapText="1"/>
    </xf>
    <xf numFmtId="165" fontId="7" fillId="0" borderId="29" xfId="1" applyFont="1" applyBorder="1" applyAlignment="1">
      <alignment wrapText="1"/>
    </xf>
    <xf numFmtId="165" fontId="7" fillId="4" borderId="37" xfId="1" applyFont="1" applyFill="1" applyBorder="1" applyAlignment="1">
      <alignment horizontal="center" vertical="center" wrapText="1"/>
    </xf>
    <xf numFmtId="165" fontId="7" fillId="0" borderId="46" xfId="1" applyFont="1" applyBorder="1" applyAlignment="1">
      <alignment horizontal="center" vertical="center" wrapText="1"/>
    </xf>
    <xf numFmtId="165" fontId="7" fillId="0" borderId="49" xfId="1" applyFont="1" applyBorder="1" applyAlignment="1">
      <alignment horizontal="center" vertical="center" wrapText="1"/>
    </xf>
    <xf numFmtId="165" fontId="7" fillId="0" borderId="11" xfId="1" applyFont="1" applyBorder="1" applyAlignment="1">
      <alignment vertical="top" wrapText="1"/>
    </xf>
    <xf numFmtId="0" fontId="37" fillId="0" borderId="10" xfId="4" applyFont="1" applyBorder="1" applyAlignment="1">
      <alignment vertical="top" wrapText="1"/>
    </xf>
    <xf numFmtId="0" fontId="37" fillId="0" borderId="10" xfId="4" applyFont="1" applyBorder="1" applyAlignment="1">
      <alignment vertical="top" textRotation="90" wrapText="1"/>
    </xf>
    <xf numFmtId="49" fontId="8" fillId="0" borderId="10" xfId="4" applyNumberFormat="1" applyFont="1" applyBorder="1" applyAlignment="1">
      <alignment vertical="top" wrapText="1"/>
    </xf>
    <xf numFmtId="0" fontId="8" fillId="0" borderId="10" xfId="4" applyFont="1" applyBorder="1"/>
    <xf numFmtId="0" fontId="8" fillId="0" borderId="11" xfId="4" applyFont="1" applyBorder="1"/>
    <xf numFmtId="165" fontId="42" fillId="8" borderId="9" xfId="1" applyFont="1" applyFill="1" applyBorder="1" applyAlignment="1">
      <alignment horizontal="center" vertical="center" wrapText="1"/>
    </xf>
    <xf numFmtId="165" fontId="68" fillId="8" borderId="10" xfId="1" applyFont="1" applyFill="1" applyBorder="1" applyAlignment="1">
      <alignment vertical="top" wrapText="1"/>
    </xf>
    <xf numFmtId="0" fontId="37" fillId="8" borderId="10" xfId="4" applyFont="1" applyFill="1" applyBorder="1" applyAlignment="1">
      <alignment vertical="top" wrapText="1"/>
    </xf>
    <xf numFmtId="0" fontId="37" fillId="8" borderId="10" xfId="4" applyFont="1" applyFill="1" applyBorder="1" applyAlignment="1">
      <alignment vertical="top" textRotation="90" wrapText="1"/>
    </xf>
    <xf numFmtId="49" fontId="8" fillId="8" borderId="10" xfId="4" applyNumberFormat="1" applyFont="1" applyFill="1" applyBorder="1" applyAlignment="1">
      <alignment vertical="top" wrapText="1"/>
    </xf>
    <xf numFmtId="0" fontId="8" fillId="8" borderId="10" xfId="4" applyFont="1" applyFill="1" applyBorder="1"/>
    <xf numFmtId="165" fontId="20" fillId="8" borderId="9" xfId="1" applyFont="1" applyFill="1" applyBorder="1" applyAlignment="1">
      <alignment horizontal="center" vertical="center"/>
    </xf>
    <xf numFmtId="165" fontId="7" fillId="8" borderId="10" xfId="1" applyFont="1" applyFill="1" applyBorder="1" applyAlignment="1">
      <alignment vertical="top"/>
    </xf>
    <xf numFmtId="165" fontId="7" fillId="8" borderId="11" xfId="1" applyFont="1" applyFill="1" applyBorder="1" applyAlignment="1">
      <alignment vertical="top"/>
    </xf>
    <xf numFmtId="0" fontId="8" fillId="8" borderId="17" xfId="4" applyFont="1" applyFill="1" applyBorder="1" applyAlignment="1">
      <alignment horizontal="center" vertical="top"/>
    </xf>
    <xf numFmtId="165" fontId="20" fillId="0" borderId="2" xfId="1" applyFont="1" applyBorder="1" applyAlignment="1">
      <alignment horizontal="center" vertical="center"/>
    </xf>
    <xf numFmtId="165" fontId="7" fillId="0" borderId="62" xfId="1" applyFont="1" applyBorder="1" applyAlignment="1">
      <alignment horizontal="center" vertical="top"/>
    </xf>
    <xf numFmtId="165" fontId="7" fillId="0" borderId="4" xfId="1" applyFont="1" applyBorder="1" applyAlignment="1">
      <alignment horizontal="left" vertical="top"/>
    </xf>
    <xf numFmtId="0" fontId="7" fillId="13" borderId="1" xfId="4" applyFont="1" applyFill="1" applyBorder="1" applyAlignment="1">
      <alignment horizontal="left" vertical="top"/>
    </xf>
    <xf numFmtId="0" fontId="12" fillId="0" borderId="41" xfId="4" applyFont="1" applyBorder="1" applyAlignment="1">
      <alignment horizontal="center" vertical="top"/>
    </xf>
    <xf numFmtId="165" fontId="20" fillId="0" borderId="19" xfId="1" applyFont="1" applyBorder="1" applyAlignment="1">
      <alignment horizontal="center" vertical="center"/>
    </xf>
    <xf numFmtId="165" fontId="7" fillId="0" borderId="29" xfId="1" applyFont="1" applyBorder="1" applyAlignment="1">
      <alignment horizontal="center" vertical="top"/>
    </xf>
    <xf numFmtId="165" fontId="7" fillId="0" borderId="21" xfId="1" applyFont="1" applyBorder="1" applyAlignment="1">
      <alignment horizontal="left" vertical="top"/>
    </xf>
    <xf numFmtId="0" fontId="7" fillId="4" borderId="6" xfId="1" applyNumberFormat="1" applyFont="1" applyFill="1" applyBorder="1" applyAlignment="1">
      <alignment horizontal="center" vertical="center" wrapText="1"/>
    </xf>
    <xf numFmtId="165" fontId="7" fillId="0" borderId="0" xfId="1" applyFont="1" applyBorder="1" applyAlignment="1">
      <alignment vertical="top" wrapText="1"/>
    </xf>
    <xf numFmtId="0" fontId="7" fillId="0" borderId="2" xfId="1" applyNumberFormat="1" applyFont="1" applyBorder="1" applyAlignment="1">
      <alignment horizontal="center" vertical="center"/>
    </xf>
    <xf numFmtId="164" fontId="8" fillId="23" borderId="2" xfId="4" applyNumberFormat="1" applyFont="1" applyFill="1" applyBorder="1" applyAlignment="1">
      <alignment horizontal="center" vertical="top"/>
    </xf>
    <xf numFmtId="0" fontId="7" fillId="4" borderId="14" xfId="1" applyNumberFormat="1" applyFont="1" applyFill="1" applyBorder="1" applyAlignment="1">
      <alignment horizontal="center" vertical="center"/>
    </xf>
    <xf numFmtId="165" fontId="7" fillId="0" borderId="34" xfId="1" applyFont="1" applyBorder="1" applyAlignment="1">
      <alignment horizontal="center" vertical="center" wrapText="1"/>
    </xf>
    <xf numFmtId="165" fontId="7" fillId="0" borderId="16" xfId="1" applyFont="1" applyBorder="1" applyAlignment="1">
      <alignment horizontal="left" vertical="top" wrapText="1"/>
    </xf>
    <xf numFmtId="164" fontId="12" fillId="4" borderId="2" xfId="4" applyNumberFormat="1" applyFont="1" applyFill="1" applyBorder="1" applyAlignment="1">
      <alignment horizontal="center" vertical="top"/>
    </xf>
    <xf numFmtId="0" fontId="12" fillId="0" borderId="40" xfId="4" applyFont="1" applyBorder="1" applyAlignment="1">
      <alignment horizontal="center" vertical="top"/>
    </xf>
    <xf numFmtId="0" fontId="7" fillId="0" borderId="19" xfId="1" applyNumberFormat="1" applyFont="1" applyBorder="1" applyAlignment="1">
      <alignment horizontal="center" vertical="center"/>
    </xf>
    <xf numFmtId="165" fontId="7" fillId="0" borderId="29" xfId="1" applyFont="1" applyBorder="1" applyAlignment="1">
      <alignment horizontal="left" vertical="top"/>
    </xf>
    <xf numFmtId="0" fontId="4" fillId="0" borderId="19" xfId="1" applyNumberFormat="1" applyFont="1" applyBorder="1" applyAlignment="1">
      <alignment horizontal="center" vertical="center"/>
    </xf>
    <xf numFmtId="165" fontId="7" fillId="0" borderId="29" xfId="1" applyFont="1" applyBorder="1" applyAlignment="1">
      <alignment horizontal="center" vertical="center" wrapText="1"/>
    </xf>
    <xf numFmtId="165" fontId="0" fillId="0" borderId="16" xfId="1" applyFont="1" applyBorder="1"/>
    <xf numFmtId="0" fontId="8" fillId="12" borderId="64" xfId="4" applyFont="1" applyFill="1" applyBorder="1" applyAlignment="1">
      <alignment horizontal="center" vertical="top"/>
    </xf>
    <xf numFmtId="0" fontId="7" fillId="4" borderId="19" xfId="1" applyNumberFormat="1" applyFont="1" applyFill="1" applyBorder="1" applyAlignment="1">
      <alignment horizontal="center" vertical="center"/>
    </xf>
    <xf numFmtId="165" fontId="7" fillId="0" borderId="21" xfId="1" applyFont="1" applyBorder="1" applyAlignment="1">
      <alignment horizontal="left" vertical="top" wrapText="1"/>
    </xf>
    <xf numFmtId="0" fontId="12" fillId="4" borderId="0" xfId="4" applyFont="1" applyFill="1" applyAlignment="1">
      <alignment horizontal="center" vertical="top"/>
    </xf>
    <xf numFmtId="0" fontId="7" fillId="4" borderId="6" xfId="1" applyNumberFormat="1" applyFont="1" applyFill="1" applyBorder="1" applyAlignment="1">
      <alignment horizontal="center" vertical="center"/>
    </xf>
    <xf numFmtId="165" fontId="7" fillId="0" borderId="38" xfId="1" applyFont="1" applyBorder="1" applyAlignment="1">
      <alignment horizontal="center" vertical="center" wrapText="1"/>
    </xf>
    <xf numFmtId="0" fontId="12" fillId="0" borderId="12" xfId="8" applyFont="1" applyBorder="1" applyAlignment="1">
      <alignment vertical="top" wrapText="1"/>
    </xf>
    <xf numFmtId="0" fontId="7" fillId="0" borderId="46" xfId="1" applyNumberFormat="1" applyFont="1" applyBorder="1" applyAlignment="1">
      <alignment horizontal="center" vertical="center" wrapText="1"/>
    </xf>
    <xf numFmtId="165" fontId="7" fillId="0" borderId="49" xfId="1" applyFont="1" applyBorder="1" applyAlignment="1">
      <alignment horizontal="center" vertical="center"/>
    </xf>
    <xf numFmtId="165" fontId="7" fillId="0" borderId="11" xfId="1" applyFont="1" applyBorder="1" applyAlignment="1">
      <alignment wrapText="1"/>
    </xf>
    <xf numFmtId="0" fontId="8" fillId="0" borderId="10" xfId="4" applyFont="1" applyBorder="1" applyAlignment="1">
      <alignment vertical="top"/>
    </xf>
    <xf numFmtId="165" fontId="42" fillId="8" borderId="40" xfId="1" applyFont="1" applyFill="1" applyBorder="1" applyAlignment="1">
      <alignment horizontal="center" vertical="center" wrapText="1"/>
    </xf>
    <xf numFmtId="165" fontId="68" fillId="8" borderId="22" xfId="1" applyFont="1" applyFill="1" applyBorder="1" applyAlignment="1">
      <alignment vertical="top" wrapText="1"/>
    </xf>
    <xf numFmtId="0" fontId="71" fillId="8" borderId="10" xfId="4" applyFont="1" applyFill="1" applyBorder="1" applyAlignment="1">
      <alignment vertical="top"/>
    </xf>
    <xf numFmtId="0" fontId="71" fillId="8" borderId="11" xfId="4" applyFont="1" applyFill="1" applyBorder="1" applyAlignment="1">
      <alignment vertical="top"/>
    </xf>
    <xf numFmtId="165" fontId="20" fillId="8" borderId="2" xfId="1" applyFont="1" applyFill="1" applyBorder="1" applyAlignment="1">
      <alignment horizontal="center" vertical="center"/>
    </xf>
    <xf numFmtId="165" fontId="7" fillId="8" borderId="3" xfId="1" applyFont="1" applyFill="1" applyBorder="1" applyAlignment="1">
      <alignment horizontal="left" vertical="top"/>
    </xf>
    <xf numFmtId="165" fontId="7" fillId="8" borderId="4" xfId="1" applyFont="1" applyFill="1" applyBorder="1" applyAlignment="1">
      <alignment horizontal="center" vertical="top"/>
    </xf>
    <xf numFmtId="164" fontId="17" fillId="8" borderId="1" xfId="4" applyNumberFormat="1" applyFont="1" applyFill="1" applyBorder="1" applyAlignment="1">
      <alignment horizontal="center" vertical="top"/>
    </xf>
    <xf numFmtId="0" fontId="13" fillId="8" borderId="3" xfId="4" applyFont="1" applyFill="1" applyBorder="1" applyAlignment="1">
      <alignment horizontal="center" vertical="top" wrapText="1"/>
    </xf>
    <xf numFmtId="0" fontId="13" fillId="8" borderId="4" xfId="4" applyFont="1" applyFill="1" applyBorder="1" applyAlignment="1">
      <alignment horizontal="center" vertical="top" wrapText="1"/>
    </xf>
    <xf numFmtId="0" fontId="8" fillId="23" borderId="2" xfId="4" applyFont="1" applyFill="1" applyBorder="1" applyAlignment="1">
      <alignment horizontal="center" vertical="top"/>
    </xf>
    <xf numFmtId="165" fontId="7" fillId="4" borderId="6" xfId="1" applyFont="1" applyFill="1" applyBorder="1" applyAlignment="1">
      <alignment horizontal="center" vertical="center" wrapText="1"/>
    </xf>
    <xf numFmtId="165" fontId="7" fillId="0" borderId="7" xfId="1" applyFont="1" applyBorder="1" applyAlignment="1">
      <alignment vertical="top" wrapText="1"/>
    </xf>
    <xf numFmtId="164" fontId="12" fillId="0" borderId="9" xfId="4" applyNumberFormat="1" applyFont="1" applyBorder="1" applyAlignment="1">
      <alignment horizontal="center" vertical="top"/>
    </xf>
    <xf numFmtId="0" fontId="12" fillId="0" borderId="6" xfId="4" applyFont="1" applyBorder="1" applyAlignment="1">
      <alignment horizontal="center" vertical="top"/>
    </xf>
    <xf numFmtId="165" fontId="7" fillId="0" borderId="9" xfId="1" applyFont="1" applyBorder="1" applyAlignment="1">
      <alignment horizontal="center" vertical="center"/>
    </xf>
    <xf numFmtId="165" fontId="7" fillId="0" borderId="49" xfId="1" applyFont="1" applyBorder="1" applyAlignment="1">
      <alignment horizontal="left" vertical="top"/>
    </xf>
    <xf numFmtId="165" fontId="7" fillId="0" borderId="10" xfId="1" applyFont="1" applyBorder="1" applyAlignment="1">
      <alignment horizontal="left" vertical="top"/>
    </xf>
    <xf numFmtId="164" fontId="8" fillId="0" borderId="9" xfId="4" applyNumberFormat="1" applyFont="1" applyBorder="1" applyAlignment="1">
      <alignment horizontal="center" vertical="top"/>
    </xf>
    <xf numFmtId="49" fontId="12" fillId="0" borderId="71" xfId="4" applyNumberFormat="1" applyFont="1" applyBorder="1" applyAlignment="1">
      <alignment horizontal="center" vertical="top"/>
    </xf>
    <xf numFmtId="0" fontId="7" fillId="4" borderId="40" xfId="1" applyNumberFormat="1" applyFont="1" applyFill="1" applyBorder="1" applyAlignment="1">
      <alignment horizontal="center" vertical="center" wrapText="1"/>
    </xf>
    <xf numFmtId="165" fontId="7" fillId="20" borderId="69" xfId="1" applyFont="1" applyFill="1" applyBorder="1" applyAlignment="1">
      <alignment horizontal="center" vertical="center" wrapText="1"/>
    </xf>
    <xf numFmtId="165" fontId="7" fillId="0" borderId="22" xfId="1" applyFont="1" applyBorder="1" applyAlignment="1">
      <alignment wrapText="1"/>
    </xf>
    <xf numFmtId="164" fontId="12" fillId="0" borderId="40" xfId="4" applyNumberFormat="1" applyFont="1" applyBorder="1" applyAlignment="1">
      <alignment horizontal="center" vertical="top"/>
    </xf>
    <xf numFmtId="164" fontId="8" fillId="0" borderId="2" xfId="4" applyNumberFormat="1" applyFont="1" applyBorder="1" applyAlignment="1">
      <alignment horizontal="center" vertical="top"/>
    </xf>
    <xf numFmtId="169" fontId="7" fillId="4" borderId="37" xfId="1" applyNumberFormat="1" applyFont="1" applyFill="1" applyBorder="1" applyAlignment="1">
      <alignment vertical="center" wrapText="1"/>
    </xf>
    <xf numFmtId="165" fontId="20" fillId="0" borderId="23" xfId="1" applyFont="1" applyBorder="1" applyAlignment="1">
      <alignment horizontal="center" vertical="center"/>
    </xf>
    <xf numFmtId="165" fontId="7" fillId="0" borderId="43" xfId="1" applyFont="1" applyBorder="1" applyAlignment="1">
      <alignment horizontal="left" vertical="top"/>
    </xf>
    <xf numFmtId="164" fontId="8" fillId="12" borderId="2" xfId="4" applyNumberFormat="1" applyFont="1" applyFill="1" applyBorder="1" applyAlignment="1">
      <alignment horizontal="center" vertical="top"/>
    </xf>
    <xf numFmtId="0" fontId="8" fillId="12" borderId="1" xfId="4" applyFont="1" applyFill="1" applyBorder="1" applyAlignment="1">
      <alignment horizontal="center" vertical="top"/>
    </xf>
    <xf numFmtId="0" fontId="13" fillId="12" borderId="3" xfId="4" applyFont="1" applyFill="1" applyBorder="1" applyAlignment="1">
      <alignment vertical="top" wrapText="1"/>
    </xf>
    <xf numFmtId="165" fontId="20" fillId="4" borderId="28" xfId="1" applyFont="1" applyFill="1" applyBorder="1" applyAlignment="1">
      <alignment horizontal="center" vertical="center" wrapText="1"/>
    </xf>
    <xf numFmtId="165" fontId="7" fillId="20" borderId="29" xfId="1" applyFont="1" applyFill="1" applyBorder="1" applyAlignment="1">
      <alignment horizontal="center" vertical="center" wrapText="1"/>
    </xf>
    <xf numFmtId="165" fontId="7" fillId="0" borderId="44" xfId="1" applyFont="1" applyBorder="1" applyAlignment="1">
      <alignment wrapText="1"/>
    </xf>
    <xf numFmtId="164" fontId="12" fillId="12" borderId="14" xfId="4" applyNumberFormat="1" applyFont="1" applyFill="1" applyBorder="1" applyAlignment="1">
      <alignment horizontal="center" vertical="top"/>
    </xf>
    <xf numFmtId="165" fontId="20" fillId="4" borderId="37" xfId="1" applyFont="1" applyFill="1" applyBorder="1" applyAlignment="1">
      <alignment horizontal="center" vertical="center" wrapText="1"/>
    </xf>
    <xf numFmtId="164" fontId="12" fillId="12" borderId="6" xfId="4" applyNumberFormat="1" applyFont="1" applyFill="1" applyBorder="1" applyAlignment="1">
      <alignment horizontal="center" vertical="top"/>
    </xf>
    <xf numFmtId="164" fontId="8" fillId="23" borderId="12" xfId="4" applyNumberFormat="1" applyFont="1" applyFill="1" applyBorder="1" applyAlignment="1">
      <alignment horizontal="center" vertical="top"/>
    </xf>
    <xf numFmtId="0" fontId="8" fillId="23" borderId="1" xfId="4" applyFont="1" applyFill="1" applyBorder="1" applyAlignment="1">
      <alignment horizontal="center" vertical="top"/>
    </xf>
    <xf numFmtId="0" fontId="4" fillId="13" borderId="1" xfId="4" applyFill="1" applyBorder="1" applyAlignment="1">
      <alignment vertical="top" wrapText="1"/>
    </xf>
    <xf numFmtId="0" fontId="13" fillId="4" borderId="13" xfId="4" applyFont="1" applyFill="1" applyBorder="1" applyAlignment="1">
      <alignment horizontal="center" vertical="top" wrapText="1"/>
    </xf>
    <xf numFmtId="0" fontId="7" fillId="0" borderId="33" xfId="1" applyNumberFormat="1" applyFont="1" applyBorder="1" applyAlignment="1">
      <alignment horizontal="center" vertical="center"/>
    </xf>
    <xf numFmtId="165" fontId="7" fillId="0" borderId="53" xfId="1" applyFont="1" applyBorder="1" applyAlignment="1">
      <alignment vertical="center"/>
    </xf>
    <xf numFmtId="164" fontId="15" fillId="0" borderId="14" xfId="4" applyNumberFormat="1" applyFont="1" applyBorder="1" applyAlignment="1">
      <alignment horizontal="center" vertical="top"/>
    </xf>
    <xf numFmtId="0" fontId="7" fillId="13" borderId="27" xfId="4" applyFont="1" applyFill="1" applyBorder="1" applyAlignment="1">
      <alignment vertical="top" wrapText="1"/>
    </xf>
    <xf numFmtId="0" fontId="7" fillId="20" borderId="37" xfId="1" applyNumberFormat="1" applyFont="1" applyFill="1" applyBorder="1" applyAlignment="1">
      <alignment horizontal="center" vertical="center" wrapText="1"/>
    </xf>
    <xf numFmtId="165" fontId="7" fillId="0" borderId="39" xfId="1" applyFont="1" applyBorder="1" applyAlignment="1">
      <alignment horizontal="left" vertical="top" wrapText="1"/>
    </xf>
    <xf numFmtId="164" fontId="12" fillId="0" borderId="6" xfId="4" applyNumberFormat="1" applyFont="1" applyBorder="1" applyAlignment="1">
      <alignment horizontal="center" vertical="top"/>
    </xf>
    <xf numFmtId="0" fontId="7" fillId="13" borderId="17" xfId="4" applyFont="1" applyFill="1" applyBorder="1" applyAlignment="1">
      <alignment vertical="top" wrapText="1"/>
    </xf>
    <xf numFmtId="49" fontId="8" fillId="14" borderId="5" xfId="4" applyNumberFormat="1" applyFont="1" applyFill="1" applyBorder="1" applyAlignment="1">
      <alignment vertical="top"/>
    </xf>
    <xf numFmtId="49" fontId="8" fillId="9" borderId="8" xfId="4" applyNumberFormat="1" applyFont="1" applyFill="1" applyBorder="1" applyAlignment="1">
      <alignment vertical="top"/>
    </xf>
    <xf numFmtId="165" fontId="7" fillId="0" borderId="28" xfId="1" applyFont="1" applyBorder="1" applyAlignment="1">
      <alignment horizontal="center" vertical="center"/>
    </xf>
    <xf numFmtId="165" fontId="7" fillId="0" borderId="44" xfId="1" applyFont="1" applyBorder="1" applyAlignment="1">
      <alignment horizontal="left" vertical="top"/>
    </xf>
    <xf numFmtId="164" fontId="17" fillId="12" borderId="2" xfId="4" applyNumberFormat="1" applyFont="1" applyFill="1" applyBorder="1" applyAlignment="1">
      <alignment horizontal="center" vertical="top"/>
    </xf>
    <xf numFmtId="0" fontId="5" fillId="12" borderId="27" xfId="4" applyFont="1" applyFill="1" applyBorder="1" applyAlignment="1">
      <alignment horizontal="center" textRotation="90" wrapText="1"/>
    </xf>
    <xf numFmtId="0" fontId="7" fillId="4" borderId="33" xfId="1" applyNumberFormat="1" applyFont="1" applyFill="1" applyBorder="1" applyAlignment="1">
      <alignment horizontal="center" vertical="center" wrapText="1"/>
    </xf>
    <xf numFmtId="165" fontId="4" fillId="8" borderId="9" xfId="1" applyFont="1" applyFill="1" applyBorder="1" applyAlignment="1">
      <alignment horizontal="center" vertical="top" wrapText="1"/>
    </xf>
    <xf numFmtId="165" fontId="0" fillId="8" borderId="10" xfId="1" applyFont="1" applyFill="1" applyBorder="1" applyAlignment="1">
      <alignment vertical="top" wrapText="1"/>
    </xf>
    <xf numFmtId="0" fontId="13" fillId="8" borderId="10" xfId="4" applyFont="1" applyFill="1" applyBorder="1" applyAlignment="1">
      <alignment vertical="top" wrapText="1"/>
    </xf>
    <xf numFmtId="0" fontId="13" fillId="8" borderId="10" xfId="4" applyFont="1" applyFill="1" applyBorder="1" applyAlignment="1">
      <alignment vertical="top" textRotation="90" wrapText="1"/>
    </xf>
    <xf numFmtId="0" fontId="12" fillId="8" borderId="10" xfId="4" applyFont="1" applyFill="1" applyBorder="1" applyAlignment="1">
      <alignment vertical="top" wrapText="1"/>
    </xf>
    <xf numFmtId="165" fontId="7" fillId="0" borderId="23" xfId="1" applyFont="1" applyBorder="1" applyAlignment="1">
      <alignment horizontal="center" vertical="center"/>
    </xf>
    <xf numFmtId="165" fontId="7" fillId="0" borderId="25" xfId="1" applyFont="1" applyBorder="1" applyAlignment="1">
      <alignment horizontal="center" vertical="center" wrapText="1"/>
    </xf>
    <xf numFmtId="165" fontId="7" fillId="0" borderId="26" xfId="1" applyFont="1" applyBorder="1" applyAlignment="1">
      <alignment vertical="top" wrapText="1"/>
    </xf>
    <xf numFmtId="0" fontId="8" fillId="0" borderId="3" xfId="4" applyFont="1" applyBorder="1" applyAlignment="1">
      <alignment horizontal="left" vertical="top"/>
    </xf>
    <xf numFmtId="0" fontId="8" fillId="0" borderId="3" xfId="4" applyFont="1" applyBorder="1" applyAlignment="1">
      <alignment horizontal="left" vertical="top" textRotation="90"/>
    </xf>
    <xf numFmtId="0" fontId="12" fillId="0" borderId="3" xfId="4" applyFont="1" applyBorder="1" applyAlignment="1">
      <alignment horizontal="left" vertical="top"/>
    </xf>
    <xf numFmtId="0" fontId="8" fillId="0" borderId="4" xfId="4" applyFont="1" applyBorder="1" applyAlignment="1">
      <alignment vertical="top"/>
    </xf>
    <xf numFmtId="165" fontId="7" fillId="0" borderId="53" xfId="1" applyFont="1" applyBorder="1" applyAlignment="1">
      <alignment horizontal="center" vertical="center"/>
    </xf>
    <xf numFmtId="165" fontId="7" fillId="0" borderId="5" xfId="1" applyFont="1" applyBorder="1" applyAlignment="1">
      <alignment vertical="top" wrapText="1"/>
    </xf>
    <xf numFmtId="0" fontId="8" fillId="0" borderId="22" xfId="4" applyFont="1" applyBorder="1" applyAlignment="1">
      <alignment horizontal="left" vertical="top"/>
    </xf>
    <xf numFmtId="0" fontId="8" fillId="0" borderId="22" xfId="4" applyFont="1" applyBorder="1" applyAlignment="1">
      <alignment horizontal="left" vertical="top" textRotation="90"/>
    </xf>
    <xf numFmtId="0" fontId="12" fillId="0" borderId="22" xfId="4" applyFont="1" applyBorder="1" applyAlignment="1">
      <alignment horizontal="left" vertical="top"/>
    </xf>
    <xf numFmtId="0" fontId="8" fillId="9" borderId="9" xfId="4" applyFont="1" applyFill="1" applyBorder="1" applyAlignment="1">
      <alignment horizontal="center" vertical="center"/>
    </xf>
    <xf numFmtId="0" fontId="13" fillId="7" borderId="10" xfId="4" applyFont="1" applyFill="1" applyBorder="1"/>
    <xf numFmtId="0" fontId="8" fillId="9" borderId="10" xfId="4" applyFont="1" applyFill="1" applyBorder="1" applyAlignment="1">
      <alignment horizontal="left" vertical="top" textRotation="90"/>
    </xf>
    <xf numFmtId="0" fontId="71" fillId="7" borderId="10" xfId="4" applyFont="1" applyFill="1" applyBorder="1" applyAlignment="1">
      <alignment vertical="center"/>
    </xf>
    <xf numFmtId="0" fontId="45" fillId="0" borderId="0" xfId="4" applyFont="1" applyAlignment="1">
      <alignment horizontal="center" vertical="center" textRotation="90"/>
    </xf>
    <xf numFmtId="0" fontId="38" fillId="0" borderId="0" xfId="10" applyFont="1" applyAlignment="1">
      <alignment vertical="top" wrapText="1"/>
    </xf>
    <xf numFmtId="0" fontId="4" fillId="0" borderId="0" xfId="4" applyAlignment="1">
      <alignment vertical="center"/>
    </xf>
    <xf numFmtId="0" fontId="4" fillId="0" borderId="0" xfId="4" applyAlignment="1">
      <alignment horizontal="center" vertical="top"/>
    </xf>
    <xf numFmtId="0" fontId="68" fillId="0" borderId="0" xfId="4" applyFont="1"/>
    <xf numFmtId="0" fontId="65" fillId="0" borderId="0" xfId="4" applyFont="1" applyAlignment="1">
      <alignment vertical="top"/>
    </xf>
    <xf numFmtId="0" fontId="29" fillId="0" borderId="0" xfId="4" applyFont="1" applyAlignment="1">
      <alignment horizontal="center" vertical="top"/>
    </xf>
    <xf numFmtId="49" fontId="30" fillId="0" borderId="0" xfId="4" applyNumberFormat="1" applyFont="1" applyAlignment="1">
      <alignment vertical="center"/>
    </xf>
    <xf numFmtId="49" fontId="30" fillId="0" borderId="0" xfId="4" applyNumberFormat="1" applyFont="1" applyAlignment="1">
      <alignment horizontal="center" vertical="top"/>
    </xf>
    <xf numFmtId="49" fontId="30" fillId="0" borderId="0" xfId="4" applyNumberFormat="1" applyFont="1" applyAlignment="1">
      <alignment vertical="top" textRotation="90"/>
    </xf>
    <xf numFmtId="0" fontId="7" fillId="5" borderId="9" xfId="4" applyFont="1" applyFill="1" applyBorder="1" applyAlignment="1">
      <alignment vertical="top"/>
    </xf>
    <xf numFmtId="0" fontId="7" fillId="5" borderId="10" xfId="4" applyFont="1" applyFill="1" applyBorder="1" applyAlignment="1">
      <alignment vertical="top"/>
    </xf>
    <xf numFmtId="0" fontId="7" fillId="5" borderId="11" xfId="4" applyFont="1" applyFill="1" applyBorder="1" applyAlignment="1">
      <alignment vertical="top"/>
    </xf>
    <xf numFmtId="164" fontId="18" fillId="5" borderId="17" xfId="4" applyNumberFormat="1" applyFont="1" applyFill="1" applyBorder="1" applyAlignment="1">
      <alignment horizontal="center" vertical="center"/>
    </xf>
    <xf numFmtId="49" fontId="5" fillId="7" borderId="9" xfId="7" applyNumberFormat="1" applyFont="1" applyFill="1" applyBorder="1" applyAlignment="1">
      <alignment vertical="top"/>
    </xf>
    <xf numFmtId="49" fontId="5" fillId="7" borderId="10" xfId="7" applyNumberFormat="1" applyFont="1" applyFill="1" applyBorder="1" applyAlignment="1">
      <alignment vertical="top"/>
    </xf>
    <xf numFmtId="49" fontId="5" fillId="7" borderId="11" xfId="7" applyNumberFormat="1" applyFont="1" applyFill="1" applyBorder="1" applyAlignment="1">
      <alignment vertical="top"/>
    </xf>
    <xf numFmtId="164" fontId="5" fillId="7" borderId="17" xfId="7" applyNumberFormat="1" applyFont="1" applyFill="1" applyBorder="1" applyAlignment="1">
      <alignment horizontal="center" vertical="center"/>
    </xf>
    <xf numFmtId="49" fontId="51" fillId="9" borderId="48" xfId="4" applyNumberFormat="1" applyFont="1" applyFill="1" applyBorder="1" applyAlignment="1">
      <alignment horizontal="center" vertical="top" wrapText="1"/>
    </xf>
    <xf numFmtId="0" fontId="7" fillId="8" borderId="9" xfId="4" applyFont="1" applyFill="1" applyBorder="1" applyAlignment="1">
      <alignment vertical="top" wrapText="1"/>
    </xf>
    <xf numFmtId="0" fontId="7" fillId="8" borderId="10" xfId="4" applyFont="1" applyFill="1" applyBorder="1" applyAlignment="1">
      <alignment vertical="top" wrapText="1"/>
    </xf>
    <xf numFmtId="0" fontId="7" fillId="8" borderId="11" xfId="4" applyFont="1" applyFill="1" applyBorder="1" applyAlignment="1">
      <alignment vertical="top" wrapText="1"/>
    </xf>
    <xf numFmtId="164" fontId="5" fillId="8" borderId="1" xfId="4" applyNumberFormat="1" applyFont="1" applyFill="1" applyBorder="1" applyAlignment="1">
      <alignment horizontal="center" vertical="center"/>
    </xf>
    <xf numFmtId="0" fontId="5" fillId="8" borderId="1" xfId="4" applyFont="1" applyFill="1" applyBorder="1" applyAlignment="1">
      <alignment horizontal="center" vertical="center"/>
    </xf>
    <xf numFmtId="49" fontId="5" fillId="8" borderId="1" xfId="4" applyNumberFormat="1" applyFont="1" applyFill="1" applyBorder="1" applyAlignment="1">
      <alignment horizontal="center" vertical="top"/>
    </xf>
    <xf numFmtId="49" fontId="51" fillId="9" borderId="1" xfId="4" applyNumberFormat="1" applyFont="1" applyFill="1" applyBorder="1" applyAlignment="1">
      <alignment horizontal="center" vertical="top"/>
    </xf>
    <xf numFmtId="9" fontId="7" fillId="0" borderId="23" xfId="4" applyNumberFormat="1" applyFont="1" applyBorder="1" applyAlignment="1">
      <alignment horizontal="center" vertical="top" wrapText="1"/>
    </xf>
    <xf numFmtId="0" fontId="7" fillId="0" borderId="24" xfId="4" applyFont="1" applyBorder="1" applyAlignment="1">
      <alignment horizontal="center" vertical="top" wrapText="1"/>
    </xf>
    <xf numFmtId="0" fontId="7" fillId="0" borderId="64" xfId="4" applyFont="1" applyBorder="1" applyAlignment="1">
      <alignment horizontal="left" vertical="top" wrapText="1"/>
    </xf>
    <xf numFmtId="164" fontId="5" fillId="23" borderId="26" xfId="4" applyNumberFormat="1" applyFont="1" applyFill="1" applyBorder="1" applyAlignment="1">
      <alignment horizontal="center" vertical="center"/>
    </xf>
    <xf numFmtId="0" fontId="5" fillId="23" borderId="17" xfId="4" applyFont="1" applyFill="1" applyBorder="1" applyAlignment="1">
      <alignment horizontal="center" vertical="center"/>
    </xf>
    <xf numFmtId="49" fontId="7" fillId="0" borderId="1" xfId="4" applyNumberFormat="1" applyFont="1" applyBorder="1" applyAlignment="1">
      <alignment horizontal="center" vertical="center"/>
    </xf>
    <xf numFmtId="49" fontId="7" fillId="0" borderId="1" xfId="4" applyNumberFormat="1" applyFont="1" applyBorder="1" applyAlignment="1">
      <alignment horizontal="center" vertical="top"/>
    </xf>
    <xf numFmtId="0" fontId="4" fillId="13" borderId="3" xfId="4" applyFill="1" applyBorder="1" applyAlignment="1">
      <alignment horizontal="center" vertical="top" wrapText="1"/>
    </xf>
    <xf numFmtId="0" fontId="4" fillId="12" borderId="1" xfId="4" applyFill="1" applyBorder="1" applyAlignment="1">
      <alignment vertical="top" wrapText="1"/>
    </xf>
    <xf numFmtId="49" fontId="5" fillId="14" borderId="1" xfId="4" applyNumberFormat="1" applyFont="1" applyFill="1" applyBorder="1" applyAlignment="1">
      <alignment horizontal="center" vertical="top"/>
    </xf>
    <xf numFmtId="0" fontId="7" fillId="0" borderId="56" xfId="4" applyFont="1" applyBorder="1" applyAlignment="1">
      <alignment horizontal="center" vertical="top" wrapText="1"/>
    </xf>
    <xf numFmtId="0" fontId="7" fillId="0" borderId="60" xfId="4" applyFont="1" applyBorder="1" applyAlignment="1">
      <alignment horizontal="center" vertical="center" wrapText="1"/>
    </xf>
    <xf numFmtId="0" fontId="7" fillId="0" borderId="13" xfId="4" applyFont="1" applyBorder="1" applyAlignment="1">
      <alignment vertical="top" wrapText="1"/>
    </xf>
    <xf numFmtId="164" fontId="7" fillId="0" borderId="27" xfId="4" applyNumberFormat="1" applyFont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49" fontId="7" fillId="0" borderId="27" xfId="4" applyNumberFormat="1" applyFont="1" applyBorder="1" applyAlignment="1">
      <alignment horizontal="center" vertical="center"/>
    </xf>
    <xf numFmtId="49" fontId="7" fillId="0" borderId="27" xfId="4" applyNumberFormat="1" applyFont="1" applyBorder="1" applyAlignment="1">
      <alignment horizontal="center" vertical="top"/>
    </xf>
    <xf numFmtId="49" fontId="5" fillId="13" borderId="0" xfId="4" applyNumberFormat="1" applyFont="1" applyFill="1" applyAlignment="1">
      <alignment horizontal="center" vertical="top" wrapText="1"/>
    </xf>
    <xf numFmtId="49" fontId="5" fillId="12" borderId="27" xfId="4" applyNumberFormat="1" applyFont="1" applyFill="1" applyBorder="1" applyAlignment="1">
      <alignment vertical="top" wrapText="1"/>
    </xf>
    <xf numFmtId="49" fontId="5" fillId="14" borderId="27" xfId="4" applyNumberFormat="1" applyFont="1" applyFill="1" applyBorder="1" applyAlignment="1">
      <alignment horizontal="center" vertical="top"/>
    </xf>
    <xf numFmtId="49" fontId="51" fillId="9" borderId="27" xfId="4" applyNumberFormat="1" applyFont="1" applyFill="1" applyBorder="1" applyAlignment="1">
      <alignment horizontal="center" vertical="top"/>
    </xf>
    <xf numFmtId="0" fontId="7" fillId="0" borderId="28" xfId="4" applyFont="1" applyBorder="1" applyAlignment="1">
      <alignment horizontal="center" vertical="top" wrapText="1"/>
    </xf>
    <xf numFmtId="0" fontId="7" fillId="0" borderId="21" xfId="4" applyFont="1" applyBorder="1" applyAlignment="1">
      <alignment vertical="top" wrapText="1"/>
    </xf>
    <xf numFmtId="164" fontId="7" fillId="12" borderId="17" xfId="4" applyNumberFormat="1" applyFont="1" applyFill="1" applyBorder="1" applyAlignment="1">
      <alignment horizontal="center" vertical="center"/>
    </xf>
    <xf numFmtId="0" fontId="5" fillId="12" borderId="17" xfId="4" applyFont="1" applyFill="1" applyBorder="1" applyAlignment="1">
      <alignment horizontal="center" vertical="center"/>
    </xf>
    <xf numFmtId="49" fontId="5" fillId="12" borderId="41" xfId="4" applyNumberFormat="1" applyFont="1" applyFill="1" applyBorder="1" applyAlignment="1">
      <alignment vertical="top" wrapText="1"/>
    </xf>
    <xf numFmtId="49" fontId="5" fillId="14" borderId="41" xfId="4" applyNumberFormat="1" applyFont="1" applyFill="1" applyBorder="1" applyAlignment="1">
      <alignment horizontal="center" vertical="top"/>
    </xf>
    <xf numFmtId="0" fontId="7" fillId="0" borderId="28" xfId="4" applyFont="1" applyBorder="1" applyAlignment="1">
      <alignment horizontal="center" vertical="center" wrapText="1"/>
    </xf>
    <xf numFmtId="0" fontId="7" fillId="0" borderId="44" xfId="4" applyFont="1" applyBorder="1" applyAlignment="1">
      <alignment vertical="top" wrapText="1"/>
    </xf>
    <xf numFmtId="0" fontId="7" fillId="12" borderId="17" xfId="4" applyFont="1" applyFill="1" applyBorder="1" applyAlignment="1">
      <alignment horizontal="center" vertical="center"/>
    </xf>
    <xf numFmtId="49" fontId="5" fillId="13" borderId="4" xfId="4" applyNumberFormat="1" applyFont="1" applyFill="1" applyBorder="1" applyAlignment="1">
      <alignment horizontal="center" vertical="top" wrapText="1"/>
    </xf>
    <xf numFmtId="0" fontId="7" fillId="0" borderId="6" xfId="4" applyFont="1" applyBorder="1" applyAlignment="1">
      <alignment vertical="top" wrapText="1"/>
    </xf>
    <xf numFmtId="0" fontId="7" fillId="0" borderId="38" xfId="4" applyFont="1" applyBorder="1" applyAlignment="1">
      <alignment horizontal="center" vertical="top" wrapText="1"/>
    </xf>
    <xf numFmtId="0" fontId="7" fillId="0" borderId="45" xfId="4" applyFont="1" applyBorder="1" applyAlignment="1">
      <alignment vertical="top" wrapText="1"/>
    </xf>
    <xf numFmtId="164" fontId="7" fillId="12" borderId="41" xfId="4" applyNumberFormat="1" applyFont="1" applyFill="1" applyBorder="1" applyAlignment="1">
      <alignment horizontal="center" vertical="center"/>
    </xf>
    <xf numFmtId="0" fontId="5" fillId="12" borderId="27" xfId="4" applyFont="1" applyFill="1" applyBorder="1" applyAlignment="1">
      <alignment horizontal="center" vertical="center"/>
    </xf>
    <xf numFmtId="0" fontId="7" fillId="0" borderId="41" xfId="8" applyFont="1" applyBorder="1" applyAlignment="1">
      <alignment vertical="center" wrapText="1"/>
    </xf>
    <xf numFmtId="49" fontId="7" fillId="0" borderId="41" xfId="4" applyNumberFormat="1" applyFont="1" applyBorder="1" applyAlignment="1">
      <alignment horizontal="center" vertical="top"/>
    </xf>
    <xf numFmtId="49" fontId="5" fillId="13" borderId="42" xfId="4" applyNumberFormat="1" applyFont="1" applyFill="1" applyBorder="1" applyAlignment="1">
      <alignment horizontal="center" vertical="top" wrapText="1"/>
    </xf>
    <xf numFmtId="9" fontId="7" fillId="0" borderId="12" xfId="4" applyNumberFormat="1" applyFont="1" applyBorder="1" applyAlignment="1">
      <alignment horizontal="center" vertical="top" wrapText="1"/>
    </xf>
    <xf numFmtId="0" fontId="7" fillId="0" borderId="35" xfId="4" applyFont="1" applyBorder="1" applyAlignment="1">
      <alignment horizontal="center" vertical="top" wrapText="1"/>
    </xf>
    <xf numFmtId="0" fontId="7" fillId="0" borderId="55" xfId="4" applyFont="1" applyBorder="1" applyAlignment="1">
      <alignment horizontal="left" vertical="top" wrapText="1"/>
    </xf>
    <xf numFmtId="164" fontId="5" fillId="23" borderId="17" xfId="4" applyNumberFormat="1" applyFont="1" applyFill="1" applyBorder="1" applyAlignment="1">
      <alignment horizontal="center" vertical="center"/>
    </xf>
    <xf numFmtId="0" fontId="5" fillId="23" borderId="26" xfId="4" applyFont="1" applyFill="1" applyBorder="1" applyAlignment="1">
      <alignment horizontal="center" vertical="center"/>
    </xf>
    <xf numFmtId="0" fontId="4" fillId="4" borderId="27" xfId="4" applyFill="1" applyBorder="1" applyAlignment="1">
      <alignment horizontal="center" vertical="top" wrapText="1"/>
    </xf>
    <xf numFmtId="0" fontId="4" fillId="12" borderId="27" xfId="4" applyFill="1" applyBorder="1" applyAlignment="1">
      <alignment horizontal="center" vertical="top" wrapText="1"/>
    </xf>
    <xf numFmtId="164" fontId="5" fillId="0" borderId="27" xfId="4" applyNumberFormat="1" applyFont="1" applyBorder="1" applyAlignment="1">
      <alignment horizontal="center" vertical="center"/>
    </xf>
    <xf numFmtId="164" fontId="5" fillId="0" borderId="17" xfId="4" applyNumberFormat="1" applyFont="1" applyBorder="1" applyAlignment="1">
      <alignment horizontal="center" vertical="center"/>
    </xf>
    <xf numFmtId="0" fontId="7" fillId="0" borderId="25" xfId="4" applyFont="1" applyBorder="1" applyAlignment="1">
      <alignment horizontal="center" vertical="top" wrapText="1"/>
    </xf>
    <xf numFmtId="0" fontId="7" fillId="0" borderId="43" xfId="4" applyFont="1" applyBorder="1" applyAlignment="1">
      <alignment horizontal="left" vertical="top" wrapText="1"/>
    </xf>
    <xf numFmtId="164" fontId="5" fillId="12" borderId="1" xfId="4" applyNumberFormat="1" applyFont="1" applyFill="1" applyBorder="1" applyAlignment="1">
      <alignment horizontal="center" vertical="center"/>
    </xf>
    <xf numFmtId="0" fontId="5" fillId="12" borderId="1" xfId="4" applyFont="1" applyFill="1" applyBorder="1" applyAlignment="1">
      <alignment horizontal="center" vertical="center"/>
    </xf>
    <xf numFmtId="0" fontId="4" fillId="13" borderId="4" xfId="4" applyFill="1" applyBorder="1" applyAlignment="1">
      <alignment horizontal="center" vertical="top" wrapText="1"/>
    </xf>
    <xf numFmtId="0" fontId="7" fillId="0" borderId="33" xfId="4" applyFont="1" applyBorder="1" applyAlignment="1">
      <alignment horizontal="center" wrapText="1"/>
    </xf>
    <xf numFmtId="0" fontId="7" fillId="0" borderId="34" xfId="4" applyFont="1" applyBorder="1" applyAlignment="1">
      <alignment horizontal="center" wrapText="1"/>
    </xf>
    <xf numFmtId="49" fontId="5" fillId="13" borderId="13" xfId="4" applyNumberFormat="1" applyFont="1" applyFill="1" applyBorder="1" applyAlignment="1">
      <alignment horizontal="center" vertical="top" wrapText="1"/>
    </xf>
    <xf numFmtId="0" fontId="7" fillId="0" borderId="37" xfId="4" applyFont="1" applyBorder="1" applyAlignment="1">
      <alignment horizontal="center" wrapText="1"/>
    </xf>
    <xf numFmtId="0" fontId="7" fillId="0" borderId="38" xfId="4" applyFont="1" applyBorder="1" applyAlignment="1">
      <alignment horizontal="center" wrapText="1"/>
    </xf>
    <xf numFmtId="0" fontId="19" fillId="0" borderId="49" xfId="4" applyFont="1" applyBorder="1" applyAlignment="1">
      <alignment horizontal="center" wrapText="1"/>
    </xf>
    <xf numFmtId="0" fontId="7" fillId="0" borderId="48" xfId="4" applyFont="1" applyBorder="1" applyAlignment="1">
      <alignment vertical="top" wrapText="1"/>
    </xf>
    <xf numFmtId="0" fontId="5" fillId="0" borderId="10" xfId="4" applyFont="1" applyBorder="1" applyAlignment="1">
      <alignment vertical="center" wrapText="1"/>
    </xf>
    <xf numFmtId="0" fontId="5" fillId="0" borderId="10" xfId="4" applyFont="1" applyBorder="1" applyAlignment="1">
      <alignment horizontal="center" vertical="top" wrapText="1"/>
    </xf>
    <xf numFmtId="0" fontId="5" fillId="0" borderId="10" xfId="4" applyFont="1" applyBorder="1" applyAlignment="1">
      <alignment vertical="top" textRotation="90" wrapText="1"/>
    </xf>
    <xf numFmtId="0" fontId="5" fillId="0" borderId="10" xfId="4" applyFont="1" applyBorder="1" applyAlignment="1">
      <alignment vertical="top" wrapText="1"/>
    </xf>
    <xf numFmtId="0" fontId="5" fillId="0" borderId="10" xfId="4" applyFont="1" applyBorder="1" applyAlignment="1">
      <alignment vertical="top"/>
    </xf>
    <xf numFmtId="0" fontId="5" fillId="0" borderId="11" xfId="4" applyFont="1" applyBorder="1" applyAlignment="1">
      <alignment vertical="top"/>
    </xf>
    <xf numFmtId="49" fontId="51" fillId="8" borderId="17" xfId="4" applyNumberFormat="1" applyFont="1" applyFill="1" applyBorder="1" applyAlignment="1">
      <alignment horizontal="center" vertical="top"/>
    </xf>
    <xf numFmtId="49" fontId="51" fillId="9" borderId="11" xfId="4" applyNumberFormat="1" applyFont="1" applyFill="1" applyBorder="1" applyAlignment="1">
      <alignment horizontal="center" vertical="top"/>
    </xf>
    <xf numFmtId="0" fontId="5" fillId="8" borderId="9" xfId="4" applyFont="1" applyFill="1" applyBorder="1" applyAlignment="1">
      <alignment horizontal="center" wrapText="1"/>
    </xf>
    <xf numFmtId="0" fontId="5" fillId="8" borderId="10" xfId="4" applyFont="1" applyFill="1" applyBorder="1" applyAlignment="1">
      <alignment horizontal="center" wrapText="1"/>
    </xf>
    <xf numFmtId="0" fontId="5" fillId="8" borderId="10" xfId="4" applyFont="1" applyFill="1" applyBorder="1" applyAlignment="1">
      <alignment vertical="center" wrapText="1"/>
    </xf>
    <xf numFmtId="0" fontId="5" fillId="8" borderId="10" xfId="4" applyFont="1" applyFill="1" applyBorder="1" applyAlignment="1">
      <alignment horizontal="center" vertical="top" wrapText="1"/>
    </xf>
    <xf numFmtId="0" fontId="5" fillId="8" borderId="10" xfId="4" applyFont="1" applyFill="1" applyBorder="1" applyAlignment="1">
      <alignment vertical="top" textRotation="90" wrapText="1"/>
    </xf>
    <xf numFmtId="0" fontId="5" fillId="8" borderId="10" xfId="4" applyFont="1" applyFill="1" applyBorder="1" applyAlignment="1">
      <alignment vertical="top" wrapText="1"/>
    </xf>
    <xf numFmtId="49" fontId="51" fillId="8" borderId="4" xfId="4" applyNumberFormat="1" applyFont="1" applyFill="1" applyBorder="1" applyAlignment="1">
      <alignment horizontal="center" vertical="top"/>
    </xf>
    <xf numFmtId="49" fontId="51" fillId="9" borderId="42" xfId="4" applyNumberFormat="1" applyFont="1" applyFill="1" applyBorder="1" applyAlignment="1">
      <alignment horizontal="center" vertical="top"/>
    </xf>
    <xf numFmtId="164" fontId="7" fillId="0" borderId="46" xfId="4" applyNumberFormat="1" applyFont="1" applyBorder="1" applyAlignment="1">
      <alignment horizontal="center" vertical="center"/>
    </xf>
    <xf numFmtId="0" fontId="7" fillId="0" borderId="49" xfId="4" applyFont="1" applyBorder="1" applyAlignment="1">
      <alignment horizontal="center"/>
    </xf>
    <xf numFmtId="0" fontId="7" fillId="0" borderId="10" xfId="4" applyFont="1" applyBorder="1" applyAlignment="1">
      <alignment vertical="top" wrapText="1"/>
    </xf>
    <xf numFmtId="0" fontId="8" fillId="7" borderId="9" xfId="4" applyFont="1" applyFill="1" applyBorder="1" applyAlignment="1">
      <alignment vertical="top"/>
    </xf>
    <xf numFmtId="0" fontId="8" fillId="7" borderId="10" xfId="4" applyFont="1" applyFill="1" applyBorder="1" applyAlignment="1">
      <alignment vertical="center"/>
    </xf>
    <xf numFmtId="0" fontId="8" fillId="7" borderId="10" xfId="4" applyFont="1" applyFill="1" applyBorder="1" applyAlignment="1">
      <alignment vertical="top" textRotation="90"/>
    </xf>
    <xf numFmtId="0" fontId="5" fillId="7" borderId="10" xfId="4" applyFont="1" applyFill="1" applyBorder="1" applyAlignment="1">
      <alignment vertical="top"/>
    </xf>
    <xf numFmtId="0" fontId="5" fillId="7" borderId="10" xfId="4" applyFont="1" applyFill="1" applyBorder="1" applyAlignment="1">
      <alignment vertical="center"/>
    </xf>
    <xf numFmtId="0" fontId="68" fillId="7" borderId="10" xfId="4" applyFont="1" applyFill="1" applyBorder="1" applyAlignment="1">
      <alignment vertical="top"/>
    </xf>
    <xf numFmtId="0" fontId="8" fillId="7" borderId="11" xfId="4" applyFont="1" applyFill="1" applyBorder="1" applyAlignment="1">
      <alignment vertical="top"/>
    </xf>
    <xf numFmtId="49" fontId="51" fillId="7" borderId="11" xfId="4" applyNumberFormat="1" applyFont="1" applyFill="1" applyBorder="1" applyAlignment="1">
      <alignment horizontal="center" vertical="top"/>
    </xf>
    <xf numFmtId="49" fontId="51" fillId="9" borderId="17" xfId="4" applyNumberFormat="1" applyFont="1" applyFill="1" applyBorder="1" applyAlignment="1">
      <alignment horizontal="center" vertical="top" wrapText="1"/>
    </xf>
    <xf numFmtId="0" fontId="7" fillId="8" borderId="9" xfId="4" applyFont="1" applyFill="1" applyBorder="1" applyAlignment="1">
      <alignment vertical="top"/>
    </xf>
    <xf numFmtId="0" fontId="7" fillId="8" borderId="10" xfId="4" applyFont="1" applyFill="1" applyBorder="1" applyAlignment="1">
      <alignment vertical="top"/>
    </xf>
    <xf numFmtId="0" fontId="7" fillId="8" borderId="4" xfId="4" applyFont="1" applyFill="1" applyBorder="1" applyAlignment="1">
      <alignment vertical="top"/>
    </xf>
    <xf numFmtId="164" fontId="5" fillId="8" borderId="17" xfId="4" applyNumberFormat="1" applyFont="1" applyFill="1" applyBorder="1" applyAlignment="1">
      <alignment horizontal="center" vertical="center"/>
    </xf>
    <xf numFmtId="49" fontId="5" fillId="14" borderId="17" xfId="4" applyNumberFormat="1" applyFont="1" applyFill="1" applyBorder="1" applyAlignment="1">
      <alignment horizontal="center" vertical="top"/>
    </xf>
    <xf numFmtId="0" fontId="7" fillId="0" borderId="2" xfId="4" applyFont="1" applyBorder="1" applyAlignment="1">
      <alignment horizontal="center" vertical="center"/>
    </xf>
    <xf numFmtId="0" fontId="7" fillId="0" borderId="35" xfId="4" applyFont="1" applyBorder="1" applyAlignment="1">
      <alignment horizontal="center" vertical="center"/>
    </xf>
    <xf numFmtId="164" fontId="5" fillId="16" borderId="11" xfId="4" applyNumberFormat="1" applyFont="1" applyFill="1" applyBorder="1" applyAlignment="1">
      <alignment horizontal="center" vertical="center"/>
    </xf>
    <xf numFmtId="49" fontId="7" fillId="0" borderId="2" xfId="4" applyNumberFormat="1" applyFont="1" applyBorder="1" applyAlignment="1">
      <alignment horizontal="center" vertical="center"/>
    </xf>
    <xf numFmtId="0" fontId="4" fillId="12" borderId="0" xfId="4" applyFill="1" applyAlignment="1">
      <alignment horizontal="center" vertical="top" wrapText="1"/>
    </xf>
    <xf numFmtId="0" fontId="7" fillId="0" borderId="12" xfId="4" applyFont="1" applyBorder="1" applyAlignment="1">
      <alignment horizontal="center" vertical="center"/>
    </xf>
    <xf numFmtId="164" fontId="5" fillId="0" borderId="11" xfId="4" applyNumberFormat="1" applyFont="1" applyBorder="1" applyAlignment="1">
      <alignment horizontal="center" vertical="center"/>
    </xf>
    <xf numFmtId="0" fontId="7" fillId="0" borderId="12" xfId="8" applyFont="1" applyBorder="1" applyAlignment="1">
      <alignment vertical="center" wrapText="1"/>
    </xf>
    <xf numFmtId="49" fontId="5" fillId="13" borderId="27" xfId="4" applyNumberFormat="1" applyFont="1" applyFill="1" applyBorder="1" applyAlignment="1">
      <alignment vertical="top" wrapText="1"/>
    </xf>
    <xf numFmtId="49" fontId="5" fillId="12" borderId="0" xfId="4" applyNumberFormat="1" applyFont="1" applyFill="1" applyAlignment="1">
      <alignment vertical="top" wrapText="1"/>
    </xf>
    <xf numFmtId="0" fontId="7" fillId="0" borderId="6" xfId="4" applyFont="1" applyBorder="1" applyAlignment="1">
      <alignment horizontal="center" vertical="center"/>
    </xf>
    <xf numFmtId="0" fontId="4" fillId="4" borderId="41" xfId="4" applyFill="1" applyBorder="1" applyAlignment="1">
      <alignment horizontal="center" vertical="top" wrapText="1"/>
    </xf>
    <xf numFmtId="49" fontId="5" fillId="13" borderId="41" xfId="4" applyNumberFormat="1" applyFont="1" applyFill="1" applyBorder="1" applyAlignment="1">
      <alignment vertical="top" wrapText="1"/>
    </xf>
    <xf numFmtId="49" fontId="5" fillId="12" borderId="42" xfId="4" applyNumberFormat="1" applyFont="1" applyFill="1" applyBorder="1" applyAlignment="1">
      <alignment vertical="top" wrapText="1"/>
    </xf>
    <xf numFmtId="0" fontId="7" fillId="0" borderId="37" xfId="4" applyFont="1" applyBorder="1" applyAlignment="1">
      <alignment horizontal="center" vertical="center"/>
    </xf>
    <xf numFmtId="9" fontId="7" fillId="0" borderId="2" xfId="4" applyNumberFormat="1" applyFont="1" applyBorder="1" applyAlignment="1">
      <alignment horizontal="center" vertical="center"/>
    </xf>
    <xf numFmtId="1" fontId="7" fillId="0" borderId="40" xfId="4" applyNumberFormat="1" applyFont="1" applyBorder="1" applyAlignment="1">
      <alignment horizontal="center" vertical="center"/>
    </xf>
    <xf numFmtId="0" fontId="7" fillId="0" borderId="50" xfId="4" applyFont="1" applyBorder="1" applyAlignment="1">
      <alignment horizontal="center" vertical="center"/>
    </xf>
    <xf numFmtId="0" fontId="7" fillId="0" borderId="58" xfId="4" applyFont="1" applyBorder="1" applyAlignment="1">
      <alignment horizontal="left" vertical="top" wrapText="1"/>
    </xf>
    <xf numFmtId="0" fontId="7" fillId="13" borderId="41" xfId="4" applyFont="1" applyFill="1" applyBorder="1" applyAlignment="1">
      <alignment vertical="top"/>
    </xf>
    <xf numFmtId="0" fontId="4" fillId="12" borderId="3" xfId="4" applyFill="1" applyBorder="1" applyAlignment="1">
      <alignment horizontal="center" vertical="top" wrapText="1"/>
    </xf>
    <xf numFmtId="1" fontId="7" fillId="0" borderId="6" xfId="4" applyNumberFormat="1" applyFont="1" applyBorder="1" applyAlignment="1">
      <alignment horizontal="center" vertical="center"/>
    </xf>
    <xf numFmtId="0" fontId="7" fillId="0" borderId="8" xfId="4" applyFont="1" applyBorder="1" applyAlignment="1">
      <alignment horizontal="left" vertical="top" wrapText="1"/>
    </xf>
    <xf numFmtId="164" fontId="5" fillId="0" borderId="22" xfId="4" applyNumberFormat="1" applyFont="1" applyBorder="1" applyAlignment="1">
      <alignment horizontal="center" vertical="center"/>
    </xf>
    <xf numFmtId="0" fontId="5" fillId="0" borderId="17" xfId="4" applyFont="1" applyBorder="1" applyAlignment="1">
      <alignment horizontal="center" vertical="center"/>
    </xf>
    <xf numFmtId="9" fontId="7" fillId="0" borderId="19" xfId="4" applyNumberFormat="1" applyFont="1" applyBorder="1" applyAlignment="1">
      <alignment horizontal="center" vertical="center"/>
    </xf>
    <xf numFmtId="0" fontId="7" fillId="0" borderId="21" xfId="4" applyFont="1" applyBorder="1" applyAlignment="1">
      <alignment horizontal="left" vertical="top" wrapText="1"/>
    </xf>
    <xf numFmtId="164" fontId="5" fillId="0" borderId="0" xfId="4" applyNumberFormat="1" applyFont="1" applyAlignment="1">
      <alignment horizontal="center" vertical="center"/>
    </xf>
    <xf numFmtId="0" fontId="7" fillId="13" borderId="27" xfId="8" applyFont="1" applyFill="1" applyBorder="1" applyAlignment="1">
      <alignment vertical="top" wrapText="1"/>
    </xf>
    <xf numFmtId="0" fontId="7" fillId="13" borderId="41" xfId="8" applyFont="1" applyFill="1" applyBorder="1" applyAlignment="1">
      <alignment vertical="top" wrapText="1"/>
    </xf>
    <xf numFmtId="49" fontId="55" fillId="0" borderId="0" xfId="4" applyNumberFormat="1" applyFont="1" applyAlignment="1">
      <alignment horizontal="center" vertical="center" textRotation="90"/>
    </xf>
    <xf numFmtId="0" fontId="19" fillId="0" borderId="45" xfId="12" applyFont="1" applyBorder="1" applyAlignment="1">
      <alignment horizontal="left" vertical="top" wrapText="1"/>
    </xf>
    <xf numFmtId="0" fontId="7" fillId="13" borderId="40" xfId="4" applyFont="1" applyFill="1" applyBorder="1" applyAlignment="1">
      <alignment vertical="top" wrapText="1"/>
    </xf>
    <xf numFmtId="0" fontId="5" fillId="26" borderId="26" xfId="4" applyFont="1" applyFill="1" applyBorder="1" applyAlignment="1">
      <alignment horizontal="center" vertical="center"/>
    </xf>
    <xf numFmtId="9" fontId="7" fillId="0" borderId="71" xfId="4" applyNumberFormat="1" applyFont="1" applyBorder="1" applyAlignment="1">
      <alignment horizontal="center" vertical="top"/>
    </xf>
    <xf numFmtId="0" fontId="7" fillId="0" borderId="24" xfId="4" applyFont="1" applyBorder="1" applyAlignment="1">
      <alignment horizontal="center" vertical="top"/>
    </xf>
    <xf numFmtId="49" fontId="7" fillId="0" borderId="26" xfId="4" applyNumberFormat="1" applyFont="1" applyBorder="1" applyAlignment="1">
      <alignment horizontal="center" vertical="center"/>
    </xf>
    <xf numFmtId="0" fontId="7" fillId="0" borderId="5" xfId="4" applyFont="1" applyBorder="1" applyAlignment="1">
      <alignment horizontal="center" vertical="center"/>
    </xf>
    <xf numFmtId="9" fontId="7" fillId="0" borderId="23" xfId="4" applyNumberFormat="1" applyFont="1" applyBorder="1" applyAlignment="1">
      <alignment horizontal="center" vertical="center"/>
    </xf>
    <xf numFmtId="164" fontId="5" fillId="0" borderId="78" xfId="4" applyNumberFormat="1" applyFont="1" applyBorder="1" applyAlignment="1">
      <alignment horizontal="center" vertical="center"/>
    </xf>
    <xf numFmtId="0" fontId="5" fillId="26" borderId="64" xfId="4" applyFont="1" applyFill="1" applyBorder="1" applyAlignment="1">
      <alignment horizontal="center" vertical="center"/>
    </xf>
    <xf numFmtId="1" fontId="7" fillId="4" borderId="37" xfId="4" applyNumberFormat="1" applyFont="1" applyFill="1" applyBorder="1" applyAlignment="1">
      <alignment horizontal="center" vertical="center"/>
    </xf>
    <xf numFmtId="164" fontId="5" fillId="0" borderId="79" xfId="4" applyNumberFormat="1" applyFont="1" applyBorder="1" applyAlignment="1">
      <alignment horizontal="center" vertical="center"/>
    </xf>
    <xf numFmtId="49" fontId="5" fillId="12" borderId="41" xfId="4" applyNumberFormat="1" applyFont="1" applyFill="1" applyBorder="1" applyAlignment="1">
      <alignment horizontal="center" vertical="top" wrapText="1"/>
    </xf>
    <xf numFmtId="0" fontId="7" fillId="0" borderId="24" xfId="4" applyFont="1" applyBorder="1" applyAlignment="1">
      <alignment horizontal="left" vertical="center"/>
    </xf>
    <xf numFmtId="0" fontId="7" fillId="0" borderId="38" xfId="4" applyFont="1" applyBorder="1" applyAlignment="1">
      <alignment horizontal="center" vertical="center" wrapText="1"/>
    </xf>
    <xf numFmtId="0" fontId="7" fillId="0" borderId="8" xfId="4" applyFont="1" applyBorder="1" applyAlignment="1">
      <alignment vertical="top" wrapText="1"/>
    </xf>
    <xf numFmtId="164" fontId="18" fillId="0" borderId="79" xfId="4" applyNumberFormat="1" applyFont="1" applyBorder="1" applyAlignment="1">
      <alignment horizontal="center" vertical="center"/>
    </xf>
    <xf numFmtId="9" fontId="7" fillId="0" borderId="28" xfId="4" applyNumberFormat="1" applyFont="1" applyBorder="1" applyAlignment="1">
      <alignment horizontal="center" vertical="center"/>
    </xf>
    <xf numFmtId="0" fontId="7" fillId="0" borderId="29" xfId="4" applyFont="1" applyBorder="1" applyAlignment="1">
      <alignment horizontal="left" vertical="center"/>
    </xf>
    <xf numFmtId="164" fontId="5" fillId="0" borderId="73" xfId="4" applyNumberFormat="1" applyFont="1" applyBorder="1" applyAlignment="1">
      <alignment horizontal="center" vertical="center"/>
    </xf>
    <xf numFmtId="0" fontId="7" fillId="0" borderId="18" xfId="4" applyFont="1" applyBorder="1" applyAlignment="1">
      <alignment horizontal="center" vertical="center"/>
    </xf>
    <xf numFmtId="49" fontId="5" fillId="12" borderId="27" xfId="4" applyNumberFormat="1" applyFont="1" applyFill="1" applyBorder="1" applyAlignment="1">
      <alignment horizontal="center" vertical="top" wrapText="1"/>
    </xf>
    <xf numFmtId="0" fontId="5" fillId="23" borderId="64" xfId="4" applyFont="1" applyFill="1" applyBorder="1" applyAlignment="1">
      <alignment horizontal="center" vertical="center"/>
    </xf>
    <xf numFmtId="0" fontId="7" fillId="0" borderId="44" xfId="4" applyFont="1" applyBorder="1" applyAlignment="1">
      <alignment horizontal="left" vertical="top" wrapText="1"/>
    </xf>
    <xf numFmtId="0" fontId="7" fillId="0" borderId="51" xfId="4" applyFont="1" applyBorder="1" applyAlignment="1">
      <alignment horizontal="left" vertical="top" wrapText="1"/>
    </xf>
    <xf numFmtId="0" fontId="4" fillId="0" borderId="0" xfId="4" applyAlignment="1">
      <alignment vertical="top"/>
    </xf>
    <xf numFmtId="0" fontId="7" fillId="0" borderId="24" xfId="4" applyFont="1" applyBorder="1" applyAlignment="1">
      <alignment horizontal="left" vertical="top"/>
    </xf>
    <xf numFmtId="164" fontId="5" fillId="0" borderId="46" xfId="4" applyNumberFormat="1" applyFont="1" applyBorder="1" applyAlignment="1">
      <alignment horizontal="center" vertical="center"/>
    </xf>
    <xf numFmtId="0" fontId="5" fillId="23" borderId="11" xfId="4" applyFont="1" applyFill="1" applyBorder="1" applyAlignment="1">
      <alignment horizontal="center" vertical="center"/>
    </xf>
    <xf numFmtId="164" fontId="5" fillId="0" borderId="77" xfId="4" applyNumberFormat="1" applyFont="1" applyBorder="1" applyAlignment="1">
      <alignment horizontal="center" vertical="center"/>
    </xf>
    <xf numFmtId="0" fontId="7" fillId="0" borderId="41" xfId="4" applyFont="1" applyBorder="1" applyAlignment="1">
      <alignment horizontal="center" vertical="center"/>
    </xf>
    <xf numFmtId="2" fontId="5" fillId="0" borderId="79" xfId="4" applyNumberFormat="1" applyFont="1" applyBorder="1" applyAlignment="1">
      <alignment horizontal="center" vertical="center"/>
    </xf>
    <xf numFmtId="2" fontId="5" fillId="0" borderId="77" xfId="4" applyNumberFormat="1" applyFont="1" applyBorder="1" applyAlignment="1">
      <alignment horizontal="center" vertical="center"/>
    </xf>
    <xf numFmtId="0" fontId="7" fillId="0" borderId="36" xfId="4" applyFont="1" applyBorder="1" applyAlignment="1">
      <alignment horizontal="center" vertical="center"/>
    </xf>
    <xf numFmtId="0" fontId="7" fillId="4" borderId="37" xfId="4" applyFont="1" applyFill="1" applyBorder="1" applyAlignment="1">
      <alignment horizontal="center" vertical="center"/>
    </xf>
    <xf numFmtId="0" fontId="7" fillId="0" borderId="8" xfId="4" applyFont="1" applyBorder="1" applyAlignment="1">
      <alignment wrapText="1"/>
    </xf>
    <xf numFmtId="0" fontId="7" fillId="0" borderId="29" xfId="4" applyFont="1" applyBorder="1" applyAlignment="1">
      <alignment horizontal="left" vertical="top"/>
    </xf>
    <xf numFmtId="9" fontId="7" fillId="0" borderId="70" xfId="4" applyNumberFormat="1" applyFont="1" applyBorder="1" applyAlignment="1">
      <alignment horizontal="center" vertical="top"/>
    </xf>
    <xf numFmtId="0" fontId="7" fillId="0" borderId="59" xfId="4" applyFont="1" applyBorder="1" applyAlignment="1">
      <alignment horizontal="left" vertical="top"/>
    </xf>
    <xf numFmtId="164" fontId="5" fillId="12" borderId="26" xfId="4" applyNumberFormat="1" applyFont="1" applyFill="1" applyBorder="1" applyAlignment="1">
      <alignment horizontal="center" vertical="center"/>
    </xf>
    <xf numFmtId="0" fontId="5" fillId="12" borderId="64" xfId="4" applyFont="1" applyFill="1" applyBorder="1" applyAlignment="1">
      <alignment horizontal="center" vertical="center"/>
    </xf>
    <xf numFmtId="0" fontId="7" fillId="0" borderId="19" xfId="4" applyFont="1" applyBorder="1" applyAlignment="1">
      <alignment horizontal="center" vertical="top"/>
    </xf>
    <xf numFmtId="0" fontId="7" fillId="0" borderId="21" xfId="4" applyFont="1" applyBorder="1" applyAlignment="1">
      <alignment wrapText="1"/>
    </xf>
    <xf numFmtId="164" fontId="7" fillId="12" borderId="18" xfId="4" applyNumberFormat="1" applyFont="1" applyFill="1" applyBorder="1" applyAlignment="1">
      <alignment horizontal="center" vertical="center"/>
    </xf>
    <xf numFmtId="0" fontId="7" fillId="12" borderId="18" xfId="4" applyFont="1" applyFill="1" applyBorder="1" applyAlignment="1">
      <alignment horizontal="center" vertical="center"/>
    </xf>
    <xf numFmtId="0" fontId="4" fillId="0" borderId="12" xfId="4" applyBorder="1"/>
    <xf numFmtId="0" fontId="4" fillId="0" borderId="66" xfId="4" applyBorder="1"/>
    <xf numFmtId="0" fontId="4" fillId="0" borderId="13" xfId="4" applyBorder="1"/>
    <xf numFmtId="0" fontId="7" fillId="0" borderId="6" xfId="4" applyFont="1" applyBorder="1" applyAlignment="1">
      <alignment horizontal="center" vertical="top"/>
    </xf>
    <xf numFmtId="164" fontId="18" fillId="12" borderId="5" xfId="4" applyNumberFormat="1" applyFont="1" applyFill="1" applyBorder="1" applyAlignment="1">
      <alignment horizontal="center" vertical="center"/>
    </xf>
    <xf numFmtId="0" fontId="7" fillId="12" borderId="5" xfId="4" applyFont="1" applyFill="1" applyBorder="1" applyAlignment="1">
      <alignment horizontal="center" vertical="center"/>
    </xf>
    <xf numFmtId="0" fontId="4" fillId="0" borderId="54" xfId="4" applyBorder="1" applyAlignment="1">
      <alignment horizontal="center" vertical="top" wrapText="1"/>
    </xf>
    <xf numFmtId="0" fontId="19" fillId="0" borderId="66" xfId="4" applyFont="1" applyBorder="1" applyAlignment="1">
      <alignment horizontal="center" vertical="top" wrapText="1"/>
    </xf>
    <xf numFmtId="0" fontId="7" fillId="4" borderId="13" xfId="4" applyFont="1" applyFill="1" applyBorder="1" applyAlignment="1">
      <alignment horizontal="left" vertical="center" wrapText="1"/>
    </xf>
    <xf numFmtId="0" fontId="4" fillId="0" borderId="37" xfId="4" applyBorder="1" applyAlignment="1">
      <alignment horizontal="center" vertical="top" wrapText="1"/>
    </xf>
    <xf numFmtId="0" fontId="19" fillId="0" borderId="38" xfId="4" applyFont="1" applyBorder="1" applyAlignment="1">
      <alignment horizontal="center" vertical="top" wrapText="1"/>
    </xf>
    <xf numFmtId="0" fontId="7" fillId="0" borderId="45" xfId="4" applyFont="1" applyBorder="1" applyAlignment="1">
      <alignment wrapText="1"/>
    </xf>
    <xf numFmtId="0" fontId="68" fillId="8" borderId="9" xfId="4" applyFont="1" applyFill="1" applyBorder="1" applyAlignment="1">
      <alignment vertical="top" wrapText="1"/>
    </xf>
    <xf numFmtId="0" fontId="68" fillId="8" borderId="10" xfId="4" applyFont="1" applyFill="1" applyBorder="1" applyAlignment="1">
      <alignment vertical="top" wrapText="1"/>
    </xf>
    <xf numFmtId="0" fontId="68" fillId="8" borderId="10" xfId="4" applyFont="1" applyFill="1" applyBorder="1" applyAlignment="1">
      <alignment vertical="center" wrapText="1"/>
    </xf>
    <xf numFmtId="0" fontId="68" fillId="8" borderId="10" xfId="4" applyFont="1" applyFill="1" applyBorder="1" applyAlignment="1">
      <alignment horizontal="center" vertical="top" wrapText="1"/>
    </xf>
    <xf numFmtId="0" fontId="68" fillId="8" borderId="10" xfId="4" applyFont="1" applyFill="1" applyBorder="1" applyAlignment="1">
      <alignment vertical="top" textRotation="90" wrapText="1"/>
    </xf>
    <xf numFmtId="49" fontId="5" fillId="8" borderId="10" xfId="4" applyNumberFormat="1" applyFont="1" applyFill="1" applyBorder="1" applyAlignment="1">
      <alignment vertical="top" wrapText="1"/>
    </xf>
    <xf numFmtId="0" fontId="5" fillId="8" borderId="11" xfId="4" applyFont="1" applyFill="1" applyBorder="1" applyAlignment="1">
      <alignment vertical="top"/>
    </xf>
    <xf numFmtId="9" fontId="7" fillId="8" borderId="9" xfId="4" applyNumberFormat="1" applyFont="1" applyFill="1" applyBorder="1" applyAlignment="1">
      <alignment horizontal="center" vertical="top"/>
    </xf>
    <xf numFmtId="0" fontId="7" fillId="8" borderId="10" xfId="4" applyFont="1" applyFill="1" applyBorder="1" applyAlignment="1">
      <alignment horizontal="left" vertical="top"/>
    </xf>
    <xf numFmtId="0" fontId="7" fillId="8" borderId="11" xfId="4" applyFont="1" applyFill="1" applyBorder="1" applyAlignment="1">
      <alignment horizontal="left" vertical="top"/>
    </xf>
    <xf numFmtId="0" fontId="7" fillId="0" borderId="23" xfId="4" applyFont="1" applyBorder="1" applyAlignment="1">
      <alignment horizontal="center" vertical="top"/>
    </xf>
    <xf numFmtId="0" fontId="76" fillId="0" borderId="43" xfId="4" applyFont="1" applyBorder="1" applyAlignment="1">
      <alignment horizontal="left" vertical="top" wrapText="1"/>
    </xf>
    <xf numFmtId="164" fontId="5" fillId="23" borderId="78" xfId="4" applyNumberFormat="1" applyFont="1" applyFill="1" applyBorder="1" applyAlignment="1">
      <alignment horizontal="center" vertical="center"/>
    </xf>
    <xf numFmtId="0" fontId="5" fillId="23" borderId="71" xfId="4" applyFont="1" applyFill="1" applyBorder="1" applyAlignment="1">
      <alignment horizontal="center" vertical="center"/>
    </xf>
    <xf numFmtId="0" fontId="7" fillId="13" borderId="1" xfId="8" applyFont="1" applyFill="1" applyBorder="1" applyAlignment="1">
      <alignment vertical="center" wrapText="1"/>
    </xf>
    <xf numFmtId="0" fontId="76" fillId="0" borderId="44" xfId="4" applyFont="1" applyBorder="1" applyAlignment="1">
      <alignment horizontal="left" vertical="top" wrapText="1"/>
    </xf>
    <xf numFmtId="0" fontId="7" fillId="0" borderId="14" xfId="4" applyFont="1" applyBorder="1" applyAlignment="1">
      <alignment horizontal="center" vertical="center"/>
    </xf>
    <xf numFmtId="0" fontId="7" fillId="13" borderId="27" xfId="8" applyFont="1" applyFill="1" applyBorder="1" applyAlignment="1">
      <alignment vertical="center" wrapText="1"/>
    </xf>
    <xf numFmtId="0" fontId="7" fillId="0" borderId="19" xfId="4" applyFont="1" applyBorder="1" applyAlignment="1">
      <alignment horizontal="center" vertical="center"/>
    </xf>
    <xf numFmtId="0" fontId="19" fillId="0" borderId="29" xfId="4" applyFont="1" applyBorder="1" applyAlignment="1">
      <alignment horizontal="center" vertical="top" wrapText="1"/>
    </xf>
    <xf numFmtId="0" fontId="7" fillId="0" borderId="21" xfId="4" applyFont="1" applyBorder="1" applyAlignment="1">
      <alignment vertical="center" wrapText="1"/>
    </xf>
    <xf numFmtId="0" fontId="7" fillId="13" borderId="41" xfId="8" applyFont="1" applyFill="1" applyBorder="1" applyAlignment="1">
      <alignment vertical="center" wrapText="1"/>
    </xf>
    <xf numFmtId="164" fontId="25" fillId="0" borderId="0" xfId="4" applyNumberFormat="1" applyFont="1" applyAlignment="1">
      <alignment horizontal="center" vertical="top"/>
    </xf>
    <xf numFmtId="0" fontId="25" fillId="0" borderId="0" xfId="4" applyFont="1" applyAlignment="1">
      <alignment horizontal="center" vertical="top"/>
    </xf>
    <xf numFmtId="0" fontId="76" fillId="0" borderId="64" xfId="4" applyFont="1" applyBorder="1" applyAlignment="1">
      <alignment horizontal="left" vertical="top" wrapText="1"/>
    </xf>
    <xf numFmtId="0" fontId="5" fillId="12" borderId="26" xfId="4" applyFont="1" applyFill="1" applyBorder="1" applyAlignment="1">
      <alignment horizontal="center" vertical="center"/>
    </xf>
    <xf numFmtId="0" fontId="4" fillId="12" borderId="1" xfId="4" applyFill="1" applyBorder="1" applyAlignment="1">
      <alignment horizontal="center" vertical="top" wrapText="1"/>
    </xf>
    <xf numFmtId="2" fontId="30" fillId="0" borderId="0" xfId="4" applyNumberFormat="1" applyFont="1" applyAlignment="1">
      <alignment horizontal="center" vertical="top"/>
    </xf>
    <xf numFmtId="0" fontId="30" fillId="0" borderId="0" xfId="4" applyFont="1" applyAlignment="1">
      <alignment horizontal="center" vertical="top"/>
    </xf>
    <xf numFmtId="0" fontId="7" fillId="0" borderId="16" xfId="4" applyFont="1" applyBorder="1" applyAlignment="1">
      <alignment vertical="center" wrapText="1"/>
    </xf>
    <xf numFmtId="2" fontId="7" fillId="12" borderId="36" xfId="4" applyNumberFormat="1" applyFont="1" applyFill="1" applyBorder="1" applyAlignment="1">
      <alignment horizontal="center" vertical="center"/>
    </xf>
    <xf numFmtId="0" fontId="7" fillId="12" borderId="36" xfId="4" applyFont="1" applyFill="1" applyBorder="1" applyAlignment="1">
      <alignment horizontal="center" vertical="center"/>
    </xf>
    <xf numFmtId="49" fontId="51" fillId="9" borderId="13" xfId="4" applyNumberFormat="1" applyFont="1" applyFill="1" applyBorder="1" applyAlignment="1">
      <alignment horizontal="center" vertical="top"/>
    </xf>
    <xf numFmtId="2" fontId="7" fillId="12" borderId="18" xfId="4" applyNumberFormat="1" applyFont="1" applyFill="1" applyBorder="1" applyAlignment="1">
      <alignment horizontal="center" vertical="center"/>
    </xf>
    <xf numFmtId="164" fontId="30" fillId="0" borderId="0" xfId="4" applyNumberFormat="1" applyFont="1" applyAlignment="1">
      <alignment horizontal="center" vertical="top"/>
    </xf>
    <xf numFmtId="0" fontId="7" fillId="0" borderId="34" xfId="4" applyFont="1" applyBorder="1" applyAlignment="1">
      <alignment horizontal="center" vertical="center" wrapText="1"/>
    </xf>
    <xf numFmtId="0" fontId="7" fillId="0" borderId="31" xfId="4" applyFont="1" applyBorder="1" applyAlignment="1">
      <alignment horizontal="left" vertical="center" wrapText="1"/>
    </xf>
    <xf numFmtId="164" fontId="7" fillId="12" borderId="5" xfId="4" applyNumberFormat="1" applyFont="1" applyFill="1" applyBorder="1" applyAlignment="1">
      <alignment horizontal="center" vertical="center"/>
    </xf>
    <xf numFmtId="0" fontId="4" fillId="13" borderId="2" xfId="4" applyFill="1" applyBorder="1" applyAlignment="1">
      <alignment horizontal="center" vertical="top" wrapText="1"/>
    </xf>
    <xf numFmtId="49" fontId="5" fillId="12" borderId="1" xfId="4" applyNumberFormat="1" applyFont="1" applyFill="1" applyBorder="1" applyAlignment="1">
      <alignment vertical="top" wrapText="1"/>
    </xf>
    <xf numFmtId="49" fontId="51" fillId="9" borderId="4" xfId="4" applyNumberFormat="1" applyFont="1" applyFill="1" applyBorder="1" applyAlignment="1">
      <alignment horizontal="center" vertical="top"/>
    </xf>
    <xf numFmtId="9" fontId="7" fillId="0" borderId="54" xfId="4" applyNumberFormat="1" applyFont="1" applyBorder="1" applyAlignment="1">
      <alignment horizontal="center" vertical="top"/>
    </xf>
    <xf numFmtId="0" fontId="7" fillId="0" borderId="35" xfId="4" applyFont="1" applyBorder="1" applyAlignment="1">
      <alignment horizontal="left" vertical="top"/>
    </xf>
    <xf numFmtId="164" fontId="18" fillId="0" borderId="27" xfId="4" applyNumberFormat="1" applyFont="1" applyBorder="1" applyAlignment="1">
      <alignment horizontal="center" vertical="center"/>
    </xf>
    <xf numFmtId="0" fontId="7" fillId="0" borderId="27" xfId="4" applyFont="1" applyBorder="1" applyAlignment="1">
      <alignment horizontal="center" vertical="center"/>
    </xf>
    <xf numFmtId="49" fontId="5" fillId="13" borderId="12" xfId="4" applyNumberFormat="1" applyFont="1" applyFill="1" applyBorder="1" applyAlignment="1">
      <alignment vertical="top"/>
    </xf>
    <xf numFmtId="164" fontId="5" fillId="0" borderId="5" xfId="4" applyNumberFormat="1" applyFont="1" applyBorder="1" applyAlignment="1">
      <alignment horizontal="center" vertical="center"/>
    </xf>
    <xf numFmtId="49" fontId="5" fillId="13" borderId="41" xfId="4" applyNumberFormat="1" applyFont="1" applyFill="1" applyBorder="1" applyAlignment="1">
      <alignment vertical="top"/>
    </xf>
    <xf numFmtId="0" fontId="4" fillId="13" borderId="0" xfId="4" applyFill="1" applyAlignment="1">
      <alignment horizontal="center" vertical="top" wrapText="1"/>
    </xf>
    <xf numFmtId="0" fontId="7" fillId="0" borderId="28" xfId="4" applyFont="1" applyBorder="1" applyAlignment="1">
      <alignment horizontal="left" vertical="top" wrapText="1"/>
    </xf>
    <xf numFmtId="164" fontId="20" fillId="12" borderId="18" xfId="4" applyNumberFormat="1" applyFont="1" applyFill="1" applyBorder="1" applyAlignment="1">
      <alignment horizontal="center" vertical="center"/>
    </xf>
    <xf numFmtId="0" fontId="7" fillId="0" borderId="33" xfId="4" applyFont="1" applyBorder="1" applyAlignment="1">
      <alignment horizontal="left" vertical="top" wrapText="1"/>
    </xf>
    <xf numFmtId="164" fontId="7" fillId="12" borderId="36" xfId="4" applyNumberFormat="1" applyFont="1" applyFill="1" applyBorder="1" applyAlignment="1">
      <alignment horizontal="center" vertical="center"/>
    </xf>
    <xf numFmtId="0" fontId="7" fillId="0" borderId="37" xfId="4" applyFont="1" applyBorder="1" applyAlignment="1">
      <alignment horizontal="left" vertical="top" wrapText="1"/>
    </xf>
    <xf numFmtId="0" fontId="7" fillId="0" borderId="45" xfId="4" applyFont="1" applyBorder="1" applyAlignment="1">
      <alignment vertical="center" wrapText="1"/>
    </xf>
    <xf numFmtId="49" fontId="5" fillId="13" borderId="22" xfId="4" applyNumberFormat="1" applyFont="1" applyFill="1" applyBorder="1" applyAlignment="1">
      <alignment horizontal="center" vertical="top" wrapText="1"/>
    </xf>
    <xf numFmtId="49" fontId="7" fillId="20" borderId="70" xfId="4" applyNumberFormat="1" applyFont="1" applyFill="1" applyBorder="1" applyAlignment="1">
      <alignment vertical="center" wrapText="1"/>
    </xf>
    <xf numFmtId="0" fontId="7" fillId="0" borderId="62" xfId="4" applyFont="1" applyBorder="1" applyAlignment="1">
      <alignment horizontal="center" vertical="top" wrapText="1"/>
    </xf>
    <xf numFmtId="0" fontId="7" fillId="0" borderId="4" xfId="4" applyFont="1" applyBorder="1" applyAlignment="1">
      <alignment vertical="center" wrapText="1"/>
    </xf>
    <xf numFmtId="164" fontId="5" fillId="23" borderId="1" xfId="4" applyNumberFormat="1" applyFont="1" applyFill="1" applyBorder="1" applyAlignment="1">
      <alignment horizontal="center" vertical="center"/>
    </xf>
    <xf numFmtId="0" fontId="5" fillId="23" borderId="27" xfId="4" applyFont="1" applyFill="1" applyBorder="1" applyAlignment="1">
      <alignment horizontal="center" vertical="center"/>
    </xf>
    <xf numFmtId="0" fontId="37" fillId="13" borderId="1" xfId="4" applyFont="1" applyFill="1" applyBorder="1" applyAlignment="1">
      <alignment vertical="center" wrapText="1"/>
    </xf>
    <xf numFmtId="49" fontId="7" fillId="20" borderId="54" xfId="4" applyNumberFormat="1" applyFont="1" applyFill="1" applyBorder="1" applyAlignment="1">
      <alignment vertical="center" wrapText="1"/>
    </xf>
    <xf numFmtId="0" fontId="7" fillId="0" borderId="34" xfId="4" applyFont="1" applyBorder="1" applyAlignment="1">
      <alignment horizontal="center" vertical="top" wrapText="1"/>
    </xf>
    <xf numFmtId="164" fontId="5" fillId="0" borderId="36" xfId="4" applyNumberFormat="1" applyFont="1" applyBorder="1" applyAlignment="1">
      <alignment horizontal="center" vertical="center"/>
    </xf>
    <xf numFmtId="0" fontId="37" fillId="13" borderId="27" xfId="4" applyFont="1" applyFill="1" applyBorder="1" applyAlignment="1">
      <alignment vertical="center" wrapText="1"/>
    </xf>
    <xf numFmtId="49" fontId="5" fillId="13" borderId="0" xfId="4" applyNumberFormat="1" applyFont="1" applyFill="1" applyAlignment="1">
      <alignment vertical="top" wrapText="1"/>
    </xf>
    <xf numFmtId="0" fontId="7" fillId="0" borderId="36" xfId="4" applyFont="1" applyBorder="1" applyAlignment="1">
      <alignment horizontal="center" vertical="top"/>
    </xf>
    <xf numFmtId="0" fontId="7" fillId="0" borderId="44" xfId="4" applyFont="1" applyBorder="1" applyAlignment="1">
      <alignment vertical="center" wrapText="1"/>
    </xf>
    <xf numFmtId="49" fontId="7" fillId="20" borderId="63" xfId="4" applyNumberFormat="1" applyFont="1" applyFill="1" applyBorder="1" applyAlignment="1">
      <alignment vertical="center" wrapText="1"/>
    </xf>
    <xf numFmtId="0" fontId="7" fillId="0" borderId="8" xfId="4" applyFont="1" applyBorder="1" applyAlignment="1">
      <alignment vertical="center" wrapText="1"/>
    </xf>
    <xf numFmtId="0" fontId="5" fillId="23" borderId="1" xfId="4" applyFont="1" applyFill="1" applyBorder="1" applyAlignment="1">
      <alignment horizontal="center" vertical="center"/>
    </xf>
    <xf numFmtId="49" fontId="7" fillId="20" borderId="28" xfId="4" applyNumberFormat="1" applyFont="1" applyFill="1" applyBorder="1" applyAlignment="1">
      <alignment vertical="center" wrapText="1"/>
    </xf>
    <xf numFmtId="0" fontId="4" fillId="13" borderId="27" xfId="4" applyFill="1" applyBorder="1" applyAlignment="1">
      <alignment horizontal="center" vertical="top" wrapText="1"/>
    </xf>
    <xf numFmtId="49" fontId="7" fillId="20" borderId="37" xfId="4" applyNumberFormat="1" applyFont="1" applyFill="1" applyBorder="1" applyAlignment="1">
      <alignment vertical="center" wrapText="1"/>
    </xf>
    <xf numFmtId="49" fontId="5" fillId="13" borderId="27" xfId="4" applyNumberFormat="1" applyFont="1" applyFill="1" applyBorder="1" applyAlignment="1">
      <alignment vertical="top"/>
    </xf>
    <xf numFmtId="49" fontId="5" fillId="14" borderId="41" xfId="4" applyNumberFormat="1" applyFont="1" applyFill="1" applyBorder="1" applyAlignment="1">
      <alignment vertical="top"/>
    </xf>
    <xf numFmtId="49" fontId="51" fillId="9" borderId="41" xfId="4" applyNumberFormat="1" applyFont="1" applyFill="1" applyBorder="1" applyAlignment="1">
      <alignment vertical="top"/>
    </xf>
    <xf numFmtId="49" fontId="7" fillId="20" borderId="70" xfId="4" applyNumberFormat="1" applyFont="1" applyFill="1" applyBorder="1" applyAlignment="1">
      <alignment horizontal="center" vertical="center" wrapText="1"/>
    </xf>
    <xf numFmtId="0" fontId="7" fillId="0" borderId="62" xfId="4" applyFont="1" applyBorder="1" applyAlignment="1">
      <alignment horizontal="center" vertical="center" wrapText="1"/>
    </xf>
    <xf numFmtId="0" fontId="7" fillId="0" borderId="4" xfId="4" applyFont="1" applyBorder="1" applyAlignment="1">
      <alignment horizontal="left" vertical="center" wrapText="1"/>
    </xf>
    <xf numFmtId="49" fontId="7" fillId="20" borderId="28" xfId="4" applyNumberFormat="1" applyFont="1" applyFill="1" applyBorder="1" applyAlignment="1">
      <alignment horizontal="center" vertical="center" wrapText="1"/>
    </xf>
    <xf numFmtId="0" fontId="7" fillId="0" borderId="29" xfId="4" applyFont="1" applyBorder="1" applyAlignment="1">
      <alignment horizontal="center" vertical="top" wrapText="1"/>
    </xf>
    <xf numFmtId="0" fontId="7" fillId="0" borderId="21" xfId="4" applyFont="1" applyBorder="1" applyAlignment="1">
      <alignment horizontal="left" vertical="center" wrapText="1"/>
    </xf>
    <xf numFmtId="164" fontId="7" fillId="12" borderId="27" xfId="4" applyNumberFormat="1" applyFont="1" applyFill="1" applyBorder="1" applyAlignment="1">
      <alignment horizontal="center" vertical="center"/>
    </xf>
    <xf numFmtId="0" fontId="7" fillId="12" borderId="27" xfId="4" applyFont="1" applyFill="1" applyBorder="1" applyAlignment="1">
      <alignment horizontal="center" vertical="center"/>
    </xf>
    <xf numFmtId="49" fontId="7" fillId="20" borderId="33" xfId="4" applyNumberFormat="1" applyFont="1" applyFill="1" applyBorder="1" applyAlignment="1">
      <alignment horizontal="center" vertical="center" wrapText="1"/>
    </xf>
    <xf numFmtId="0" fontId="7" fillId="0" borderId="16" xfId="4" applyFont="1" applyBorder="1" applyAlignment="1">
      <alignment horizontal="left" vertical="center" wrapText="1"/>
    </xf>
    <xf numFmtId="0" fontId="7" fillId="0" borderId="30" xfId="4" applyFont="1" applyBorder="1" applyAlignment="1">
      <alignment horizontal="center" vertical="top"/>
    </xf>
    <xf numFmtId="49" fontId="7" fillId="20" borderId="37" xfId="4" applyNumberFormat="1" applyFont="1" applyFill="1" applyBorder="1" applyAlignment="1">
      <alignment horizontal="center" vertical="center" wrapText="1"/>
    </xf>
    <xf numFmtId="0" fontId="7" fillId="0" borderId="39" xfId="4" applyFont="1" applyBorder="1" applyAlignment="1">
      <alignment horizontal="left" vertical="top" wrapText="1"/>
    </xf>
    <xf numFmtId="0" fontId="7" fillId="0" borderId="40" xfId="8" applyFont="1" applyBorder="1" applyAlignment="1">
      <alignment vertical="center" wrapText="1"/>
    </xf>
    <xf numFmtId="49" fontId="7" fillId="20" borderId="2" xfId="4" applyNumberFormat="1" applyFont="1" applyFill="1" applyBorder="1" applyAlignment="1">
      <alignment vertical="center" wrapText="1"/>
    </xf>
    <xf numFmtId="0" fontId="7" fillId="0" borderId="62" xfId="4" applyFont="1" applyBorder="1" applyAlignment="1">
      <alignment horizontal="center" vertical="top"/>
    </xf>
    <xf numFmtId="0" fontId="4" fillId="0" borderId="59" xfId="4" applyBorder="1" applyAlignment="1">
      <alignment vertical="top" wrapText="1"/>
    </xf>
    <xf numFmtId="0" fontId="7" fillId="13" borderId="2" xfId="8" applyFont="1" applyFill="1" applyBorder="1" applyAlignment="1">
      <alignment horizontal="left" vertical="center" wrapText="1"/>
    </xf>
    <xf numFmtId="49" fontId="7" fillId="20" borderId="12" xfId="4" applyNumberFormat="1" applyFont="1" applyFill="1" applyBorder="1" applyAlignment="1">
      <alignment vertical="center" wrapText="1"/>
    </xf>
    <xf numFmtId="0" fontId="7" fillId="0" borderId="66" xfId="4" applyFont="1" applyBorder="1" applyAlignment="1">
      <alignment horizontal="center" vertical="top"/>
    </xf>
    <xf numFmtId="0" fontId="4" fillId="0" borderId="35" xfId="4" applyBorder="1" applyAlignment="1">
      <alignment vertical="top" wrapText="1"/>
    </xf>
    <xf numFmtId="49" fontId="7" fillId="0" borderId="12" xfId="4" applyNumberFormat="1" applyFont="1" applyBorder="1" applyAlignment="1">
      <alignment horizontal="center" vertical="center"/>
    </xf>
    <xf numFmtId="49" fontId="7" fillId="20" borderId="40" xfId="4" applyNumberFormat="1" applyFont="1" applyFill="1" applyBorder="1" applyAlignment="1">
      <alignment vertical="center" wrapText="1"/>
    </xf>
    <xf numFmtId="0" fontId="7" fillId="0" borderId="69" xfId="4" applyFont="1" applyBorder="1" applyAlignment="1">
      <alignment horizontal="center" vertical="top"/>
    </xf>
    <xf numFmtId="0" fontId="4" fillId="0" borderId="50" xfId="4" applyBorder="1" applyAlignment="1">
      <alignment vertical="top" wrapText="1"/>
    </xf>
    <xf numFmtId="49" fontId="7" fillId="0" borderId="40" xfId="4" applyNumberFormat="1" applyFont="1" applyBorder="1" applyAlignment="1">
      <alignment horizontal="center" vertical="center"/>
    </xf>
    <xf numFmtId="0" fontId="4" fillId="0" borderId="51" xfId="4" applyBorder="1" applyAlignment="1">
      <alignment vertical="top" wrapText="1"/>
    </xf>
    <xf numFmtId="0" fontId="4" fillId="0" borderId="55" xfId="4" applyBorder="1" applyAlignment="1">
      <alignment vertical="top" wrapText="1"/>
    </xf>
    <xf numFmtId="0" fontId="4" fillId="0" borderId="58" xfId="4" applyBorder="1" applyAlignment="1">
      <alignment vertical="top" wrapText="1"/>
    </xf>
    <xf numFmtId="164" fontId="7" fillId="0" borderId="5" xfId="4" applyNumberFormat="1" applyFont="1" applyBorder="1" applyAlignment="1">
      <alignment horizontal="center" vertical="center"/>
    </xf>
    <xf numFmtId="49" fontId="7" fillId="0" borderId="41" xfId="4" applyNumberFormat="1" applyFont="1" applyBorder="1" applyAlignment="1">
      <alignment horizontal="center" vertical="center"/>
    </xf>
    <xf numFmtId="0" fontId="7" fillId="0" borderId="35" xfId="4" applyFont="1" applyBorder="1" applyAlignment="1">
      <alignment horizontal="center" vertical="top"/>
    </xf>
    <xf numFmtId="164" fontId="5" fillId="12" borderId="41" xfId="4" applyNumberFormat="1" applyFont="1" applyFill="1" applyBorder="1" applyAlignment="1">
      <alignment horizontal="center" vertical="center"/>
    </xf>
    <xf numFmtId="49" fontId="7" fillId="0" borderId="54" xfId="4" applyNumberFormat="1" applyFont="1" applyBorder="1" applyAlignment="1">
      <alignment horizontal="center" vertical="center" wrapText="1"/>
    </xf>
    <xf numFmtId="0" fontId="7" fillId="0" borderId="55" xfId="4" applyFont="1" applyBorder="1" applyAlignment="1">
      <alignment vertical="top" wrapText="1"/>
    </xf>
    <xf numFmtId="0" fontId="7" fillId="0" borderId="27" xfId="8" applyFont="1" applyBorder="1" applyAlignment="1">
      <alignment vertical="center" wrapText="1"/>
    </xf>
    <xf numFmtId="49" fontId="7" fillId="0" borderId="37" xfId="4" applyNumberFormat="1" applyFont="1" applyBorder="1" applyAlignment="1">
      <alignment horizontal="center" vertical="center" wrapText="1"/>
    </xf>
    <xf numFmtId="0" fontId="7" fillId="12" borderId="41" xfId="4" applyFont="1" applyFill="1" applyBorder="1" applyAlignment="1">
      <alignment horizontal="center" vertical="center"/>
    </xf>
    <xf numFmtId="0" fontId="7" fillId="0" borderId="59" xfId="4" applyFont="1" applyBorder="1" applyAlignment="1">
      <alignment horizontal="center" vertical="top"/>
    </xf>
    <xf numFmtId="0" fontId="7" fillId="0" borderId="59" xfId="4" applyFont="1" applyBorder="1" applyAlignment="1">
      <alignment horizontal="left" vertical="top" wrapText="1"/>
    </xf>
    <xf numFmtId="164" fontId="5" fillId="16" borderId="17" xfId="4" applyNumberFormat="1" applyFont="1" applyFill="1" applyBorder="1" applyAlignment="1">
      <alignment horizontal="center" vertical="center"/>
    </xf>
    <xf numFmtId="49" fontId="5" fillId="13" borderId="3" xfId="4" applyNumberFormat="1" applyFont="1" applyFill="1" applyBorder="1" applyAlignment="1">
      <alignment vertical="top" wrapText="1"/>
    </xf>
    <xf numFmtId="49" fontId="7" fillId="20" borderId="33" xfId="4" applyNumberFormat="1" applyFont="1" applyFill="1" applyBorder="1" applyAlignment="1">
      <alignment vertical="center" wrapText="1"/>
    </xf>
    <xf numFmtId="0" fontId="7" fillId="0" borderId="35" xfId="4" applyFont="1" applyBorder="1" applyAlignment="1">
      <alignment horizontal="left" vertical="top" wrapText="1"/>
    </xf>
    <xf numFmtId="0" fontId="77" fillId="0" borderId="0" xfId="0" applyFont="1" applyAlignment="1">
      <alignment vertical="center"/>
    </xf>
    <xf numFmtId="0" fontId="7" fillId="0" borderId="53" xfId="4" applyFont="1" applyBorder="1" applyAlignment="1">
      <alignment horizontal="center" vertical="top"/>
    </xf>
    <xf numFmtId="0" fontId="7" fillId="0" borderId="53" xfId="4" applyFont="1" applyBorder="1" applyAlignment="1">
      <alignment horizontal="left" vertical="top" wrapText="1"/>
    </xf>
    <xf numFmtId="49" fontId="7" fillId="0" borderId="36" xfId="4" applyNumberFormat="1" applyFont="1" applyBorder="1" applyAlignment="1">
      <alignment horizontal="center" vertical="center"/>
    </xf>
    <xf numFmtId="0" fontId="7" fillId="0" borderId="50" xfId="4" applyFont="1" applyBorder="1" applyAlignment="1">
      <alignment horizontal="center" vertical="top"/>
    </xf>
    <xf numFmtId="49" fontId="7" fillId="0" borderId="19" xfId="4" applyNumberFormat="1" applyFont="1" applyBorder="1" applyAlignment="1">
      <alignment horizontal="center" vertical="center" wrapText="1"/>
    </xf>
    <xf numFmtId="49" fontId="7" fillId="20" borderId="19" xfId="4" applyNumberFormat="1" applyFont="1" applyFill="1" applyBorder="1" applyAlignment="1">
      <alignment horizontal="center" vertical="center" wrapText="1"/>
    </xf>
    <xf numFmtId="49" fontId="7" fillId="20" borderId="6" xfId="4" applyNumberFormat="1" applyFont="1" applyFill="1" applyBorder="1" applyAlignment="1">
      <alignment horizontal="center" vertical="center" wrapText="1"/>
    </xf>
    <xf numFmtId="0" fontId="7" fillId="0" borderId="5" xfId="8" applyFont="1" applyBorder="1" applyAlignment="1">
      <alignment vertical="center" wrapText="1"/>
    </xf>
    <xf numFmtId="0" fontId="7" fillId="0" borderId="70" xfId="4" applyFont="1" applyBorder="1" applyAlignment="1">
      <alignment horizontal="center" vertical="top" wrapText="1"/>
    </xf>
    <xf numFmtId="0" fontId="7" fillId="0" borderId="4" xfId="4" applyFont="1" applyBorder="1" applyAlignment="1">
      <alignment horizontal="justify" vertical="center"/>
    </xf>
    <xf numFmtId="0" fontId="4" fillId="0" borderId="3" xfId="4" applyBorder="1" applyAlignment="1">
      <alignment vertical="center" wrapText="1"/>
    </xf>
    <xf numFmtId="0" fontId="4" fillId="0" borderId="3" xfId="4" applyBorder="1" applyAlignment="1">
      <alignment horizontal="center" vertical="top" wrapText="1"/>
    </xf>
    <xf numFmtId="0" fontId="4" fillId="0" borderId="3" xfId="4" applyBorder="1" applyAlignment="1">
      <alignment vertical="top" textRotation="90" wrapText="1"/>
    </xf>
    <xf numFmtId="0" fontId="4" fillId="0" borderId="3" xfId="4" applyBorder="1" applyAlignment="1">
      <alignment vertical="top" wrapText="1"/>
    </xf>
    <xf numFmtId="49" fontId="5" fillId="0" borderId="3" xfId="4" applyNumberFormat="1" applyFont="1" applyBorder="1" applyAlignment="1">
      <alignment vertical="top" wrapText="1"/>
    </xf>
    <xf numFmtId="0" fontId="5" fillId="0" borderId="3" xfId="4" applyFont="1" applyBorder="1" applyAlignment="1">
      <alignment vertical="center"/>
    </xf>
    <xf numFmtId="0" fontId="5" fillId="0" borderId="4" xfId="4" applyFont="1" applyBorder="1" applyAlignment="1">
      <alignment vertical="center"/>
    </xf>
    <xf numFmtId="49" fontId="5" fillId="8" borderId="4" xfId="4" applyNumberFormat="1" applyFont="1" applyFill="1" applyBorder="1" applyAlignment="1">
      <alignment horizontal="center" vertical="top"/>
    </xf>
    <xf numFmtId="0" fontId="4" fillId="0" borderId="0" xfId="4" applyAlignment="1">
      <alignment vertical="center" wrapText="1"/>
    </xf>
    <xf numFmtId="0" fontId="4" fillId="0" borderId="0" xfId="4" applyAlignment="1">
      <alignment horizontal="center" vertical="top" wrapText="1"/>
    </xf>
    <xf numFmtId="0" fontId="4" fillId="0" borderId="0" xfId="4" applyAlignment="1">
      <alignment vertical="top" textRotation="90" wrapText="1"/>
    </xf>
    <xf numFmtId="0" fontId="4" fillId="0" borderId="0" xfId="4" applyAlignment="1">
      <alignment vertical="top" wrapText="1"/>
    </xf>
    <xf numFmtId="49" fontId="5" fillId="0" borderId="0" xfId="4" applyNumberFormat="1" applyFont="1" applyAlignment="1">
      <alignment vertical="top" wrapText="1"/>
    </xf>
    <xf numFmtId="0" fontId="5" fillId="0" borderId="0" xfId="4" applyFont="1" applyAlignment="1">
      <alignment vertical="center"/>
    </xf>
    <xf numFmtId="0" fontId="5" fillId="0" borderId="13" xfId="4" applyFont="1" applyBorder="1" applyAlignment="1">
      <alignment vertical="center"/>
    </xf>
    <xf numFmtId="49" fontId="5" fillId="8" borderId="13" xfId="4" applyNumberFormat="1" applyFont="1" applyFill="1" applyBorder="1" applyAlignment="1">
      <alignment horizontal="center" vertical="top"/>
    </xf>
    <xf numFmtId="0" fontId="7" fillId="0" borderId="13" xfId="4" applyFont="1" applyBorder="1" applyAlignment="1">
      <alignment horizontal="left" vertical="top" wrapText="1"/>
    </xf>
    <xf numFmtId="0" fontId="4" fillId="0" borderId="2" xfId="4" applyBorder="1" applyAlignment="1">
      <alignment vertical="center" wrapText="1"/>
    </xf>
    <xf numFmtId="0" fontId="7" fillId="0" borderId="21" xfId="4" applyFont="1" applyBorder="1" applyAlignment="1">
      <alignment horizontal="justify" vertical="center"/>
    </xf>
    <xf numFmtId="0" fontId="4" fillId="0" borderId="12" xfId="4" applyBorder="1" applyAlignment="1">
      <alignment vertical="center" wrapText="1"/>
    </xf>
    <xf numFmtId="0" fontId="55" fillId="0" borderId="28" xfId="4" applyFont="1" applyBorder="1" applyAlignment="1">
      <alignment vertical="top" wrapText="1"/>
    </xf>
    <xf numFmtId="0" fontId="7" fillId="0" borderId="37" xfId="4" applyFont="1" applyBorder="1" applyAlignment="1">
      <alignment horizontal="center" vertical="top" wrapText="1"/>
    </xf>
    <xf numFmtId="0" fontId="7" fillId="0" borderId="8" xfId="4" applyFont="1" applyBorder="1" applyAlignment="1">
      <alignment horizontal="justify" vertical="center"/>
    </xf>
    <xf numFmtId="0" fontId="4" fillId="0" borderId="40" xfId="4" applyBorder="1" applyAlignment="1">
      <alignment vertical="center" wrapText="1"/>
    </xf>
    <xf numFmtId="0" fontId="4" fillId="0" borderId="22" xfId="4" applyBorder="1" applyAlignment="1">
      <alignment vertical="center" wrapText="1"/>
    </xf>
    <xf numFmtId="0" fontId="4" fillId="0" borderId="22" xfId="4" applyBorder="1" applyAlignment="1">
      <alignment horizontal="center" vertical="top" wrapText="1"/>
    </xf>
    <xf numFmtId="0" fontId="4" fillId="0" borderId="22" xfId="4" applyBorder="1" applyAlignment="1">
      <alignment vertical="top" textRotation="90" wrapText="1"/>
    </xf>
    <xf numFmtId="0" fontId="4" fillId="0" borderId="22" xfId="4" applyBorder="1" applyAlignment="1">
      <alignment vertical="top" wrapText="1"/>
    </xf>
    <xf numFmtId="49" fontId="5" fillId="0" borderId="22" xfId="4" applyNumberFormat="1" applyFont="1" applyBorder="1" applyAlignment="1">
      <alignment vertical="top" wrapText="1"/>
    </xf>
    <xf numFmtId="0" fontId="5" fillId="0" borderId="22" xfId="4" applyFont="1" applyBorder="1" applyAlignment="1">
      <alignment vertical="center"/>
    </xf>
    <xf numFmtId="0" fontId="5" fillId="0" borderId="42" xfId="4" applyFont="1" applyBorder="1" applyAlignment="1">
      <alignment vertical="center"/>
    </xf>
    <xf numFmtId="0" fontId="4" fillId="8" borderId="9" xfId="4" applyFill="1" applyBorder="1" applyAlignment="1">
      <alignment vertical="top" wrapText="1"/>
    </xf>
    <xf numFmtId="0" fontId="4" fillId="8" borderId="10" xfId="4" applyFill="1" applyBorder="1" applyAlignment="1">
      <alignment vertical="top" wrapText="1"/>
    </xf>
    <xf numFmtId="0" fontId="4" fillId="8" borderId="10" xfId="4" applyFill="1" applyBorder="1" applyAlignment="1">
      <alignment vertical="center" wrapText="1"/>
    </xf>
    <xf numFmtId="0" fontId="4" fillId="8" borderId="10" xfId="4" applyFill="1" applyBorder="1" applyAlignment="1">
      <alignment horizontal="center" vertical="top" wrapText="1"/>
    </xf>
    <xf numFmtId="0" fontId="4" fillId="8" borderId="10" xfId="4" applyFill="1" applyBorder="1" applyAlignment="1">
      <alignment vertical="top" textRotation="90" wrapText="1"/>
    </xf>
    <xf numFmtId="0" fontId="13" fillId="8" borderId="10" xfId="4" applyFont="1" applyFill="1" applyBorder="1" applyAlignment="1">
      <alignment vertical="center" wrapText="1"/>
    </xf>
    <xf numFmtId="0" fontId="7" fillId="0" borderId="4" xfId="4" applyFont="1" applyBorder="1" applyAlignment="1">
      <alignment vertical="top" wrapText="1"/>
    </xf>
    <xf numFmtId="0" fontId="5" fillId="9" borderId="10" xfId="4" applyFont="1" applyFill="1" applyBorder="1" applyAlignment="1">
      <alignment horizontal="left" vertical="center"/>
    </xf>
    <xf numFmtId="0" fontId="8" fillId="9" borderId="10" xfId="4" applyFont="1" applyFill="1" applyBorder="1" applyAlignment="1">
      <alignment horizontal="left" vertical="center"/>
    </xf>
    <xf numFmtId="0" fontId="8" fillId="9" borderId="10" xfId="4" applyFont="1" applyFill="1" applyBorder="1" applyAlignment="1">
      <alignment horizontal="center" vertical="top"/>
    </xf>
    <xf numFmtId="0" fontId="12" fillId="9" borderId="10" xfId="4" applyFont="1" applyFill="1" applyBorder="1" applyAlignment="1">
      <alignment horizontal="left" vertical="center"/>
    </xf>
    <xf numFmtId="49" fontId="5" fillId="7" borderId="17" xfId="4" applyNumberFormat="1" applyFont="1" applyFill="1" applyBorder="1" applyAlignment="1">
      <alignment horizontal="center" vertical="top" wrapText="1"/>
    </xf>
    <xf numFmtId="0" fontId="45" fillId="0" borderId="0" xfId="4" applyFont="1" applyAlignment="1">
      <alignment horizontal="center" vertical="top"/>
    </xf>
    <xf numFmtId="0" fontId="4" fillId="0" borderId="0" xfId="13"/>
    <xf numFmtId="164" fontId="5" fillId="0" borderId="0" xfId="13" applyNumberFormat="1" applyFont="1" applyAlignment="1">
      <alignment vertical="top" wrapText="1"/>
    </xf>
    <xf numFmtId="164" fontId="7" fillId="0" borderId="0" xfId="13" applyNumberFormat="1" applyFont="1" applyAlignment="1">
      <alignment vertical="top" wrapText="1"/>
    </xf>
    <xf numFmtId="0" fontId="65" fillId="0" borderId="0" xfId="13" applyFont="1" applyAlignment="1">
      <alignment vertical="top"/>
    </xf>
    <xf numFmtId="0" fontId="55" fillId="0" borderId="0" xfId="13" applyFont="1" applyAlignment="1">
      <alignment vertical="top"/>
    </xf>
    <xf numFmtId="0" fontId="7" fillId="0" borderId="0" xfId="13" applyFont="1" applyAlignment="1">
      <alignment vertical="top"/>
    </xf>
    <xf numFmtId="164" fontId="28" fillId="0" borderId="0" xfId="13" applyNumberFormat="1" applyFont="1" applyAlignment="1">
      <alignment horizontal="right" vertical="top" wrapText="1"/>
    </xf>
    <xf numFmtId="164" fontId="7" fillId="0" borderId="0" xfId="6" applyNumberFormat="1" applyFont="1" applyAlignment="1">
      <alignment vertical="top" wrapText="1"/>
    </xf>
    <xf numFmtId="0" fontId="78" fillId="0" borderId="0" xfId="13" applyFont="1" applyAlignment="1">
      <alignment vertical="center" wrapText="1"/>
    </xf>
    <xf numFmtId="49" fontId="67" fillId="0" borderId="0" xfId="13" applyNumberFormat="1" applyFont="1" applyAlignment="1">
      <alignment vertical="top" wrapText="1"/>
    </xf>
    <xf numFmtId="0" fontId="29" fillId="0" borderId="0" xfId="13" applyFont="1" applyAlignment="1">
      <alignment horizontal="center" vertical="top"/>
    </xf>
    <xf numFmtId="49" fontId="30" fillId="0" borderId="0" xfId="13" applyNumberFormat="1" applyFont="1" applyAlignment="1">
      <alignment vertical="top"/>
    </xf>
    <xf numFmtId="49" fontId="7" fillId="0" borderId="0" xfId="13" applyNumberFormat="1" applyFont="1" applyAlignment="1">
      <alignment vertical="top"/>
    </xf>
    <xf numFmtId="164" fontId="17" fillId="0" borderId="5" xfId="5" applyNumberFormat="1" applyFont="1" applyBorder="1" applyAlignment="1">
      <alignment horizontal="center" vertical="top" wrapText="1"/>
    </xf>
    <xf numFmtId="164" fontId="5" fillId="5" borderId="5" xfId="5" applyNumberFormat="1" applyFont="1" applyFill="1" applyBorder="1" applyAlignment="1">
      <alignment horizontal="center" vertical="top" wrapText="1"/>
    </xf>
    <xf numFmtId="0" fontId="15" fillId="0" borderId="0" xfId="13" applyFont="1" applyAlignment="1">
      <alignment horizontal="center" vertical="top"/>
    </xf>
    <xf numFmtId="49" fontId="12" fillId="0" borderId="0" xfId="13" applyNumberFormat="1" applyFont="1" applyAlignment="1">
      <alignment vertical="top"/>
    </xf>
    <xf numFmtId="49" fontId="12" fillId="0" borderId="22" xfId="13" applyNumberFormat="1" applyFont="1" applyBorder="1" applyAlignment="1">
      <alignment vertical="top"/>
    </xf>
    <xf numFmtId="49" fontId="12" fillId="0" borderId="22" xfId="13" applyNumberFormat="1" applyFont="1" applyBorder="1" applyAlignment="1">
      <alignment vertical="top" textRotation="90"/>
    </xf>
    <xf numFmtId="0" fontId="30" fillId="5" borderId="9" xfId="13" applyFont="1" applyFill="1" applyBorder="1" applyAlignment="1">
      <alignment vertical="top"/>
    </xf>
    <xf numFmtId="0" fontId="30" fillId="5" borderId="10" xfId="13" applyFont="1" applyFill="1" applyBorder="1" applyAlignment="1">
      <alignment vertical="top"/>
    </xf>
    <xf numFmtId="0" fontId="30" fillId="5" borderId="11" xfId="13" applyFont="1" applyFill="1" applyBorder="1" applyAlignment="1">
      <alignment vertical="top"/>
    </xf>
    <xf numFmtId="164" fontId="79" fillId="5" borderId="17" xfId="13" applyNumberFormat="1" applyFont="1" applyFill="1" applyBorder="1" applyAlignment="1">
      <alignment horizontal="center" vertical="top"/>
    </xf>
    <xf numFmtId="49" fontId="25" fillId="7" borderId="2" xfId="7" applyNumberFormat="1" applyFont="1" applyFill="1" applyBorder="1" applyAlignment="1">
      <alignment vertical="top"/>
    </xf>
    <xf numFmtId="49" fontId="25" fillId="7" borderId="3" xfId="7" applyNumberFormat="1" applyFont="1" applyFill="1" applyBorder="1" applyAlignment="1">
      <alignment vertical="top"/>
    </xf>
    <xf numFmtId="49" fontId="25" fillId="7" borderId="4" xfId="7" applyNumberFormat="1" applyFont="1" applyFill="1" applyBorder="1" applyAlignment="1">
      <alignment vertical="top"/>
    </xf>
    <xf numFmtId="164" fontId="79" fillId="7" borderId="1" xfId="7" applyNumberFormat="1" applyFont="1" applyFill="1" applyBorder="1" applyAlignment="1">
      <alignment horizontal="center" vertical="top"/>
    </xf>
    <xf numFmtId="49" fontId="25" fillId="9" borderId="58" xfId="13" applyNumberFormat="1" applyFont="1" applyFill="1" applyBorder="1" applyAlignment="1">
      <alignment horizontal="center" vertical="top" wrapText="1"/>
    </xf>
    <xf numFmtId="0" fontId="30" fillId="8" borderId="9" xfId="13" applyFont="1" applyFill="1" applyBorder="1" applyAlignment="1">
      <alignment vertical="top"/>
    </xf>
    <xf numFmtId="0" fontId="30" fillId="8" borderId="10" xfId="13" applyFont="1" applyFill="1" applyBorder="1" applyAlignment="1">
      <alignment vertical="top"/>
    </xf>
    <xf numFmtId="0" fontId="30" fillId="8" borderId="11" xfId="13" applyFont="1" applyFill="1" applyBorder="1" applyAlignment="1">
      <alignment vertical="top"/>
    </xf>
    <xf numFmtId="164" fontId="25" fillId="8" borderId="17" xfId="13" applyNumberFormat="1" applyFont="1" applyFill="1" applyBorder="1" applyAlignment="1">
      <alignment horizontal="center" vertical="top"/>
    </xf>
    <xf numFmtId="0" fontId="25" fillId="8" borderId="17" xfId="13" applyFont="1" applyFill="1" applyBorder="1" applyAlignment="1">
      <alignment horizontal="center" vertical="top"/>
    </xf>
    <xf numFmtId="49" fontId="25" fillId="14" borderId="17" xfId="13" applyNumberFormat="1" applyFont="1" applyFill="1" applyBorder="1" applyAlignment="1">
      <alignment horizontal="center" vertical="top"/>
    </xf>
    <xf numFmtId="49" fontId="25" fillId="9" borderId="11" xfId="13" applyNumberFormat="1" applyFont="1" applyFill="1" applyBorder="1" applyAlignment="1">
      <alignment horizontal="center" vertical="top"/>
    </xf>
    <xf numFmtId="49" fontId="30" fillId="20" borderId="28" xfId="13" applyNumberFormat="1" applyFont="1" applyFill="1" applyBorder="1" applyAlignment="1">
      <alignment horizontal="center" vertical="center" wrapText="1"/>
    </xf>
    <xf numFmtId="0" fontId="7" fillId="4" borderId="29" xfId="13" applyFont="1" applyFill="1" applyBorder="1" applyAlignment="1">
      <alignment horizontal="center" vertical="center"/>
    </xf>
    <xf numFmtId="0" fontId="7" fillId="4" borderId="30" xfId="13" applyFont="1" applyFill="1" applyBorder="1" applyAlignment="1">
      <alignment vertical="center" wrapText="1"/>
    </xf>
    <xf numFmtId="164" fontId="25" fillId="24" borderId="26" xfId="13" applyNumberFormat="1" applyFont="1" applyFill="1" applyBorder="1" applyAlignment="1">
      <alignment horizontal="center" vertical="top"/>
    </xf>
    <xf numFmtId="0" fontId="25" fillId="23" borderId="4" xfId="13" applyFont="1" applyFill="1" applyBorder="1" applyAlignment="1">
      <alignment horizontal="center" vertical="top"/>
    </xf>
    <xf numFmtId="49" fontId="50" fillId="0" borderId="1" xfId="13" applyNumberFormat="1" applyFont="1" applyBorder="1" applyAlignment="1">
      <alignment horizontal="center" vertical="top" wrapText="1"/>
    </xf>
    <xf numFmtId="0" fontId="31" fillId="4" borderId="1" xfId="13" applyFont="1" applyFill="1" applyBorder="1" applyAlignment="1">
      <alignment horizontal="center" vertical="top" wrapText="1"/>
    </xf>
    <xf numFmtId="49" fontId="25" fillId="8" borderId="1" xfId="13" applyNumberFormat="1" applyFont="1" applyFill="1" applyBorder="1" applyAlignment="1">
      <alignment horizontal="center" vertical="top"/>
    </xf>
    <xf numFmtId="49" fontId="25" fillId="9" borderId="1" xfId="13" applyNumberFormat="1" applyFont="1" applyFill="1" applyBorder="1" applyAlignment="1">
      <alignment horizontal="center" vertical="top"/>
    </xf>
    <xf numFmtId="164" fontId="14" fillId="0" borderId="0" xfId="13" applyNumberFormat="1" applyFont="1"/>
    <xf numFmtId="0" fontId="14" fillId="0" borderId="0" xfId="13" applyFont="1"/>
    <xf numFmtId="0" fontId="30" fillId="0" borderId="2" xfId="9" applyFont="1" applyBorder="1" applyAlignment="1">
      <alignment horizontal="center" vertical="top"/>
    </xf>
    <xf numFmtId="0" fontId="30" fillId="0" borderId="25" xfId="13" applyFont="1" applyBorder="1" applyAlignment="1">
      <alignment horizontal="center" vertical="top" wrapText="1"/>
    </xf>
    <xf numFmtId="0" fontId="30" fillId="0" borderId="43" xfId="13" applyFont="1" applyBorder="1" applyAlignment="1">
      <alignment horizontal="left" vertical="top" wrapText="1"/>
    </xf>
    <xf numFmtId="164" fontId="30" fillId="0" borderId="27" xfId="13" applyNumberFormat="1" applyFont="1" applyBorder="1" applyAlignment="1">
      <alignment horizontal="center" vertical="top"/>
    </xf>
    <xf numFmtId="0" fontId="30" fillId="0" borderId="16" xfId="13" applyFont="1" applyBorder="1" applyAlignment="1">
      <alignment horizontal="center" vertical="top"/>
    </xf>
    <xf numFmtId="0" fontId="7" fillId="0" borderId="19" xfId="8" applyFont="1" applyBorder="1" applyAlignment="1">
      <alignment vertical="top" wrapText="1"/>
    </xf>
    <xf numFmtId="49" fontId="50" fillId="0" borderId="27" xfId="13" applyNumberFormat="1" applyFont="1" applyBorder="1" applyAlignment="1">
      <alignment horizontal="center" vertical="top" wrapText="1"/>
    </xf>
    <xf numFmtId="0" fontId="31" fillId="4" borderId="27" xfId="13" applyFont="1" applyFill="1" applyBorder="1" applyAlignment="1">
      <alignment horizontal="center" vertical="top" wrapText="1"/>
    </xf>
    <xf numFmtId="49" fontId="25" fillId="8" borderId="27" xfId="13" applyNumberFormat="1" applyFont="1" applyFill="1" applyBorder="1" applyAlignment="1">
      <alignment horizontal="center" vertical="top"/>
    </xf>
    <xf numFmtId="0" fontId="30" fillId="0" borderId="28" xfId="13" applyFont="1" applyBorder="1" applyAlignment="1">
      <alignment horizontal="center" vertical="center"/>
    </xf>
    <xf numFmtId="0" fontId="30" fillId="0" borderId="29" xfId="13" applyFont="1" applyBorder="1" applyAlignment="1">
      <alignment horizontal="center" vertical="center"/>
    </xf>
    <xf numFmtId="0" fontId="30" fillId="0" borderId="30" xfId="13" applyFont="1" applyBorder="1" applyAlignment="1">
      <alignment vertical="center" wrapText="1"/>
    </xf>
    <xf numFmtId="164" fontId="30" fillId="0" borderId="5" xfId="13" applyNumberFormat="1" applyFont="1" applyBorder="1" applyAlignment="1">
      <alignment horizontal="center" vertical="top"/>
    </xf>
    <xf numFmtId="0" fontId="30" fillId="0" borderId="5" xfId="13" applyFont="1" applyBorder="1" applyAlignment="1">
      <alignment horizontal="center" vertical="top"/>
    </xf>
    <xf numFmtId="0" fontId="7" fillId="0" borderId="6" xfId="8" applyFont="1" applyBorder="1" applyAlignment="1">
      <alignment vertical="top" wrapText="1"/>
    </xf>
    <xf numFmtId="49" fontId="50" fillId="0" borderId="41" xfId="13" applyNumberFormat="1" applyFont="1" applyBorder="1" applyAlignment="1">
      <alignment horizontal="center" vertical="top" wrapText="1"/>
    </xf>
    <xf numFmtId="0" fontId="30" fillId="4" borderId="29" xfId="13" applyFont="1" applyFill="1" applyBorder="1" applyAlignment="1">
      <alignment horizontal="center" vertical="center"/>
    </xf>
    <xf numFmtId="0" fontId="30" fillId="4" borderId="44" xfId="13" applyFont="1" applyFill="1" applyBorder="1" applyAlignment="1">
      <alignment vertical="center" wrapText="1"/>
    </xf>
    <xf numFmtId="164" fontId="25" fillId="24" borderId="64" xfId="13" applyNumberFormat="1" applyFont="1" applyFill="1" applyBorder="1" applyAlignment="1">
      <alignment horizontal="center" vertical="top"/>
    </xf>
    <xf numFmtId="49" fontId="19" fillId="0" borderId="3" xfId="13" applyNumberFormat="1" applyFont="1" applyBorder="1" applyAlignment="1">
      <alignment vertical="top" wrapText="1"/>
    </xf>
    <xf numFmtId="0" fontId="30" fillId="0" borderId="33" xfId="13" applyFont="1" applyBorder="1" applyAlignment="1">
      <alignment horizontal="center" vertical="top"/>
    </xf>
    <xf numFmtId="0" fontId="30" fillId="0" borderId="34" xfId="13" applyFont="1" applyBorder="1" applyAlignment="1">
      <alignment horizontal="center" vertical="top"/>
    </xf>
    <xf numFmtId="0" fontId="30" fillId="0" borderId="31" xfId="13" applyFont="1" applyBorder="1" applyAlignment="1">
      <alignment vertical="top" wrapText="1"/>
    </xf>
    <xf numFmtId="164" fontId="30" fillId="0" borderId="21" xfId="13" applyNumberFormat="1" applyFont="1" applyBorder="1" applyAlignment="1">
      <alignment horizontal="center" vertical="top"/>
    </xf>
    <xf numFmtId="49" fontId="19" fillId="0" borderId="0" xfId="13" applyNumberFormat="1" applyFont="1" applyAlignment="1">
      <alignment vertical="top" wrapText="1"/>
    </xf>
    <xf numFmtId="49" fontId="30" fillId="20" borderId="37" xfId="13" applyNumberFormat="1" applyFont="1" applyFill="1" applyBorder="1" applyAlignment="1">
      <alignment horizontal="center" vertical="center" wrapText="1"/>
    </xf>
    <xf numFmtId="0" fontId="7" fillId="4" borderId="38" xfId="13" applyFont="1" applyFill="1" applyBorder="1" applyAlignment="1">
      <alignment horizontal="center" vertical="center"/>
    </xf>
    <xf numFmtId="0" fontId="7" fillId="4" borderId="45" xfId="13" applyFont="1" applyFill="1" applyBorder="1" applyAlignment="1">
      <alignment vertical="center" wrapText="1"/>
    </xf>
    <xf numFmtId="164" fontId="30" fillId="0" borderId="8" xfId="13" applyNumberFormat="1" applyFont="1" applyBorder="1" applyAlignment="1">
      <alignment horizontal="center" vertical="top"/>
    </xf>
    <xf numFmtId="0" fontId="31" fillId="4" borderId="41" xfId="13" applyFont="1" applyFill="1" applyBorder="1" applyAlignment="1">
      <alignment horizontal="center" vertical="top" wrapText="1"/>
    </xf>
    <xf numFmtId="164" fontId="30" fillId="0" borderId="0" xfId="13" applyNumberFormat="1" applyFont="1" applyAlignment="1">
      <alignment horizontal="center" vertical="top"/>
    </xf>
    <xf numFmtId="0" fontId="25" fillId="0" borderId="0" xfId="13" applyFont="1" applyAlignment="1">
      <alignment horizontal="center" vertical="top"/>
    </xf>
    <xf numFmtId="0" fontId="30" fillId="0" borderId="70" xfId="13" applyFont="1" applyBorder="1" applyAlignment="1">
      <alignment vertical="center"/>
    </xf>
    <xf numFmtId="0" fontId="7" fillId="0" borderId="62" xfId="13" applyFont="1" applyBorder="1" applyAlignment="1">
      <alignment vertical="center"/>
    </xf>
    <xf numFmtId="0" fontId="7" fillId="0" borderId="51" xfId="13" applyFont="1" applyBorder="1" applyAlignment="1">
      <alignment vertical="center" wrapText="1"/>
    </xf>
    <xf numFmtId="164" fontId="25" fillId="12" borderId="1" xfId="13" applyNumberFormat="1" applyFont="1" applyFill="1" applyBorder="1" applyAlignment="1">
      <alignment horizontal="center" vertical="top"/>
    </xf>
    <xf numFmtId="0" fontId="25" fillId="12" borderId="64" xfId="13" applyFont="1" applyFill="1" applyBorder="1" applyAlignment="1">
      <alignment horizontal="center" vertical="top"/>
    </xf>
    <xf numFmtId="49" fontId="50" fillId="0" borderId="1" xfId="13" applyNumberFormat="1" applyFont="1" applyBorder="1" applyAlignment="1">
      <alignment vertical="top" wrapText="1"/>
    </xf>
    <xf numFmtId="49" fontId="25" fillId="12" borderId="0" xfId="13" applyNumberFormat="1" applyFont="1" applyFill="1" applyAlignment="1">
      <alignment vertical="top" wrapText="1"/>
    </xf>
    <xf numFmtId="0" fontId="30" fillId="0" borderId="0" xfId="13" applyFont="1" applyAlignment="1">
      <alignment horizontal="center" vertical="top"/>
    </xf>
    <xf numFmtId="0" fontId="30" fillId="0" borderId="63" xfId="13" applyFont="1" applyBorder="1" applyAlignment="1">
      <alignment vertical="center"/>
    </xf>
    <xf numFmtId="0" fontId="7" fillId="0" borderId="69" xfId="13" applyFont="1" applyBorder="1" applyAlignment="1">
      <alignment vertical="center"/>
    </xf>
    <xf numFmtId="0" fontId="7" fillId="0" borderId="58" xfId="13" applyFont="1" applyBorder="1" applyAlignment="1">
      <alignment vertical="center" wrapText="1"/>
    </xf>
    <xf numFmtId="164" fontId="30" fillId="12" borderId="5" xfId="13" applyNumberFormat="1" applyFont="1" applyFill="1" applyBorder="1" applyAlignment="1">
      <alignment horizontal="center" vertical="top"/>
    </xf>
    <xf numFmtId="0" fontId="30" fillId="12" borderId="5" xfId="13" applyFont="1" applyFill="1" applyBorder="1" applyAlignment="1">
      <alignment horizontal="center" vertical="top"/>
    </xf>
    <xf numFmtId="49" fontId="19" fillId="0" borderId="40" xfId="13" applyNumberFormat="1" applyFont="1" applyBorder="1" applyAlignment="1">
      <alignment vertical="top" wrapText="1"/>
    </xf>
    <xf numFmtId="49" fontId="50" fillId="0" borderId="41" xfId="13" applyNumberFormat="1" applyFont="1" applyBorder="1" applyAlignment="1">
      <alignment vertical="top" wrapText="1"/>
    </xf>
    <xf numFmtId="0" fontId="30" fillId="0" borderId="56" xfId="13" applyFont="1" applyBorder="1" applyAlignment="1">
      <alignment horizontal="center" vertical="center"/>
    </xf>
    <xf numFmtId="0" fontId="7" fillId="0" borderId="60" xfId="13" applyFont="1" applyBorder="1" applyAlignment="1">
      <alignment vertical="center"/>
    </xf>
    <xf numFmtId="0" fontId="7" fillId="0" borderId="32" xfId="13" applyFont="1" applyBorder="1" applyAlignment="1">
      <alignment vertical="center" wrapText="1"/>
    </xf>
    <xf numFmtId="164" fontId="30" fillId="12" borderId="27" xfId="13" applyNumberFormat="1" applyFont="1" applyFill="1" applyBorder="1" applyAlignment="1">
      <alignment horizontal="center" vertical="top"/>
    </xf>
    <xf numFmtId="0" fontId="30" fillId="12" borderId="13" xfId="13" applyFont="1" applyFill="1" applyBorder="1" applyAlignment="1">
      <alignment horizontal="center" vertical="top"/>
    </xf>
    <xf numFmtId="0" fontId="7" fillId="0" borderId="52" xfId="8" applyFont="1" applyBorder="1" applyAlignment="1">
      <alignment vertical="top" wrapText="1"/>
    </xf>
    <xf numFmtId="49" fontId="50" fillId="0" borderId="27" xfId="13" applyNumberFormat="1" applyFont="1" applyBorder="1" applyAlignment="1">
      <alignment vertical="top" wrapText="1"/>
    </xf>
    <xf numFmtId="0" fontId="30" fillId="0" borderId="37" xfId="13" applyFont="1" applyBorder="1" applyAlignment="1">
      <alignment horizontal="center" vertical="center"/>
    </xf>
    <xf numFmtId="0" fontId="7" fillId="0" borderId="38" xfId="13" applyFont="1" applyBorder="1" applyAlignment="1">
      <alignment horizontal="center" vertical="center"/>
    </xf>
    <xf numFmtId="0" fontId="7" fillId="0" borderId="45" xfId="13" applyFont="1" applyBorder="1" applyAlignment="1">
      <alignment vertical="center" wrapText="1"/>
    </xf>
    <xf numFmtId="0" fontId="7" fillId="0" borderId="5" xfId="8" applyFont="1" applyBorder="1" applyAlignment="1">
      <alignment vertical="top" wrapText="1"/>
    </xf>
    <xf numFmtId="49" fontId="25" fillId="12" borderId="22" xfId="13" applyNumberFormat="1" applyFont="1" applyFill="1" applyBorder="1" applyAlignment="1">
      <alignment vertical="top" wrapText="1"/>
    </xf>
    <xf numFmtId="49" fontId="25" fillId="14" borderId="41" xfId="13" applyNumberFormat="1" applyFont="1" applyFill="1" applyBorder="1" applyAlignment="1">
      <alignment horizontal="center" vertical="top"/>
    </xf>
    <xf numFmtId="0" fontId="30" fillId="4" borderId="70" xfId="13" applyFont="1" applyFill="1" applyBorder="1" applyAlignment="1">
      <alignment horizontal="center" vertical="center" wrapText="1"/>
    </xf>
    <xf numFmtId="0" fontId="7" fillId="0" borderId="49" xfId="13" applyFont="1" applyBorder="1" applyAlignment="1">
      <alignment horizontal="center" vertical="center"/>
    </xf>
    <xf numFmtId="0" fontId="7" fillId="0" borderId="48" xfId="13" applyFont="1" applyBorder="1" applyAlignment="1">
      <alignment horizontal="justify" vertical="center"/>
    </xf>
    <xf numFmtId="0" fontId="81" fillId="0" borderId="10" xfId="13" applyFont="1" applyBorder="1" applyAlignment="1">
      <alignment vertical="top" wrapText="1"/>
    </xf>
    <xf numFmtId="49" fontId="5" fillId="0" borderId="10" xfId="13" applyNumberFormat="1" applyFont="1" applyBorder="1" applyAlignment="1">
      <alignment vertical="top" wrapText="1"/>
    </xf>
    <xf numFmtId="0" fontId="5" fillId="0" borderId="10" xfId="13" applyFont="1" applyBorder="1" applyAlignment="1">
      <alignment vertical="top"/>
    </xf>
    <xf numFmtId="0" fontId="5" fillId="0" borderId="11" xfId="13" applyFont="1" applyBorder="1" applyAlignment="1">
      <alignment vertical="top"/>
    </xf>
    <xf numFmtId="49" fontId="25" fillId="9" borderId="42" xfId="13" applyNumberFormat="1" applyFont="1" applyFill="1" applyBorder="1" applyAlignment="1">
      <alignment horizontal="center" vertical="top"/>
    </xf>
    <xf numFmtId="0" fontId="82" fillId="8" borderId="9" xfId="13" applyFont="1" applyFill="1" applyBorder="1" applyAlignment="1">
      <alignment vertical="top" wrapText="1"/>
    </xf>
    <xf numFmtId="0" fontId="82" fillId="8" borderId="10" xfId="13" applyFont="1" applyFill="1" applyBorder="1" applyAlignment="1">
      <alignment vertical="top" wrapText="1"/>
    </xf>
    <xf numFmtId="49" fontId="8" fillId="8" borderId="10" xfId="13" applyNumberFormat="1" applyFont="1" applyFill="1" applyBorder="1" applyAlignment="1">
      <alignment vertical="top" wrapText="1"/>
    </xf>
    <xf numFmtId="0" fontId="8" fillId="8" borderId="10" xfId="13" applyFont="1" applyFill="1" applyBorder="1" applyAlignment="1">
      <alignment vertical="top"/>
    </xf>
    <xf numFmtId="0" fontId="8" fillId="8" borderId="11" xfId="13" applyFont="1" applyFill="1" applyBorder="1" applyAlignment="1">
      <alignment vertical="top"/>
    </xf>
    <xf numFmtId="9" fontId="30" fillId="8" borderId="9" xfId="13" applyNumberFormat="1" applyFont="1" applyFill="1" applyBorder="1" applyAlignment="1">
      <alignment horizontal="center" vertical="top"/>
    </xf>
    <xf numFmtId="0" fontId="30" fillId="8" borderId="10" xfId="13" applyFont="1" applyFill="1" applyBorder="1" applyAlignment="1">
      <alignment horizontal="left" vertical="top"/>
    </xf>
    <xf numFmtId="0" fontId="30" fillId="8" borderId="11" xfId="13" applyFont="1" applyFill="1" applyBorder="1" applyAlignment="1">
      <alignment horizontal="left" vertical="top"/>
    </xf>
    <xf numFmtId="164" fontId="18" fillId="8" borderId="17" xfId="13" applyNumberFormat="1" applyFont="1" applyFill="1" applyBorder="1" applyAlignment="1">
      <alignment horizontal="center" vertical="top"/>
    </xf>
    <xf numFmtId="0" fontId="30" fillId="0" borderId="70" xfId="13" applyFont="1" applyBorder="1" applyAlignment="1">
      <alignment horizontal="center" vertical="center" wrapText="1"/>
    </xf>
    <xf numFmtId="0" fontId="30" fillId="0" borderId="62" xfId="13" applyFont="1" applyBorder="1" applyAlignment="1">
      <alignment horizontal="center" vertical="center"/>
    </xf>
    <xf numFmtId="0" fontId="30" fillId="0" borderId="51" xfId="13" applyFont="1" applyBorder="1" applyAlignment="1">
      <alignment vertical="center" wrapText="1"/>
    </xf>
    <xf numFmtId="164" fontId="18" fillId="23" borderId="17" xfId="13" applyNumberFormat="1" applyFont="1" applyFill="1" applyBorder="1" applyAlignment="1">
      <alignment horizontal="center" vertical="top"/>
    </xf>
    <xf numFmtId="0" fontId="25" fillId="23" borderId="26" xfId="13" applyFont="1" applyFill="1" applyBorder="1" applyAlignment="1">
      <alignment horizontal="center" vertical="top"/>
    </xf>
    <xf numFmtId="0" fontId="7" fillId="0" borderId="68" xfId="8" applyFont="1" applyBorder="1" applyAlignment="1">
      <alignment vertical="top" wrapText="1"/>
    </xf>
    <xf numFmtId="49" fontId="50" fillId="0" borderId="1" xfId="13" applyNumberFormat="1" applyFont="1" applyBorder="1" applyAlignment="1">
      <alignment horizontal="center" vertical="top"/>
    </xf>
    <xf numFmtId="49" fontId="25" fillId="4" borderId="27" xfId="13" applyNumberFormat="1" applyFont="1" applyFill="1" applyBorder="1" applyAlignment="1">
      <alignment horizontal="center" vertical="top" wrapText="1"/>
    </xf>
    <xf numFmtId="49" fontId="25" fillId="12" borderId="3" xfId="13" applyNumberFormat="1" applyFont="1" applyFill="1" applyBorder="1" applyAlignment="1">
      <alignment vertical="top" wrapText="1"/>
    </xf>
    <xf numFmtId="0" fontId="30" fillId="0" borderId="63" xfId="13" applyFont="1" applyBorder="1" applyAlignment="1">
      <alignment horizontal="center" vertical="center" wrapText="1"/>
    </xf>
    <xf numFmtId="0" fontId="30" fillId="0" borderId="69" xfId="13" applyFont="1" applyBorder="1" applyAlignment="1">
      <alignment horizontal="center" vertical="center"/>
    </xf>
    <xf numFmtId="0" fontId="30" fillId="0" borderId="58" xfId="13" applyFont="1" applyBorder="1" applyAlignment="1">
      <alignment vertical="center" wrapText="1"/>
    </xf>
    <xf numFmtId="164" fontId="20" fillId="0" borderId="27" xfId="13" applyNumberFormat="1" applyFont="1" applyBorder="1" applyAlignment="1">
      <alignment horizontal="center" vertical="top"/>
    </xf>
    <xf numFmtId="49" fontId="50" fillId="0" borderId="27" xfId="13" applyNumberFormat="1" applyFont="1" applyBorder="1" applyAlignment="1">
      <alignment horizontal="center" vertical="top"/>
    </xf>
    <xf numFmtId="49" fontId="19" fillId="0" borderId="3" xfId="13" applyNumberFormat="1" applyFont="1" applyBorder="1" applyAlignment="1">
      <alignment vertical="top"/>
    </xf>
    <xf numFmtId="0" fontId="30" fillId="0" borderId="54" xfId="13" applyFont="1" applyBorder="1" applyAlignment="1">
      <alignment horizontal="center" vertical="center" wrapText="1"/>
    </xf>
    <xf numFmtId="0" fontId="30" fillId="0" borderId="66" xfId="13" applyFont="1" applyBorder="1" applyAlignment="1">
      <alignment horizontal="center" vertical="center"/>
    </xf>
    <xf numFmtId="0" fontId="30" fillId="0" borderId="35" xfId="13" applyFont="1" applyBorder="1" applyAlignment="1">
      <alignment vertical="center" wrapText="1"/>
    </xf>
    <xf numFmtId="164" fontId="20" fillId="0" borderId="1" xfId="13" applyNumberFormat="1" applyFont="1" applyBorder="1" applyAlignment="1">
      <alignment horizontal="center" vertical="top"/>
    </xf>
    <xf numFmtId="0" fontId="30" fillId="0" borderId="21" xfId="13" applyFont="1" applyBorder="1" applyAlignment="1">
      <alignment horizontal="center" vertical="top"/>
    </xf>
    <xf numFmtId="49" fontId="19" fillId="0" borderId="0" xfId="13" applyNumberFormat="1" applyFont="1" applyAlignment="1">
      <alignment vertical="top"/>
    </xf>
    <xf numFmtId="164" fontId="7" fillId="0" borderId="18" xfId="13" applyNumberFormat="1" applyFont="1" applyBorder="1" applyAlignment="1">
      <alignment horizontal="center" vertical="top"/>
    </xf>
    <xf numFmtId="0" fontId="7" fillId="0" borderId="0" xfId="8" applyFont="1" applyAlignment="1">
      <alignment vertical="top" wrapText="1"/>
    </xf>
    <xf numFmtId="0" fontId="30" fillId="0" borderId="50" xfId="13" applyFont="1" applyBorder="1" applyAlignment="1">
      <alignment vertical="center" wrapText="1"/>
    </xf>
    <xf numFmtId="164" fontId="7" fillId="0" borderId="5" xfId="13" applyNumberFormat="1" applyFont="1" applyBorder="1" applyAlignment="1">
      <alignment horizontal="center" vertical="top"/>
    </xf>
    <xf numFmtId="0" fontId="30" fillId="0" borderId="8" xfId="13" applyFont="1" applyBorder="1" applyAlignment="1">
      <alignment horizontal="center" vertical="top"/>
    </xf>
    <xf numFmtId="0" fontId="7" fillId="0" borderId="20" xfId="8" applyFont="1" applyBorder="1" applyAlignment="1">
      <alignment vertical="top" wrapText="1"/>
    </xf>
    <xf numFmtId="49" fontId="50" fillId="0" borderId="41" xfId="13" applyNumberFormat="1" applyFont="1" applyBorder="1" applyAlignment="1">
      <alignment horizontal="center" vertical="top"/>
    </xf>
    <xf numFmtId="0" fontId="30" fillId="0" borderId="70" xfId="13" applyFont="1" applyBorder="1" applyAlignment="1">
      <alignment vertical="center" wrapText="1"/>
    </xf>
    <xf numFmtId="164" fontId="30" fillId="20" borderId="59" xfId="13" applyNumberFormat="1" applyFont="1" applyFill="1" applyBorder="1" applyAlignment="1">
      <alignment vertical="center" wrapText="1"/>
    </xf>
    <xf numFmtId="0" fontId="30" fillId="0" borderId="43" xfId="13" applyFont="1" applyBorder="1" applyAlignment="1">
      <alignment vertical="top" wrapText="1"/>
    </xf>
    <xf numFmtId="164" fontId="5" fillId="23" borderId="17" xfId="13" applyNumberFormat="1" applyFont="1" applyFill="1" applyBorder="1" applyAlignment="1">
      <alignment horizontal="center" vertical="top"/>
    </xf>
    <xf numFmtId="0" fontId="25" fillId="23" borderId="10" xfId="13" applyFont="1" applyFill="1" applyBorder="1" applyAlignment="1">
      <alignment horizontal="center" vertical="top"/>
    </xf>
    <xf numFmtId="0" fontId="14" fillId="0" borderId="0" xfId="13" applyFont="1" applyAlignment="1">
      <alignment horizontal="right"/>
    </xf>
    <xf numFmtId="0" fontId="30" fillId="0" borderId="28" xfId="13" applyFont="1" applyBorder="1" applyAlignment="1">
      <alignment horizontal="center" vertical="center" wrapText="1"/>
    </xf>
    <xf numFmtId="164" fontId="30" fillId="20" borderId="29" xfId="13" applyNumberFormat="1" applyFont="1" applyFill="1" applyBorder="1" applyAlignment="1">
      <alignment horizontal="center" vertical="center" wrapText="1"/>
    </xf>
    <xf numFmtId="0" fontId="30" fillId="0" borderId="44" xfId="13" applyFont="1" applyBorder="1" applyAlignment="1">
      <alignment vertical="top" wrapText="1"/>
    </xf>
    <xf numFmtId="164" fontId="7" fillId="0" borderId="4" xfId="13" applyNumberFormat="1" applyFont="1" applyBorder="1" applyAlignment="1">
      <alignment horizontal="center" vertical="top"/>
    </xf>
    <xf numFmtId="0" fontId="30" fillId="0" borderId="26" xfId="13" applyFont="1" applyBorder="1" applyAlignment="1">
      <alignment horizontal="center" vertical="top"/>
    </xf>
    <xf numFmtId="0" fontId="7" fillId="0" borderId="28" xfId="13" applyFont="1" applyBorder="1" applyAlignment="1">
      <alignment horizontal="center" vertical="center" wrapText="1"/>
    </xf>
    <xf numFmtId="164" fontId="7" fillId="20" borderId="29" xfId="13" applyNumberFormat="1" applyFont="1" applyFill="1" applyBorder="1" applyAlignment="1">
      <alignment horizontal="center" vertical="center" wrapText="1"/>
    </xf>
    <xf numFmtId="0" fontId="7" fillId="0" borderId="44" xfId="13" applyFont="1" applyBorder="1" applyAlignment="1">
      <alignment vertical="center" wrapText="1"/>
    </xf>
    <xf numFmtId="164" fontId="7" fillId="0" borderId="21" xfId="13" applyNumberFormat="1" applyFont="1" applyBorder="1" applyAlignment="1">
      <alignment horizontal="center" vertical="top"/>
    </xf>
    <xf numFmtId="0" fontId="30" fillId="0" borderId="36" xfId="13" applyFont="1" applyBorder="1" applyAlignment="1">
      <alignment horizontal="center" vertical="top"/>
    </xf>
    <xf numFmtId="0" fontId="30" fillId="0" borderId="37" xfId="13" applyFont="1" applyBorder="1" applyAlignment="1">
      <alignment horizontal="center" vertical="center" wrapText="1"/>
    </xf>
    <xf numFmtId="164" fontId="30" fillId="20" borderId="38" xfId="13" applyNumberFormat="1" applyFont="1" applyFill="1" applyBorder="1" applyAlignment="1">
      <alignment horizontal="center" vertical="center" wrapText="1"/>
    </xf>
    <xf numFmtId="0" fontId="30" fillId="0" borderId="45" xfId="13" applyFont="1" applyBorder="1" applyAlignment="1">
      <alignment vertical="top" wrapText="1"/>
    </xf>
    <xf numFmtId="164" fontId="7" fillId="0" borderId="8" xfId="13" applyNumberFormat="1" applyFont="1" applyBorder="1" applyAlignment="1">
      <alignment horizontal="center" vertical="top"/>
    </xf>
    <xf numFmtId="164" fontId="25" fillId="0" borderId="0" xfId="13" applyNumberFormat="1" applyFont="1" applyAlignment="1">
      <alignment horizontal="center" vertical="top"/>
    </xf>
    <xf numFmtId="164" fontId="18" fillId="12" borderId="26" xfId="13" applyNumberFormat="1" applyFont="1" applyFill="1" applyBorder="1" applyAlignment="1">
      <alignment horizontal="center" vertical="top"/>
    </xf>
    <xf numFmtId="0" fontId="5" fillId="12" borderId="26" xfId="13" applyFont="1" applyFill="1" applyBorder="1" applyAlignment="1">
      <alignment horizontal="center" vertical="top"/>
    </xf>
    <xf numFmtId="49" fontId="19" fillId="0" borderId="1" xfId="13" applyNumberFormat="1" applyFont="1" applyBorder="1" applyAlignment="1">
      <alignment vertical="top" wrapText="1"/>
    </xf>
    <xf numFmtId="49" fontId="5" fillId="12" borderId="3" xfId="13" applyNumberFormat="1" applyFont="1" applyFill="1" applyBorder="1" applyAlignment="1">
      <alignment vertical="top" wrapText="1"/>
    </xf>
    <xf numFmtId="164" fontId="7" fillId="12" borderId="18" xfId="13" applyNumberFormat="1" applyFont="1" applyFill="1" applyBorder="1" applyAlignment="1">
      <alignment horizontal="center" vertical="top"/>
    </xf>
    <xf numFmtId="0" fontId="7" fillId="12" borderId="18" xfId="13" applyFont="1" applyFill="1" applyBorder="1" applyAlignment="1">
      <alignment horizontal="center" vertical="top"/>
    </xf>
    <xf numFmtId="49" fontId="19" fillId="0" borderId="27" xfId="13" applyNumberFormat="1" applyFont="1" applyBorder="1" applyAlignment="1">
      <alignment vertical="top" wrapText="1"/>
    </xf>
    <xf numFmtId="49" fontId="5" fillId="12" borderId="0" xfId="13" applyNumberFormat="1" applyFont="1" applyFill="1" applyAlignment="1">
      <alignment vertical="top" wrapText="1"/>
    </xf>
    <xf numFmtId="0" fontId="7" fillId="12" borderId="36" xfId="13" applyFont="1" applyFill="1" applyBorder="1" applyAlignment="1">
      <alignment horizontal="center" vertical="top"/>
    </xf>
    <xf numFmtId="164" fontId="20" fillId="12" borderId="18" xfId="13" applyNumberFormat="1" applyFont="1" applyFill="1" applyBorder="1" applyAlignment="1">
      <alignment horizontal="center" vertical="top"/>
    </xf>
    <xf numFmtId="0" fontId="30" fillId="4" borderId="37" xfId="13" applyFont="1" applyFill="1" applyBorder="1" applyAlignment="1">
      <alignment horizontal="center" vertical="center" wrapText="1"/>
    </xf>
    <xf numFmtId="0" fontId="30" fillId="0" borderId="38" xfId="13" applyFont="1" applyBorder="1" applyAlignment="1">
      <alignment horizontal="center" vertical="center"/>
    </xf>
    <xf numFmtId="164" fontId="20" fillId="12" borderId="5" xfId="13" applyNumberFormat="1" applyFont="1" applyFill="1" applyBorder="1" applyAlignment="1">
      <alignment horizontal="center" vertical="top"/>
    </xf>
    <xf numFmtId="0" fontId="7" fillId="12" borderId="5" xfId="13" applyFont="1" applyFill="1" applyBorder="1" applyAlignment="1">
      <alignment horizontal="center" vertical="top"/>
    </xf>
    <xf numFmtId="49" fontId="19" fillId="0" borderId="41" xfId="13" applyNumberFormat="1" applyFont="1" applyBorder="1" applyAlignment="1">
      <alignment vertical="top" wrapText="1"/>
    </xf>
    <xf numFmtId="49" fontId="5" fillId="12" borderId="22" xfId="13" applyNumberFormat="1" applyFont="1" applyFill="1" applyBorder="1" applyAlignment="1">
      <alignment vertical="top" wrapText="1"/>
    </xf>
    <xf numFmtId="49" fontId="30" fillId="20" borderId="23" xfId="13" applyNumberFormat="1" applyFont="1" applyFill="1" applyBorder="1" applyAlignment="1">
      <alignment horizontal="center" vertical="center" wrapText="1"/>
    </xf>
    <xf numFmtId="0" fontId="30" fillId="4" borderId="24" xfId="13" applyFont="1" applyFill="1" applyBorder="1" applyAlignment="1">
      <alignment horizontal="center" vertical="center"/>
    </xf>
    <xf numFmtId="0" fontId="7" fillId="4" borderId="43" xfId="13" applyFont="1" applyFill="1" applyBorder="1" applyAlignment="1">
      <alignment vertical="center" wrapText="1"/>
    </xf>
    <xf numFmtId="164" fontId="5" fillId="24" borderId="16" xfId="13" applyNumberFormat="1" applyFont="1" applyFill="1" applyBorder="1" applyAlignment="1">
      <alignment horizontal="center" vertical="top"/>
    </xf>
    <xf numFmtId="0" fontId="5" fillId="23" borderId="4" xfId="13" applyFont="1" applyFill="1" applyBorder="1" applyAlignment="1">
      <alignment horizontal="center" vertical="top"/>
    </xf>
    <xf numFmtId="49" fontId="19" fillId="0" borderId="2" xfId="13" applyNumberFormat="1" applyFont="1" applyBorder="1" applyAlignment="1">
      <alignment vertical="top" wrapText="1"/>
    </xf>
    <xf numFmtId="49" fontId="19" fillId="0" borderId="1" xfId="13" applyNumberFormat="1" applyFont="1" applyBorder="1" applyAlignment="1">
      <alignment horizontal="center" vertical="top" wrapText="1"/>
    </xf>
    <xf numFmtId="0" fontId="4" fillId="4" borderId="1" xfId="13" applyFill="1" applyBorder="1" applyAlignment="1">
      <alignment horizontal="center" vertical="top" wrapText="1"/>
    </xf>
    <xf numFmtId="49" fontId="30" fillId="20" borderId="63" xfId="13" applyNumberFormat="1" applyFont="1" applyFill="1" applyBorder="1" applyAlignment="1">
      <alignment horizontal="center" vertical="center" wrapText="1"/>
    </xf>
    <xf numFmtId="0" fontId="30" fillId="4" borderId="69" xfId="13" applyFont="1" applyFill="1" applyBorder="1" applyAlignment="1">
      <alignment horizontal="center" vertical="center"/>
    </xf>
    <xf numFmtId="0" fontId="7" fillId="4" borderId="58" xfId="13" applyFont="1" applyFill="1" applyBorder="1" applyAlignment="1">
      <alignment vertical="center" wrapText="1"/>
    </xf>
    <xf numFmtId="164" fontId="7" fillId="0" borderId="17" xfId="13" applyNumberFormat="1" applyFont="1" applyBorder="1" applyAlignment="1">
      <alignment horizontal="center" vertical="top"/>
    </xf>
    <xf numFmtId="0" fontId="7" fillId="0" borderId="36" xfId="13" applyFont="1" applyBorder="1" applyAlignment="1">
      <alignment horizontal="center" vertical="top"/>
    </xf>
    <xf numFmtId="49" fontId="19" fillId="0" borderId="41" xfId="13" applyNumberFormat="1" applyFont="1" applyBorder="1" applyAlignment="1">
      <alignment horizontal="center" vertical="top" wrapText="1"/>
    </xf>
    <xf numFmtId="0" fontId="4" fillId="4" borderId="41" xfId="13" applyFill="1" applyBorder="1" applyAlignment="1">
      <alignment horizontal="center" vertical="top" wrapText="1"/>
    </xf>
    <xf numFmtId="0" fontId="30" fillId="4" borderId="43" xfId="13" applyFont="1" applyFill="1" applyBorder="1" applyAlignment="1">
      <alignment vertical="center" wrapText="1"/>
    </xf>
    <xf numFmtId="164" fontId="25" fillId="24" borderId="61" xfId="13" applyNumberFormat="1" applyFont="1" applyFill="1" applyBorder="1" applyAlignment="1">
      <alignment horizontal="center" vertical="top"/>
    </xf>
    <xf numFmtId="0" fontId="30" fillId="4" borderId="58" xfId="13" applyFont="1" applyFill="1" applyBorder="1" applyAlignment="1">
      <alignment vertical="center" wrapText="1"/>
    </xf>
    <xf numFmtId="164" fontId="30" fillId="0" borderId="16" xfId="13" applyNumberFormat="1" applyFont="1" applyBorder="1" applyAlignment="1">
      <alignment horizontal="center" vertical="top"/>
    </xf>
    <xf numFmtId="49" fontId="30" fillId="20" borderId="54" xfId="13" applyNumberFormat="1" applyFont="1" applyFill="1" applyBorder="1" applyAlignment="1">
      <alignment horizontal="center" vertical="center" wrapText="1"/>
    </xf>
    <xf numFmtId="0" fontId="30" fillId="4" borderId="66" xfId="13" applyFont="1" applyFill="1" applyBorder="1" applyAlignment="1">
      <alignment horizontal="center" vertical="center"/>
    </xf>
    <xf numFmtId="0" fontId="30" fillId="4" borderId="55" xfId="13" applyFont="1" applyFill="1" applyBorder="1" applyAlignment="1">
      <alignment vertical="center" wrapText="1"/>
    </xf>
    <xf numFmtId="164" fontId="25" fillId="24" borderId="1" xfId="13" applyNumberFormat="1" applyFont="1" applyFill="1" applyBorder="1" applyAlignment="1">
      <alignment horizontal="center" vertical="top"/>
    </xf>
    <xf numFmtId="49" fontId="19" fillId="0" borderId="27" xfId="13" applyNumberFormat="1" applyFont="1" applyBorder="1" applyAlignment="1">
      <alignment horizontal="center" vertical="top" wrapText="1"/>
    </xf>
    <xf numFmtId="0" fontId="30" fillId="4" borderId="29" xfId="13" applyFont="1" applyFill="1" applyBorder="1" applyAlignment="1">
      <alignment vertical="top"/>
    </xf>
    <xf numFmtId="0" fontId="4" fillId="4" borderId="27" xfId="13" applyFill="1" applyBorder="1" applyAlignment="1">
      <alignment horizontal="center" vertical="top" wrapText="1"/>
    </xf>
    <xf numFmtId="49" fontId="30" fillId="20" borderId="33" xfId="13" applyNumberFormat="1" applyFont="1" applyFill="1" applyBorder="1" applyAlignment="1">
      <alignment horizontal="center" vertical="center" wrapText="1"/>
    </xf>
    <xf numFmtId="0" fontId="30" fillId="4" borderId="34" xfId="13" applyFont="1" applyFill="1" applyBorder="1" applyAlignment="1">
      <alignment horizontal="center" vertical="center"/>
    </xf>
    <xf numFmtId="164" fontId="30" fillId="4" borderId="21" xfId="13" applyNumberFormat="1" applyFont="1" applyFill="1" applyBorder="1" applyAlignment="1">
      <alignment horizontal="center" vertical="top"/>
    </xf>
    <xf numFmtId="0" fontId="30" fillId="0" borderId="18" xfId="13" applyFont="1" applyBorder="1" applyAlignment="1">
      <alignment horizontal="center" vertical="top"/>
    </xf>
    <xf numFmtId="164" fontId="79" fillId="0" borderId="0" xfId="13" applyNumberFormat="1" applyFont="1" applyAlignment="1">
      <alignment horizontal="center" vertical="top"/>
    </xf>
    <xf numFmtId="164" fontId="25" fillId="12" borderId="26" xfId="13" applyNumberFormat="1" applyFont="1" applyFill="1" applyBorder="1" applyAlignment="1">
      <alignment horizontal="center" vertical="top"/>
    </xf>
    <xf numFmtId="49" fontId="25" fillId="12" borderId="1" xfId="13" applyNumberFormat="1" applyFont="1" applyFill="1" applyBorder="1" applyAlignment="1">
      <alignment vertical="top" wrapText="1"/>
    </xf>
    <xf numFmtId="164" fontId="30" fillId="12" borderId="36" xfId="13" applyNumberFormat="1" applyFont="1" applyFill="1" applyBorder="1" applyAlignment="1">
      <alignment horizontal="center" vertical="top"/>
    </xf>
    <xf numFmtId="0" fontId="30" fillId="12" borderId="36" xfId="13" applyFont="1" applyFill="1" applyBorder="1" applyAlignment="1">
      <alignment horizontal="center" vertical="top"/>
    </xf>
    <xf numFmtId="49" fontId="25" fillId="12" borderId="27" xfId="13" applyNumberFormat="1" applyFont="1" applyFill="1" applyBorder="1" applyAlignment="1">
      <alignment vertical="top" wrapText="1"/>
    </xf>
    <xf numFmtId="0" fontId="50" fillId="0" borderId="45" xfId="13" applyFont="1" applyBorder="1" applyAlignment="1">
      <alignment horizontal="justify" vertical="center"/>
    </xf>
    <xf numFmtId="49" fontId="19" fillId="0" borderId="22" xfId="13" applyNumberFormat="1" applyFont="1" applyBorder="1" applyAlignment="1">
      <alignment vertical="top" wrapText="1"/>
    </xf>
    <xf numFmtId="164" fontId="29" fillId="0" borderId="0" xfId="13" applyNumberFormat="1" applyFont="1" applyAlignment="1">
      <alignment horizontal="center" vertical="top"/>
    </xf>
    <xf numFmtId="0" fontId="30" fillId="4" borderId="54" xfId="13" applyFont="1" applyFill="1" applyBorder="1" applyAlignment="1">
      <alignment horizontal="center" vertical="center" wrapText="1"/>
    </xf>
    <xf numFmtId="0" fontId="50" fillId="0" borderId="55" xfId="13" applyFont="1" applyBorder="1" applyAlignment="1">
      <alignment horizontal="justify" vertical="center"/>
    </xf>
    <xf numFmtId="0" fontId="30" fillId="12" borderId="27" xfId="13" applyFont="1" applyFill="1" applyBorder="1" applyAlignment="1">
      <alignment horizontal="center" vertical="top"/>
    </xf>
    <xf numFmtId="0" fontId="30" fillId="4" borderId="46" xfId="13" applyFont="1" applyFill="1" applyBorder="1" applyAlignment="1">
      <alignment horizontal="center" vertical="center" wrapText="1"/>
    </xf>
    <xf numFmtId="0" fontId="30" fillId="0" borderId="49" xfId="13" applyFont="1" applyBorder="1" applyAlignment="1">
      <alignment horizontal="center" vertical="center"/>
    </xf>
    <xf numFmtId="0" fontId="50" fillId="0" borderId="48" xfId="13" applyFont="1" applyBorder="1" applyAlignment="1">
      <alignment horizontal="justify" vertical="center"/>
    </xf>
    <xf numFmtId="164" fontId="30" fillId="12" borderId="17" xfId="13" applyNumberFormat="1" applyFont="1" applyFill="1" applyBorder="1" applyAlignment="1">
      <alignment horizontal="center" vertical="top"/>
    </xf>
    <xf numFmtId="0" fontId="30" fillId="12" borderId="17" xfId="13" applyFont="1" applyFill="1" applyBorder="1" applyAlignment="1">
      <alignment horizontal="center" vertical="top"/>
    </xf>
    <xf numFmtId="0" fontId="7" fillId="0" borderId="11" xfId="8" applyFont="1" applyBorder="1" applyAlignment="1">
      <alignment vertical="top" wrapText="1"/>
    </xf>
    <xf numFmtId="49" fontId="25" fillId="12" borderId="41" xfId="13" applyNumberFormat="1" applyFont="1" applyFill="1" applyBorder="1" applyAlignment="1">
      <alignment vertical="top" wrapText="1"/>
    </xf>
    <xf numFmtId="0" fontId="30" fillId="0" borderId="54" xfId="13" applyFont="1" applyBorder="1" applyAlignment="1">
      <alignment horizontal="left" vertical="top" wrapText="1"/>
    </xf>
    <xf numFmtId="0" fontId="30" fillId="0" borderId="55" xfId="13" applyFont="1" applyBorder="1" applyAlignment="1">
      <alignment vertical="center" wrapText="1"/>
    </xf>
    <xf numFmtId="164" fontId="25" fillId="26" borderId="27" xfId="13" applyNumberFormat="1" applyFont="1" applyFill="1" applyBorder="1" applyAlignment="1">
      <alignment horizontal="center" vertical="top"/>
    </xf>
    <xf numFmtId="0" fontId="25" fillId="26" borderId="4" xfId="13" applyFont="1" applyFill="1" applyBorder="1" applyAlignment="1">
      <alignment horizontal="center" vertical="top"/>
    </xf>
    <xf numFmtId="0" fontId="7" fillId="0" borderId="66" xfId="13" applyFont="1" applyBorder="1" applyAlignment="1">
      <alignment horizontal="center" vertical="center"/>
    </xf>
    <xf numFmtId="0" fontId="7" fillId="0" borderId="55" xfId="13" applyFont="1" applyBorder="1" applyAlignment="1">
      <alignment vertical="center" wrapText="1"/>
    </xf>
    <xf numFmtId="164" fontId="30" fillId="0" borderId="18" xfId="13" applyNumberFormat="1" applyFont="1" applyBorder="1" applyAlignment="1">
      <alignment horizontal="center" vertical="top"/>
    </xf>
    <xf numFmtId="0" fontId="25" fillId="12" borderId="26" xfId="13" applyFont="1" applyFill="1" applyBorder="1" applyAlignment="1">
      <alignment horizontal="center" vertical="top"/>
    </xf>
    <xf numFmtId="164" fontId="30" fillId="12" borderId="18" xfId="13" applyNumberFormat="1" applyFont="1" applyFill="1" applyBorder="1" applyAlignment="1">
      <alignment horizontal="center" vertical="top"/>
    </xf>
    <xf numFmtId="0" fontId="30" fillId="12" borderId="18" xfId="13" applyFont="1" applyFill="1" applyBorder="1" applyAlignment="1">
      <alignment horizontal="center" vertical="top"/>
    </xf>
    <xf numFmtId="0" fontId="30" fillId="0" borderId="37" xfId="13" applyFont="1" applyBorder="1" applyAlignment="1">
      <alignment horizontal="center" vertical="top" wrapText="1"/>
    </xf>
    <xf numFmtId="0" fontId="30" fillId="0" borderId="45" xfId="13" applyFont="1" applyBorder="1" applyAlignment="1">
      <alignment horizontal="justify" vertical="center"/>
    </xf>
    <xf numFmtId="164" fontId="79" fillId="24" borderId="2" xfId="13" applyNumberFormat="1" applyFont="1" applyFill="1" applyBorder="1" applyAlignment="1">
      <alignment horizontal="center" vertical="top"/>
    </xf>
    <xf numFmtId="0" fontId="25" fillId="26" borderId="1" xfId="13" applyFont="1" applyFill="1" applyBorder="1" applyAlignment="1">
      <alignment horizontal="center" vertical="top"/>
    </xf>
    <xf numFmtId="0" fontId="30" fillId="0" borderId="35" xfId="13" applyFont="1" applyBorder="1" applyAlignment="1">
      <alignment horizontal="justify" vertical="center"/>
    </xf>
    <xf numFmtId="164" fontId="30" fillId="0" borderId="19" xfId="13" applyNumberFormat="1" applyFont="1" applyBorder="1" applyAlignment="1">
      <alignment horizontal="center" vertical="top"/>
    </xf>
    <xf numFmtId="164" fontId="4" fillId="0" borderId="0" xfId="13" applyNumberFormat="1"/>
    <xf numFmtId="164" fontId="29" fillId="0" borderId="14" xfId="13" applyNumberFormat="1" applyFont="1" applyBorder="1" applyAlignment="1">
      <alignment horizontal="center" vertical="top"/>
    </xf>
    <xf numFmtId="0" fontId="30" fillId="0" borderId="60" xfId="13" applyFont="1" applyBorder="1" applyAlignment="1">
      <alignment horizontal="center" vertical="center"/>
    </xf>
    <xf numFmtId="164" fontId="30" fillId="0" borderId="6" xfId="13" applyNumberFormat="1" applyFont="1" applyBorder="1" applyAlignment="1">
      <alignment horizontal="center" vertical="top"/>
    </xf>
    <xf numFmtId="0" fontId="41" fillId="0" borderId="2" xfId="13" applyFont="1" applyBorder="1" applyAlignment="1">
      <alignment horizontal="center" vertical="top" wrapText="1"/>
    </xf>
    <xf numFmtId="0" fontId="41" fillId="0" borderId="59" xfId="13" applyFont="1" applyBorder="1" applyAlignment="1">
      <alignment horizontal="center" vertical="top" wrapText="1"/>
    </xf>
    <xf numFmtId="0" fontId="20" fillId="0" borderId="51" xfId="13" applyFont="1" applyBorder="1" applyAlignment="1">
      <alignment horizontal="justify" vertical="center"/>
    </xf>
    <xf numFmtId="49" fontId="30" fillId="20" borderId="19" xfId="13" applyNumberFormat="1" applyFont="1" applyFill="1" applyBorder="1" applyAlignment="1">
      <alignment horizontal="center" vertical="center" wrapText="1"/>
    </xf>
    <xf numFmtId="0" fontId="30" fillId="4" borderId="30" xfId="13" applyFont="1" applyFill="1" applyBorder="1" applyAlignment="1">
      <alignment horizontal="center" vertical="center"/>
    </xf>
    <xf numFmtId="49" fontId="30" fillId="20" borderId="40" xfId="13" applyNumberFormat="1" applyFont="1" applyFill="1" applyBorder="1" applyAlignment="1">
      <alignment horizontal="center" vertical="center" wrapText="1"/>
    </xf>
    <xf numFmtId="0" fontId="30" fillId="4" borderId="50" xfId="13" applyFont="1" applyFill="1" applyBorder="1" applyAlignment="1">
      <alignment horizontal="center" vertical="center"/>
    </xf>
    <xf numFmtId="0" fontId="30" fillId="4" borderId="45" xfId="13" applyFont="1" applyFill="1" applyBorder="1" applyAlignment="1">
      <alignment vertical="top"/>
    </xf>
    <xf numFmtId="0" fontId="7" fillId="0" borderId="41" xfId="13" applyFont="1" applyBorder="1" applyAlignment="1">
      <alignment horizontal="center"/>
    </xf>
    <xf numFmtId="164" fontId="84" fillId="12" borderId="1" xfId="13" applyNumberFormat="1" applyFont="1" applyFill="1" applyBorder="1" applyAlignment="1">
      <alignment horizontal="center" vertical="top"/>
    </xf>
    <xf numFmtId="0" fontId="25" fillId="12" borderId="17" xfId="13" applyFont="1" applyFill="1" applyBorder="1" applyAlignment="1">
      <alignment horizontal="center" vertical="top"/>
    </xf>
    <xf numFmtId="164" fontId="30" fillId="12" borderId="1" xfId="13" applyNumberFormat="1" applyFont="1" applyFill="1" applyBorder="1" applyAlignment="1">
      <alignment horizontal="center" vertical="top"/>
    </xf>
    <xf numFmtId="0" fontId="30" fillId="12" borderId="26" xfId="13" applyFont="1" applyFill="1" applyBorder="1" applyAlignment="1">
      <alignment horizontal="center" vertical="top"/>
    </xf>
    <xf numFmtId="49" fontId="19" fillId="0" borderId="12" xfId="13" applyNumberFormat="1" applyFont="1" applyBorder="1" applyAlignment="1">
      <alignment vertical="top"/>
    </xf>
    <xf numFmtId="49" fontId="30" fillId="4" borderId="56" xfId="13" applyNumberFormat="1" applyFont="1" applyFill="1" applyBorder="1" applyAlignment="1">
      <alignment horizontal="center" vertical="center" wrapText="1"/>
    </xf>
    <xf numFmtId="164" fontId="29" fillId="12" borderId="28" xfId="13" applyNumberFormat="1" applyFont="1" applyFill="1" applyBorder="1" applyAlignment="1">
      <alignment horizontal="center" vertical="top"/>
    </xf>
    <xf numFmtId="49" fontId="30" fillId="4" borderId="28" xfId="13" applyNumberFormat="1" applyFont="1" applyFill="1" applyBorder="1" applyAlignment="1">
      <alignment horizontal="center" vertical="center" wrapText="1"/>
    </xf>
    <xf numFmtId="0" fontId="30" fillId="0" borderId="53" xfId="13" applyFont="1" applyBorder="1" applyAlignment="1">
      <alignment horizontal="justify" vertical="center"/>
    </xf>
    <xf numFmtId="0" fontId="30" fillId="0" borderId="34" xfId="13" applyFont="1" applyBorder="1" applyAlignment="1">
      <alignment horizontal="center" vertical="center"/>
    </xf>
    <xf numFmtId="0" fontId="30" fillId="0" borderId="53" xfId="13" applyFont="1" applyBorder="1" applyAlignment="1">
      <alignment vertical="center" wrapText="1"/>
    </xf>
    <xf numFmtId="164" fontId="7" fillId="0" borderId="0" xfId="13" applyNumberFormat="1" applyFont="1" applyAlignment="1">
      <alignment vertical="center" textRotation="90"/>
    </xf>
    <xf numFmtId="49" fontId="30" fillId="0" borderId="70" xfId="13" applyNumberFormat="1" applyFont="1" applyBorder="1" applyAlignment="1">
      <alignment vertical="center" wrapText="1"/>
    </xf>
    <xf numFmtId="0" fontId="30" fillId="0" borderId="62" xfId="13" applyFont="1" applyBorder="1" applyAlignment="1">
      <alignment vertical="center"/>
    </xf>
    <xf numFmtId="164" fontId="25" fillId="24" borderId="52" xfId="13" applyNumberFormat="1" applyFont="1" applyFill="1" applyBorder="1" applyAlignment="1">
      <alignment horizontal="center" vertical="top"/>
    </xf>
    <xf numFmtId="0" fontId="25" fillId="23" borderId="13" xfId="13" applyFont="1" applyFill="1" applyBorder="1" applyAlignment="1">
      <alignment horizontal="center" vertical="top"/>
    </xf>
    <xf numFmtId="0" fontId="85" fillId="0" borderId="0" xfId="13" applyFont="1" applyAlignment="1">
      <alignment vertical="center"/>
    </xf>
    <xf numFmtId="49" fontId="30" fillId="0" borderId="54" xfId="13" applyNumberFormat="1" applyFont="1" applyBorder="1" applyAlignment="1">
      <alignment vertical="center" wrapText="1"/>
    </xf>
    <xf numFmtId="0" fontId="30" fillId="0" borderId="66" xfId="13" applyFont="1" applyBorder="1" applyAlignment="1">
      <alignment vertical="center"/>
    </xf>
    <xf numFmtId="0" fontId="20" fillId="0" borderId="0" xfId="13" applyFont="1" applyAlignment="1">
      <alignment horizontal="center" vertical="center"/>
    </xf>
    <xf numFmtId="44" fontId="30" fillId="0" borderId="63" xfId="14" applyFont="1" applyFill="1" applyBorder="1" applyAlignment="1">
      <alignment horizontal="center" vertical="center" wrapText="1"/>
    </xf>
    <xf numFmtId="0" fontId="30" fillId="0" borderId="69" xfId="13" applyFont="1" applyBorder="1" applyAlignment="1">
      <alignment vertical="center"/>
    </xf>
    <xf numFmtId="164" fontId="30" fillId="0" borderId="36" xfId="13" applyNumberFormat="1" applyFont="1" applyBorder="1" applyAlignment="1">
      <alignment horizontal="center" vertical="top"/>
    </xf>
    <xf numFmtId="0" fontId="7" fillId="0" borderId="27" xfId="13" applyFont="1" applyBorder="1" applyAlignment="1">
      <alignment horizontal="center"/>
    </xf>
    <xf numFmtId="0" fontId="7" fillId="0" borderId="7" xfId="8" applyFont="1" applyBorder="1" applyAlignment="1">
      <alignment vertical="top" wrapText="1"/>
    </xf>
    <xf numFmtId="164" fontId="79" fillId="24" borderId="26" xfId="13" applyNumberFormat="1" applyFont="1" applyFill="1" applyBorder="1" applyAlignment="1">
      <alignment horizontal="center" vertical="top"/>
    </xf>
    <xf numFmtId="164" fontId="29" fillId="0" borderId="18" xfId="13" applyNumberFormat="1" applyFont="1" applyBorder="1" applyAlignment="1">
      <alignment horizontal="center" vertical="top"/>
    </xf>
    <xf numFmtId="164" fontId="30" fillId="4" borderId="5" xfId="13" applyNumberFormat="1" applyFont="1" applyFill="1" applyBorder="1" applyAlignment="1">
      <alignment horizontal="center" vertical="top"/>
    </xf>
    <xf numFmtId="164" fontId="29" fillId="4" borderId="36" xfId="13" applyNumberFormat="1" applyFont="1" applyFill="1" applyBorder="1" applyAlignment="1">
      <alignment horizontal="center" vertical="top"/>
    </xf>
    <xf numFmtId="0" fontId="30" fillId="0" borderId="27" xfId="13" applyFont="1" applyBorder="1" applyAlignment="1">
      <alignment horizontal="center" vertical="top"/>
    </xf>
    <xf numFmtId="0" fontId="4" fillId="0" borderId="0" xfId="13" applyAlignment="1">
      <alignment horizontal="center"/>
    </xf>
    <xf numFmtId="164" fontId="79" fillId="12" borderId="1" xfId="13" applyNumberFormat="1" applyFont="1" applyFill="1" applyBorder="1" applyAlignment="1">
      <alignment horizontal="center" vertical="top"/>
    </xf>
    <xf numFmtId="0" fontId="25" fillId="12" borderId="4" xfId="13" applyFont="1" applyFill="1" applyBorder="1" applyAlignment="1">
      <alignment horizontal="center" vertical="top"/>
    </xf>
    <xf numFmtId="164" fontId="29" fillId="12" borderId="36" xfId="13" applyNumberFormat="1" applyFont="1" applyFill="1" applyBorder="1" applyAlignment="1">
      <alignment horizontal="center" vertical="top"/>
    </xf>
    <xf numFmtId="49" fontId="7" fillId="20" borderId="70" xfId="13" applyNumberFormat="1" applyFont="1" applyFill="1" applyBorder="1" applyAlignment="1">
      <alignment vertical="center" wrapText="1"/>
    </xf>
    <xf numFmtId="0" fontId="7" fillId="4" borderId="62" xfId="13" applyFont="1" applyFill="1" applyBorder="1" applyAlignment="1">
      <alignment vertical="center"/>
    </xf>
    <xf numFmtId="164" fontId="79" fillId="24" borderId="1" xfId="13" applyNumberFormat="1" applyFont="1" applyFill="1" applyBorder="1" applyAlignment="1">
      <alignment horizontal="center" vertical="top"/>
    </xf>
    <xf numFmtId="0" fontId="7" fillId="0" borderId="14" xfId="8" applyFont="1" applyBorder="1" applyAlignment="1">
      <alignment vertical="top" wrapText="1"/>
    </xf>
    <xf numFmtId="0" fontId="31" fillId="4" borderId="4" xfId="13" applyFont="1" applyFill="1" applyBorder="1" applyAlignment="1">
      <alignment horizontal="center" vertical="top" wrapText="1"/>
    </xf>
    <xf numFmtId="49" fontId="7" fillId="20" borderId="54" xfId="13" applyNumberFormat="1" applyFont="1" applyFill="1" applyBorder="1" applyAlignment="1">
      <alignment vertical="center" wrapText="1"/>
    </xf>
    <xf numFmtId="0" fontId="7" fillId="4" borderId="66" xfId="13" applyFont="1" applyFill="1" applyBorder="1" applyAlignment="1">
      <alignment vertical="center"/>
    </xf>
    <xf numFmtId="0" fontId="30" fillId="4" borderId="36" xfId="13" applyFont="1" applyFill="1" applyBorder="1" applyAlignment="1">
      <alignment horizontal="center" vertical="top"/>
    </xf>
    <xf numFmtId="0" fontId="7" fillId="0" borderId="36" xfId="8" applyFont="1" applyBorder="1" applyAlignment="1">
      <alignment vertical="top" wrapText="1"/>
    </xf>
    <xf numFmtId="49" fontId="50" fillId="0" borderId="13" xfId="13" applyNumberFormat="1" applyFont="1" applyBorder="1" applyAlignment="1">
      <alignment horizontal="center" vertical="top" wrapText="1"/>
    </xf>
    <xf numFmtId="0" fontId="31" fillId="4" borderId="13" xfId="13" applyFont="1" applyFill="1" applyBorder="1" applyAlignment="1">
      <alignment horizontal="center" vertical="top" wrapText="1"/>
    </xf>
    <xf numFmtId="49" fontId="7" fillId="20" borderId="63" xfId="13" applyNumberFormat="1" applyFont="1" applyFill="1" applyBorder="1" applyAlignment="1">
      <alignment horizontal="center" vertical="center" wrapText="1"/>
    </xf>
    <xf numFmtId="0" fontId="7" fillId="4" borderId="69" xfId="13" applyFont="1" applyFill="1" applyBorder="1" applyAlignment="1">
      <alignment horizontal="center" vertical="center"/>
    </xf>
    <xf numFmtId="0" fontId="30" fillId="4" borderId="5" xfId="13" applyFont="1" applyFill="1" applyBorder="1" applyAlignment="1">
      <alignment horizontal="center" vertical="top"/>
    </xf>
    <xf numFmtId="0" fontId="7" fillId="0" borderId="42" xfId="8" applyFont="1" applyBorder="1" applyAlignment="1">
      <alignment vertical="top" wrapText="1"/>
    </xf>
    <xf numFmtId="0" fontId="31" fillId="4" borderId="42" xfId="13" applyFont="1" applyFill="1" applyBorder="1" applyAlignment="1">
      <alignment horizontal="center" vertical="top" wrapText="1"/>
    </xf>
    <xf numFmtId="0" fontId="7" fillId="4" borderId="51" xfId="13" applyFont="1" applyFill="1" applyBorder="1" applyAlignment="1">
      <alignment vertical="center" wrapText="1"/>
    </xf>
    <xf numFmtId="0" fontId="30" fillId="4" borderId="8" xfId="13" applyFont="1" applyFill="1" applyBorder="1" applyAlignment="1">
      <alignment horizontal="center" vertical="top"/>
    </xf>
    <xf numFmtId="0" fontId="7" fillId="4" borderId="38" xfId="13" applyFont="1" applyFill="1" applyBorder="1" applyAlignment="1">
      <alignment vertical="center"/>
    </xf>
    <xf numFmtId="0" fontId="7" fillId="4" borderId="42" xfId="13" applyFont="1" applyFill="1" applyBorder="1" applyAlignment="1">
      <alignment vertical="center" wrapText="1"/>
    </xf>
    <xf numFmtId="49" fontId="7" fillId="20" borderId="46" xfId="13" applyNumberFormat="1" applyFont="1" applyFill="1" applyBorder="1" applyAlignment="1">
      <alignment vertical="center" wrapText="1"/>
    </xf>
    <xf numFmtId="0" fontId="7" fillId="4" borderId="49" xfId="13" applyFont="1" applyFill="1" applyBorder="1" applyAlignment="1">
      <alignment vertical="center"/>
    </xf>
    <xf numFmtId="0" fontId="7" fillId="4" borderId="11" xfId="13" applyFont="1" applyFill="1" applyBorder="1" applyAlignment="1">
      <alignment vertical="center" wrapText="1"/>
    </xf>
    <xf numFmtId="164" fontId="29" fillId="0" borderId="5" xfId="13" applyNumberFormat="1" applyFont="1" applyBorder="1" applyAlignment="1">
      <alignment horizontal="center" vertical="top"/>
    </xf>
    <xf numFmtId="0" fontId="30" fillId="4" borderId="16" xfId="13" applyFont="1" applyFill="1" applyBorder="1" applyAlignment="1">
      <alignment horizontal="center" vertical="top"/>
    </xf>
    <xf numFmtId="2" fontId="30" fillId="20" borderId="0" xfId="13" applyNumberFormat="1" applyFont="1" applyFill="1" applyAlignment="1">
      <alignment vertical="center" wrapText="1"/>
    </xf>
    <xf numFmtId="0" fontId="7" fillId="4" borderId="35" xfId="13" applyFont="1" applyFill="1" applyBorder="1" applyAlignment="1">
      <alignment vertical="center" wrapText="1"/>
    </xf>
    <xf numFmtId="0" fontId="25" fillId="23" borderId="1" xfId="13" applyFont="1" applyFill="1" applyBorder="1" applyAlignment="1">
      <alignment horizontal="center" vertical="top"/>
    </xf>
    <xf numFmtId="49" fontId="7" fillId="20" borderId="28" xfId="13" applyNumberFormat="1" applyFont="1" applyFill="1" applyBorder="1" applyAlignment="1">
      <alignment vertical="center" wrapText="1"/>
    </xf>
    <xf numFmtId="0" fontId="7" fillId="4" borderId="29" xfId="13" applyFont="1" applyFill="1" applyBorder="1" applyAlignment="1">
      <alignment vertical="center"/>
    </xf>
    <xf numFmtId="0" fontId="7" fillId="4" borderId="44" xfId="13" applyFont="1" applyFill="1" applyBorder="1" applyAlignment="1">
      <alignment vertical="center" wrapText="1"/>
    </xf>
    <xf numFmtId="164" fontId="30" fillId="4" borderId="18" xfId="13" applyNumberFormat="1" applyFont="1" applyFill="1" applyBorder="1" applyAlignment="1">
      <alignment horizontal="center" vertical="top"/>
    </xf>
    <xf numFmtId="0" fontId="7" fillId="0" borderId="16" xfId="8" applyFont="1" applyBorder="1" applyAlignment="1">
      <alignment vertical="top" wrapText="1"/>
    </xf>
    <xf numFmtId="49" fontId="7" fillId="20" borderId="38" xfId="13" applyNumberFormat="1" applyFont="1" applyFill="1" applyBorder="1" applyAlignment="1">
      <alignment vertical="center" wrapText="1"/>
    </xf>
    <xf numFmtId="0" fontId="7" fillId="4" borderId="39" xfId="13" applyFont="1" applyFill="1" applyBorder="1" applyAlignment="1">
      <alignment vertical="center"/>
    </xf>
    <xf numFmtId="0" fontId="7" fillId="0" borderId="45" xfId="9" applyFont="1" applyBorder="1" applyAlignment="1">
      <alignment vertical="top" wrapText="1"/>
    </xf>
    <xf numFmtId="164" fontId="30" fillId="0" borderId="41" xfId="13" applyNumberFormat="1" applyFont="1" applyBorder="1" applyAlignment="1">
      <alignment horizontal="center" vertical="top"/>
    </xf>
    <xf numFmtId="49" fontId="50" fillId="0" borderId="42" xfId="13" applyNumberFormat="1" applyFont="1" applyBorder="1" applyAlignment="1">
      <alignment horizontal="center" vertical="top" wrapText="1"/>
    </xf>
    <xf numFmtId="49" fontId="19" fillId="0" borderId="12" xfId="13" applyNumberFormat="1" applyFont="1" applyBorder="1" applyAlignment="1">
      <alignment vertical="top" wrapText="1"/>
    </xf>
    <xf numFmtId="0" fontId="30" fillId="0" borderId="64" xfId="13" applyFont="1" applyBorder="1" applyAlignment="1">
      <alignment horizontal="center" vertical="top"/>
    </xf>
    <xf numFmtId="0" fontId="30" fillId="4" borderId="21" xfId="13" applyFont="1" applyFill="1" applyBorder="1" applyAlignment="1">
      <alignment horizontal="center" vertical="top"/>
    </xf>
    <xf numFmtId="0" fontId="7" fillId="4" borderId="53" xfId="13" applyFont="1" applyFill="1" applyBorder="1" applyAlignment="1">
      <alignment vertical="center"/>
    </xf>
    <xf numFmtId="0" fontId="7" fillId="0" borderId="51" xfId="9" applyFont="1" applyBorder="1" applyAlignment="1">
      <alignment vertical="top" wrapText="1"/>
    </xf>
    <xf numFmtId="49" fontId="7" fillId="20" borderId="37" xfId="13" applyNumberFormat="1" applyFont="1" applyFill="1" applyBorder="1" applyAlignment="1">
      <alignment vertical="center" wrapText="1"/>
    </xf>
    <xf numFmtId="164" fontId="79" fillId="12" borderId="27" xfId="13" applyNumberFormat="1" applyFont="1" applyFill="1" applyBorder="1" applyAlignment="1">
      <alignment horizontal="center" vertical="top"/>
    </xf>
    <xf numFmtId="0" fontId="25" fillId="12" borderId="1" xfId="13" applyFont="1" applyFill="1" applyBorder="1" applyAlignment="1">
      <alignment horizontal="center" vertical="top"/>
    </xf>
    <xf numFmtId="0" fontId="31" fillId="12" borderId="0" xfId="13" applyFont="1" applyFill="1" applyAlignment="1">
      <alignment vertical="top" wrapText="1"/>
    </xf>
    <xf numFmtId="164" fontId="29" fillId="12" borderId="1" xfId="13" applyNumberFormat="1" applyFont="1" applyFill="1" applyBorder="1" applyAlignment="1">
      <alignment horizontal="center" vertical="top"/>
    </xf>
    <xf numFmtId="164" fontId="29" fillId="12" borderId="5" xfId="13" applyNumberFormat="1" applyFont="1" applyFill="1" applyBorder="1" applyAlignment="1">
      <alignment horizontal="center" vertical="top"/>
    </xf>
    <xf numFmtId="0" fontId="7" fillId="4" borderId="2" xfId="13" applyFont="1" applyFill="1" applyBorder="1" applyAlignment="1">
      <alignment horizontal="center" vertical="center" wrapText="1"/>
    </xf>
    <xf numFmtId="0" fontId="7" fillId="0" borderId="17" xfId="13" applyFont="1" applyBorder="1" applyAlignment="1">
      <alignment horizontal="center" vertical="center"/>
    </xf>
    <xf numFmtId="0" fontId="7" fillId="0" borderId="17" xfId="13" applyFont="1" applyBorder="1" applyAlignment="1">
      <alignment vertical="center" wrapText="1"/>
    </xf>
    <xf numFmtId="0" fontId="5" fillId="0" borderId="3" xfId="13" applyFont="1" applyBorder="1" applyAlignment="1">
      <alignment vertical="center"/>
    </xf>
    <xf numFmtId="0" fontId="5" fillId="0" borderId="4" xfId="13" applyFont="1" applyBorder="1" applyAlignment="1">
      <alignment vertical="center"/>
    </xf>
    <xf numFmtId="0" fontId="5" fillId="8" borderId="9" xfId="13" applyFont="1" applyFill="1" applyBorder="1" applyAlignment="1">
      <alignment vertical="center"/>
    </xf>
    <xf numFmtId="0" fontId="5" fillId="8" borderId="10" xfId="13" applyFont="1" applyFill="1" applyBorder="1" applyAlignment="1">
      <alignment vertical="center"/>
    </xf>
    <xf numFmtId="0" fontId="7" fillId="4" borderId="17" xfId="13" applyFont="1" applyFill="1" applyBorder="1" applyAlignment="1">
      <alignment horizontal="center" vertical="top"/>
    </xf>
    <xf numFmtId="0" fontId="7" fillId="0" borderId="15" xfId="13" applyFont="1" applyBorder="1" applyAlignment="1">
      <alignment horizontal="center" vertical="center"/>
    </xf>
    <xf numFmtId="0" fontId="54" fillId="0" borderId="17" xfId="13" applyFont="1" applyBorder="1" applyAlignment="1">
      <alignment horizontal="justify" vertical="center"/>
    </xf>
    <xf numFmtId="0" fontId="25" fillId="0" borderId="10" xfId="13" applyFont="1" applyBorder="1" applyAlignment="1">
      <alignment horizontal="left" vertical="top"/>
    </xf>
    <xf numFmtId="0" fontId="23" fillId="0" borderId="10" xfId="13" applyFont="1" applyBorder="1" applyAlignment="1">
      <alignment horizontal="left" vertical="top"/>
    </xf>
    <xf numFmtId="0" fontId="24" fillId="0" borderId="10" xfId="13" applyFont="1" applyBorder="1" applyAlignment="1">
      <alignment horizontal="left" vertical="top"/>
    </xf>
    <xf numFmtId="0" fontId="23" fillId="0" borderId="11" xfId="13" applyFont="1" applyBorder="1" applyAlignment="1">
      <alignment vertical="top"/>
    </xf>
    <xf numFmtId="49" fontId="25" fillId="7" borderId="1" xfId="13" applyNumberFormat="1" applyFont="1" applyFill="1" applyBorder="1" applyAlignment="1">
      <alignment horizontal="center" vertical="top" wrapText="1"/>
    </xf>
    <xf numFmtId="0" fontId="25" fillId="9" borderId="9" xfId="13" applyFont="1" applyFill="1" applyBorder="1" applyAlignment="1">
      <alignment horizontal="left" vertical="top"/>
    </xf>
    <xf numFmtId="0" fontId="4" fillId="7" borderId="10" xfId="13" applyFill="1" applyBorder="1"/>
    <xf numFmtId="0" fontId="38" fillId="7" borderId="10" xfId="13" applyFont="1" applyFill="1" applyBorder="1"/>
    <xf numFmtId="0" fontId="45" fillId="9" borderId="22" xfId="13" applyFont="1" applyFill="1" applyBorder="1" applyAlignment="1">
      <alignment horizontal="left" vertical="top"/>
    </xf>
    <xf numFmtId="0" fontId="8" fillId="9" borderId="22" xfId="13" applyFont="1" applyFill="1" applyBorder="1" applyAlignment="1">
      <alignment horizontal="left" vertical="top"/>
    </xf>
    <xf numFmtId="0" fontId="8" fillId="7" borderId="22" xfId="13" applyFont="1" applyFill="1" applyBorder="1" applyAlignment="1">
      <alignment horizontal="left" vertical="top"/>
    </xf>
    <xf numFmtId="0" fontId="8" fillId="7" borderId="22" xfId="13" applyFont="1" applyFill="1" applyBorder="1"/>
    <xf numFmtId="49" fontId="25" fillId="7" borderId="17" xfId="13" applyNumberFormat="1" applyFont="1" applyFill="1" applyBorder="1" applyAlignment="1">
      <alignment horizontal="center" vertical="top" wrapText="1"/>
    </xf>
    <xf numFmtId="0" fontId="45" fillId="0" borderId="3" xfId="13" applyFont="1" applyBorder="1" applyAlignment="1">
      <alignment horizontal="center" vertical="center"/>
    </xf>
    <xf numFmtId="0" fontId="45" fillId="0" borderId="0" xfId="13" applyFont="1" applyAlignment="1">
      <alignment horizontal="center" vertical="center"/>
    </xf>
    <xf numFmtId="0" fontId="5" fillId="0" borderId="0" xfId="13" applyFont="1" applyAlignment="1">
      <alignment horizontal="center" vertical="center"/>
    </xf>
    <xf numFmtId="0" fontId="1" fillId="0" borderId="0" xfId="8"/>
    <xf numFmtId="0" fontId="38" fillId="0" borderId="1" xfId="0" applyFont="1" applyBorder="1" applyAlignment="1">
      <alignment vertical="top" wrapText="1"/>
    </xf>
    <xf numFmtId="0" fontId="45" fillId="0" borderId="1" xfId="8" applyFont="1" applyBorder="1" applyAlignment="1">
      <alignment horizontal="center" vertical="top" wrapText="1"/>
    </xf>
    <xf numFmtId="0" fontId="38" fillId="0" borderId="27" xfId="0" applyFont="1" applyBorder="1" applyAlignment="1">
      <alignment vertical="top" wrapText="1"/>
    </xf>
    <xf numFmtId="0" fontId="45" fillId="0" borderId="27" xfId="8" applyFont="1" applyBorder="1" applyAlignment="1">
      <alignment horizontal="center" vertical="top" wrapText="1"/>
    </xf>
    <xf numFmtId="0" fontId="38" fillId="0" borderId="27" xfId="8" applyFont="1" applyBorder="1" applyAlignment="1">
      <alignment vertical="top" wrapText="1"/>
    </xf>
    <xf numFmtId="0" fontId="38" fillId="0" borderId="12" xfId="15" applyFont="1" applyBorder="1" applyAlignment="1">
      <alignment vertical="top" wrapText="1"/>
    </xf>
    <xf numFmtId="0" fontId="0" fillId="0" borderId="0" xfId="8" applyFont="1"/>
    <xf numFmtId="0" fontId="38" fillId="0" borderId="41" xfId="8" applyFont="1" applyBorder="1" applyAlignment="1">
      <alignment vertical="top" wrapText="1"/>
    </xf>
    <xf numFmtId="0" fontId="45" fillId="0" borderId="41" xfId="8" applyFont="1" applyBorder="1" applyAlignment="1">
      <alignment horizontal="center" vertical="top" wrapText="1"/>
    </xf>
    <xf numFmtId="0" fontId="45" fillId="0" borderId="9" xfId="8" applyFont="1" applyBorder="1" applyAlignment="1">
      <alignment vertical="top" wrapText="1"/>
    </xf>
    <xf numFmtId="0" fontId="5" fillId="0" borderId="17" xfId="8" applyFont="1" applyBorder="1" applyAlignment="1">
      <alignment horizontal="center" vertical="top" wrapText="1"/>
    </xf>
    <xf numFmtId="0" fontId="5" fillId="12" borderId="41" xfId="0" applyFont="1" applyFill="1" applyBorder="1" applyAlignment="1">
      <alignment horizontal="center" vertical="center" textRotation="90" wrapText="1"/>
    </xf>
    <xf numFmtId="0" fontId="5" fillId="12" borderId="1" xfId="0" applyFont="1" applyFill="1" applyBorder="1" applyAlignment="1">
      <alignment horizontal="center" vertical="center" textRotation="90" wrapText="1"/>
    </xf>
    <xf numFmtId="49" fontId="28" fillId="9" borderId="41" xfId="0" applyNumberFormat="1" applyFont="1" applyFill="1" applyBorder="1" applyAlignment="1">
      <alignment horizontal="center" vertical="top"/>
    </xf>
    <xf numFmtId="49" fontId="28" fillId="9" borderId="1" xfId="0" applyNumberFormat="1" applyFont="1" applyFill="1" applyBorder="1" applyAlignment="1">
      <alignment horizontal="center" vertical="top"/>
    </xf>
    <xf numFmtId="49" fontId="25" fillId="14" borderId="41" xfId="0" applyNumberFormat="1" applyFont="1" applyFill="1" applyBorder="1" applyAlignment="1">
      <alignment horizontal="center" vertical="top"/>
    </xf>
    <xf numFmtId="49" fontId="25" fillId="14" borderId="1" xfId="0" applyNumberFormat="1" applyFont="1" applyFill="1" applyBorder="1" applyAlignment="1">
      <alignment horizontal="center" vertical="top"/>
    </xf>
    <xf numFmtId="0" fontId="5" fillId="12" borderId="27" xfId="0" applyFont="1" applyFill="1" applyBorder="1" applyAlignment="1">
      <alignment horizontal="center" vertical="center" textRotation="90" wrapText="1"/>
    </xf>
    <xf numFmtId="0" fontId="12" fillId="12" borderId="7" xfId="0" applyFont="1" applyFill="1" applyBorder="1" applyAlignment="1">
      <alignment horizontal="center" vertical="center" textRotation="90" wrapText="1"/>
    </xf>
    <xf numFmtId="0" fontId="12" fillId="12" borderId="20" xfId="0" applyFont="1" applyFill="1" applyBorder="1" applyAlignment="1">
      <alignment horizontal="center" vertical="center" textRotation="90" wrapText="1"/>
    </xf>
    <xf numFmtId="0" fontId="12" fillId="12" borderId="68" xfId="0" applyFont="1" applyFill="1" applyBorder="1" applyAlignment="1">
      <alignment horizontal="center" vertical="center" textRotation="90" wrapText="1"/>
    </xf>
    <xf numFmtId="49" fontId="25" fillId="12" borderId="41" xfId="0" applyNumberFormat="1" applyFont="1" applyFill="1" applyBorder="1" applyAlignment="1">
      <alignment horizontal="center" vertical="top" wrapText="1"/>
    </xf>
    <xf numFmtId="49" fontId="25" fillId="12" borderId="27" xfId="0" applyNumberFormat="1" applyFont="1" applyFill="1" applyBorder="1" applyAlignment="1">
      <alignment horizontal="center" vertical="top" wrapText="1"/>
    </xf>
    <xf numFmtId="49" fontId="25" fillId="12" borderId="1" xfId="0" applyNumberFormat="1" applyFont="1" applyFill="1" applyBorder="1" applyAlignment="1">
      <alignment horizontal="center" vertical="top" wrapText="1"/>
    </xf>
    <xf numFmtId="49" fontId="28" fillId="9" borderId="27" xfId="0" applyNumberFormat="1" applyFont="1" applyFill="1" applyBorder="1" applyAlignment="1">
      <alignment horizontal="center" vertical="top"/>
    </xf>
    <xf numFmtId="49" fontId="25" fillId="14" borderId="27" xfId="0" applyNumberFormat="1" applyFont="1" applyFill="1" applyBorder="1" applyAlignment="1">
      <alignment horizontal="center" vertical="top"/>
    </xf>
    <xf numFmtId="49" fontId="25" fillId="13" borderId="41" xfId="0" applyNumberFormat="1" applyFont="1" applyFill="1" applyBorder="1" applyAlignment="1">
      <alignment horizontal="center" vertical="top" wrapText="1"/>
    </xf>
    <xf numFmtId="49" fontId="25" fillId="13" borderId="27" xfId="0" applyNumberFormat="1" applyFont="1" applyFill="1" applyBorder="1" applyAlignment="1">
      <alignment horizontal="center" vertical="top" wrapText="1"/>
    </xf>
    <xf numFmtId="49" fontId="25" fillId="13" borderId="1" xfId="0" applyNumberFormat="1" applyFont="1" applyFill="1" applyBorder="1" applyAlignment="1">
      <alignment horizontal="center" vertical="top" wrapText="1"/>
    </xf>
    <xf numFmtId="0" fontId="7" fillId="13" borderId="6" xfId="0" applyFont="1" applyFill="1" applyBorder="1" applyAlignment="1">
      <alignment horizontal="center" vertical="top" wrapText="1"/>
    </xf>
    <xf numFmtId="0" fontId="7" fillId="13" borderId="19" xfId="0" applyFont="1" applyFill="1" applyBorder="1" applyAlignment="1">
      <alignment horizontal="center" vertical="top" wrapText="1"/>
    </xf>
    <xf numFmtId="49" fontId="25" fillId="14" borderId="42" xfId="0" applyNumberFormat="1" applyFont="1" applyFill="1" applyBorder="1" applyAlignment="1">
      <alignment horizontal="center" vertical="top"/>
    </xf>
    <xf numFmtId="49" fontId="25" fillId="14" borderId="13" xfId="0" applyNumberFormat="1" applyFont="1" applyFill="1" applyBorder="1" applyAlignment="1">
      <alignment horizontal="center" vertical="top"/>
    </xf>
    <xf numFmtId="49" fontId="25" fillId="14" borderId="4" xfId="0" applyNumberFormat="1" applyFont="1" applyFill="1" applyBorder="1" applyAlignment="1">
      <alignment horizontal="center" vertical="top"/>
    </xf>
    <xf numFmtId="0" fontId="54" fillId="0" borderId="58" xfId="0" applyFont="1" applyBorder="1" applyAlignment="1">
      <alignment horizontal="left" vertical="top" wrapText="1"/>
    </xf>
    <xf numFmtId="0" fontId="54" fillId="0" borderId="51" xfId="0" applyFont="1" applyBorder="1" applyAlignment="1">
      <alignment horizontal="left" vertical="top" wrapText="1"/>
    </xf>
    <xf numFmtId="0" fontId="30" fillId="4" borderId="58" xfId="0" applyFont="1" applyFill="1" applyBorder="1" applyAlignment="1">
      <alignment horizontal="left" vertical="top" wrapText="1"/>
    </xf>
    <xf numFmtId="0" fontId="30" fillId="4" borderId="51" xfId="0" applyFont="1" applyFill="1" applyBorder="1" applyAlignment="1">
      <alignment horizontal="left" vertical="top" wrapText="1"/>
    </xf>
    <xf numFmtId="49" fontId="30" fillId="4" borderId="41" xfId="0" applyNumberFormat="1" applyFont="1" applyFill="1" applyBorder="1" applyAlignment="1">
      <alignment horizontal="left" vertical="top" wrapText="1"/>
    </xf>
    <xf numFmtId="49" fontId="30" fillId="4" borderId="27" xfId="0" applyNumberFormat="1" applyFont="1" applyFill="1" applyBorder="1" applyAlignment="1">
      <alignment horizontal="left" vertical="top" wrapText="1"/>
    </xf>
    <xf numFmtId="49" fontId="30" fillId="4" borderId="1" xfId="0" applyNumberFormat="1" applyFont="1" applyFill="1" applyBorder="1" applyAlignment="1">
      <alignment horizontal="left" vertical="top" wrapText="1"/>
    </xf>
    <xf numFmtId="0" fontId="38" fillId="0" borderId="0" xfId="5" applyFont="1" applyAlignment="1">
      <alignment horizontal="left" vertical="top" wrapText="1"/>
    </xf>
    <xf numFmtId="0" fontId="2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2" fillId="7" borderId="5" xfId="0" applyFont="1" applyFill="1" applyBorder="1" applyAlignment="1">
      <alignment horizontal="center" vertical="center" textRotation="90" wrapText="1"/>
    </xf>
    <xf numFmtId="0" fontId="12" fillId="7" borderId="18" xfId="0" applyFont="1" applyFill="1" applyBorder="1" applyAlignment="1">
      <alignment horizontal="center" vertical="center" textRotation="90" wrapText="1"/>
    </xf>
    <xf numFmtId="0" fontId="12" fillId="7" borderId="26" xfId="0" applyFont="1" applyFill="1" applyBorder="1" applyAlignment="1">
      <alignment horizontal="center" vertical="center" textRotation="90" wrapText="1"/>
    </xf>
    <xf numFmtId="0" fontId="12" fillId="8" borderId="5" xfId="0" applyFont="1" applyFill="1" applyBorder="1" applyAlignment="1">
      <alignment horizontal="center" vertical="center" textRotation="90" wrapText="1"/>
    </xf>
    <xf numFmtId="0" fontId="12" fillId="8" borderId="18" xfId="0" applyFont="1" applyFill="1" applyBorder="1" applyAlignment="1">
      <alignment horizontal="center" vertical="center" textRotation="90" wrapText="1"/>
    </xf>
    <xf numFmtId="0" fontId="12" fillId="8" borderId="26" xfId="0" applyFont="1" applyFill="1" applyBorder="1" applyAlignment="1">
      <alignment horizontal="center" vertical="center" textRotation="90" wrapText="1"/>
    </xf>
    <xf numFmtId="0" fontId="30" fillId="4" borderId="69" xfId="0" applyFont="1" applyFill="1" applyBorder="1" applyAlignment="1">
      <alignment horizontal="center" vertical="center"/>
    </xf>
    <xf numFmtId="0" fontId="30" fillId="4" borderId="62" xfId="0" applyFont="1" applyFill="1" applyBorder="1" applyAlignment="1">
      <alignment horizontal="center" vertical="center"/>
    </xf>
    <xf numFmtId="0" fontId="30" fillId="4" borderId="63" xfId="0" applyFont="1" applyFill="1" applyBorder="1" applyAlignment="1">
      <alignment horizontal="center" vertical="center"/>
    </xf>
    <xf numFmtId="0" fontId="30" fillId="4" borderId="70" xfId="0" applyFont="1" applyFill="1" applyBorder="1" applyAlignment="1">
      <alignment horizontal="center" vertical="center"/>
    </xf>
    <xf numFmtId="0" fontId="30" fillId="0" borderId="55" xfId="9" applyFont="1" applyBorder="1" applyAlignment="1">
      <alignment horizontal="left" vertical="top" wrapText="1"/>
    </xf>
    <xf numFmtId="0" fontId="30" fillId="0" borderId="51" xfId="9" applyFont="1" applyBorder="1" applyAlignment="1">
      <alignment horizontal="left" vertical="top" wrapText="1"/>
    </xf>
    <xf numFmtId="0" fontId="30" fillId="4" borderId="35" xfId="0" applyFont="1" applyFill="1" applyBorder="1" applyAlignment="1">
      <alignment horizontal="center" vertical="center" wrapText="1"/>
    </xf>
    <xf numFmtId="0" fontId="30" fillId="4" borderId="59" xfId="0" applyFont="1" applyFill="1" applyBorder="1" applyAlignment="1">
      <alignment horizontal="center" vertical="center" wrapText="1"/>
    </xf>
    <xf numFmtId="0" fontId="30" fillId="4" borderId="54" xfId="0" applyFont="1" applyFill="1" applyBorder="1" applyAlignment="1">
      <alignment horizontal="center" vertical="center"/>
    </xf>
    <xf numFmtId="0" fontId="30" fillId="4" borderId="50" xfId="0" applyFont="1" applyFill="1" applyBorder="1" applyAlignment="1">
      <alignment horizontal="center" vertical="center" wrapText="1"/>
    </xf>
    <xf numFmtId="0" fontId="30" fillId="4" borderId="69" xfId="0" applyFont="1" applyFill="1" applyBorder="1" applyAlignment="1">
      <alignment horizontal="center" vertical="center" wrapText="1"/>
    </xf>
    <xf numFmtId="0" fontId="30" fillId="4" borderId="62" xfId="0" applyFont="1" applyFill="1" applyBorder="1" applyAlignment="1">
      <alignment horizontal="center" vertical="center" wrapText="1"/>
    </xf>
    <xf numFmtId="0" fontId="30" fillId="0" borderId="58" xfId="9" applyFont="1" applyBorder="1" applyAlignment="1">
      <alignment horizontal="left" vertical="top" wrapText="1"/>
    </xf>
    <xf numFmtId="0" fontId="30" fillId="0" borderId="42" xfId="9" applyFont="1" applyBorder="1" applyAlignment="1">
      <alignment horizontal="left" vertical="top" wrapText="1"/>
    </xf>
    <xf numFmtId="0" fontId="30" fillId="0" borderId="4" xfId="9" applyFont="1" applyBorder="1" applyAlignment="1">
      <alignment horizontal="left" vertical="top" wrapText="1"/>
    </xf>
    <xf numFmtId="49" fontId="25" fillId="14" borderId="5" xfId="0" applyNumberFormat="1" applyFont="1" applyFill="1" applyBorder="1" applyAlignment="1">
      <alignment horizontal="center" vertical="top"/>
    </xf>
    <xf numFmtId="49" fontId="25" fillId="14" borderId="26" xfId="0" applyNumberFormat="1" applyFont="1" applyFill="1" applyBorder="1" applyAlignment="1">
      <alignment horizontal="center" vertical="top"/>
    </xf>
    <xf numFmtId="49" fontId="25" fillId="12" borderId="22" xfId="0" applyNumberFormat="1" applyFont="1" applyFill="1" applyBorder="1" applyAlignment="1">
      <alignment horizontal="center" vertical="top" wrapText="1"/>
    </xf>
    <xf numFmtId="0" fontId="31" fillId="12" borderId="3" xfId="0" applyFont="1" applyFill="1" applyBorder="1" applyAlignment="1">
      <alignment horizontal="center" vertical="top" wrapText="1"/>
    </xf>
    <xf numFmtId="49" fontId="28" fillId="9" borderId="8" xfId="0" applyNumberFormat="1" applyFont="1" applyFill="1" applyBorder="1" applyAlignment="1">
      <alignment horizontal="center" vertical="top"/>
    </xf>
    <xf numFmtId="49" fontId="28" fillId="9" borderId="64" xfId="0" applyNumberFormat="1" applyFont="1" applyFill="1" applyBorder="1" applyAlignment="1">
      <alignment horizontal="center" vertical="top"/>
    </xf>
    <xf numFmtId="0" fontId="30" fillId="0" borderId="58" xfId="9" applyFont="1" applyBorder="1" applyAlignment="1">
      <alignment horizontal="left" vertical="center" wrapText="1"/>
    </xf>
    <xf numFmtId="0" fontId="30" fillId="0" borderId="51" xfId="9" applyFont="1" applyBorder="1" applyAlignment="1">
      <alignment horizontal="left" vertical="center" wrapText="1"/>
    </xf>
    <xf numFmtId="0" fontId="30" fillId="4" borderId="58" xfId="6" applyFont="1" applyFill="1" applyBorder="1" applyAlignment="1">
      <alignment horizontal="left" vertical="top" wrapText="1"/>
    </xf>
    <xf numFmtId="0" fontId="30" fillId="4" borderId="51" xfId="6" applyFont="1" applyFill="1" applyBorder="1" applyAlignment="1">
      <alignment horizontal="left" vertical="top" wrapText="1"/>
    </xf>
    <xf numFmtId="49" fontId="34" fillId="4" borderId="41" xfId="0" applyNumberFormat="1" applyFont="1" applyFill="1" applyBorder="1" applyAlignment="1">
      <alignment horizontal="center" vertical="center" textRotation="90"/>
    </xf>
    <xf numFmtId="49" fontId="34" fillId="4" borderId="27" xfId="0" applyNumberFormat="1" applyFont="1" applyFill="1" applyBorder="1" applyAlignment="1">
      <alignment horizontal="center" vertical="center" textRotation="90"/>
    </xf>
    <xf numFmtId="49" fontId="34" fillId="4" borderId="1" xfId="0" applyNumberFormat="1" applyFont="1" applyFill="1" applyBorder="1" applyAlignment="1">
      <alignment horizontal="center" vertical="center" textRotation="90"/>
    </xf>
    <xf numFmtId="49" fontId="30" fillId="4" borderId="41" xfId="0" applyNumberFormat="1" applyFont="1" applyFill="1" applyBorder="1" applyAlignment="1">
      <alignment horizontal="center" vertical="top"/>
    </xf>
    <xf numFmtId="49" fontId="30" fillId="4" borderId="1" xfId="0" applyNumberFormat="1" applyFont="1" applyFill="1" applyBorder="1" applyAlignment="1">
      <alignment horizontal="center" vertical="top"/>
    </xf>
    <xf numFmtId="0" fontId="7" fillId="12" borderId="41" xfId="0" applyFont="1" applyFill="1" applyBorder="1" applyAlignment="1">
      <alignment horizontal="left" vertical="top" wrapText="1"/>
    </xf>
    <xf numFmtId="0" fontId="7" fillId="12" borderId="1" xfId="0" applyFont="1" applyFill="1" applyBorder="1" applyAlignment="1">
      <alignment horizontal="left" vertical="top" wrapText="1"/>
    </xf>
    <xf numFmtId="49" fontId="5" fillId="13" borderId="41" xfId="0" applyNumberFormat="1" applyFont="1" applyFill="1" applyBorder="1" applyAlignment="1">
      <alignment horizontal="center" vertical="top" wrapText="1"/>
    </xf>
    <xf numFmtId="49" fontId="5" fillId="13" borderId="27" xfId="0" applyNumberFormat="1" applyFont="1" applyFill="1" applyBorder="1" applyAlignment="1">
      <alignment horizontal="center" vertical="top" wrapText="1"/>
    </xf>
    <xf numFmtId="49" fontId="5" fillId="13" borderId="1" xfId="0" applyNumberFormat="1" applyFont="1" applyFill="1" applyBorder="1" applyAlignment="1">
      <alignment horizontal="center" vertical="top" wrapText="1"/>
    </xf>
    <xf numFmtId="0" fontId="7" fillId="13" borderId="52" xfId="0" applyFont="1" applyFill="1" applyBorder="1" applyAlignment="1">
      <alignment horizontal="left" vertical="top" wrapText="1"/>
    </xf>
    <xf numFmtId="0" fontId="7" fillId="13" borderId="1" xfId="0" applyFont="1" applyFill="1" applyBorder="1" applyAlignment="1">
      <alignment horizontal="left" vertical="top" wrapText="1"/>
    </xf>
    <xf numFmtId="49" fontId="30" fillId="4" borderId="27" xfId="0" applyNumberFormat="1" applyFont="1" applyFill="1" applyBorder="1" applyAlignment="1">
      <alignment horizontal="center" vertical="top"/>
    </xf>
    <xf numFmtId="49" fontId="28" fillId="9" borderId="42" xfId="0" applyNumberFormat="1" applyFont="1" applyFill="1" applyBorder="1" applyAlignment="1">
      <alignment horizontal="center" vertical="top"/>
    </xf>
    <xf numFmtId="49" fontId="28" fillId="9" borderId="4" xfId="0" applyNumberFormat="1" applyFont="1" applyFill="1" applyBorder="1" applyAlignment="1">
      <alignment horizontal="center" vertical="top"/>
    </xf>
    <xf numFmtId="0" fontId="12" fillId="0" borderId="4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textRotation="90" wrapText="1"/>
    </xf>
    <xf numFmtId="0" fontId="12" fillId="0" borderId="27" xfId="0" applyFont="1" applyBorder="1" applyAlignment="1">
      <alignment horizontal="center" vertical="center" textRotation="90" wrapText="1"/>
    </xf>
    <xf numFmtId="0" fontId="12" fillId="0" borderId="1" xfId="0" applyFont="1" applyBorder="1" applyAlignment="1">
      <alignment horizontal="center" vertical="center" textRotation="90" wrapText="1"/>
    </xf>
    <xf numFmtId="0" fontId="12" fillId="0" borderId="7" xfId="0" applyFont="1" applyBorder="1" applyAlignment="1">
      <alignment horizontal="center" vertical="center" textRotation="90" wrapText="1"/>
    </xf>
    <xf numFmtId="0" fontId="12" fillId="0" borderId="20" xfId="0" applyFont="1" applyBorder="1" applyAlignment="1">
      <alignment horizontal="center" vertical="center" textRotation="90" wrapText="1"/>
    </xf>
    <xf numFmtId="0" fontId="12" fillId="0" borderId="68" xfId="0" applyFont="1" applyBorder="1" applyAlignment="1">
      <alignment horizontal="center" vertical="center" textRotation="90" wrapText="1"/>
    </xf>
    <xf numFmtId="0" fontId="7" fillId="13" borderId="40" xfId="0" applyFont="1" applyFill="1" applyBorder="1" applyAlignment="1">
      <alignment horizontal="left" vertical="top" wrapText="1"/>
    </xf>
    <xf numFmtId="0" fontId="7" fillId="13" borderId="12" xfId="0" applyFont="1" applyFill="1" applyBorder="1" applyAlignment="1">
      <alignment horizontal="left" vertical="top" wrapText="1"/>
    </xf>
    <xf numFmtId="0" fontId="7" fillId="13" borderId="2" xfId="0" applyFont="1" applyFill="1" applyBorder="1" applyAlignment="1">
      <alignment horizontal="left" vertical="top" wrapText="1"/>
    </xf>
    <xf numFmtId="49" fontId="34" fillId="4" borderId="5" xfId="0" applyNumberFormat="1" applyFont="1" applyFill="1" applyBorder="1" applyAlignment="1">
      <alignment horizontal="center" vertical="top" textRotation="90"/>
    </xf>
    <xf numFmtId="49" fontId="34" fillId="4" borderId="26" xfId="0" applyNumberFormat="1" applyFont="1" applyFill="1" applyBorder="1" applyAlignment="1">
      <alignment horizontal="center" vertical="top" textRotation="90"/>
    </xf>
    <xf numFmtId="0" fontId="7" fillId="12" borderId="42" xfId="0" applyFont="1" applyFill="1" applyBorder="1" applyAlignment="1">
      <alignment horizontal="center" vertical="top" wrapText="1"/>
    </xf>
    <xf numFmtId="0" fontId="7" fillId="12" borderId="22" xfId="0" applyFont="1" applyFill="1" applyBorder="1" applyAlignment="1">
      <alignment horizontal="center" vertical="top" wrapText="1"/>
    </xf>
    <xf numFmtId="0" fontId="7" fillId="12" borderId="40" xfId="0" applyFont="1" applyFill="1" applyBorder="1" applyAlignment="1">
      <alignment horizontal="center" vertical="top" wrapText="1"/>
    </xf>
    <xf numFmtId="0" fontId="7" fillId="12" borderId="13" xfId="0" applyFont="1" applyFill="1" applyBorder="1" applyAlignment="1">
      <alignment horizontal="center" vertical="top" wrapText="1"/>
    </xf>
    <xf numFmtId="0" fontId="7" fillId="12" borderId="0" xfId="0" applyFont="1" applyFill="1" applyAlignment="1">
      <alignment horizontal="center" vertical="top" wrapText="1"/>
    </xf>
    <xf numFmtId="0" fontId="7" fillId="12" borderId="12" xfId="0" applyFont="1" applyFill="1" applyBorder="1" applyAlignment="1">
      <alignment horizontal="center" vertical="top" wrapText="1"/>
    </xf>
    <xf numFmtId="0" fontId="7" fillId="12" borderId="4" xfId="0" applyFont="1" applyFill="1" applyBorder="1" applyAlignment="1">
      <alignment horizontal="center" vertical="top" wrapText="1"/>
    </xf>
    <xf numFmtId="0" fontId="7" fillId="12" borderId="3" xfId="0" applyFont="1" applyFill="1" applyBorder="1" applyAlignment="1">
      <alignment horizontal="center" vertical="top" wrapText="1"/>
    </xf>
    <xf numFmtId="0" fontId="7" fillId="12" borderId="2" xfId="0" applyFont="1" applyFill="1" applyBorder="1" applyAlignment="1">
      <alignment horizontal="center" vertical="top" wrapText="1"/>
    </xf>
    <xf numFmtId="0" fontId="30" fillId="12" borderId="40" xfId="0" applyFont="1" applyFill="1" applyBorder="1" applyAlignment="1">
      <alignment vertical="top" wrapText="1"/>
    </xf>
    <xf numFmtId="0" fontId="30" fillId="12" borderId="2" xfId="0" applyFont="1" applyFill="1" applyBorder="1" applyAlignment="1">
      <alignment vertical="top" wrapText="1"/>
    </xf>
    <xf numFmtId="0" fontId="12" fillId="0" borderId="66" xfId="0" applyFont="1" applyBorder="1" applyAlignment="1">
      <alignment horizontal="center" vertical="center" wrapText="1"/>
    </xf>
    <xf numFmtId="0" fontId="12" fillId="0" borderId="62" xfId="0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 textRotation="90"/>
    </xf>
    <xf numFmtId="0" fontId="12" fillId="0" borderId="70" xfId="0" applyFont="1" applyBorder="1" applyAlignment="1">
      <alignment horizontal="center" vertical="center" textRotation="90"/>
    </xf>
    <xf numFmtId="0" fontId="5" fillId="4" borderId="42" xfId="0" applyFont="1" applyFill="1" applyBorder="1" applyAlignment="1">
      <alignment horizontal="center" vertical="top"/>
    </xf>
    <xf numFmtId="0" fontId="5" fillId="4" borderId="22" xfId="0" applyFont="1" applyFill="1" applyBorder="1" applyAlignment="1">
      <alignment horizontal="center" vertical="top"/>
    </xf>
    <xf numFmtId="0" fontId="5" fillId="4" borderId="50" xfId="0" applyFont="1" applyFill="1" applyBorder="1" applyAlignment="1">
      <alignment horizontal="center" vertical="top"/>
    </xf>
    <xf numFmtId="0" fontId="5" fillId="4" borderId="13" xfId="0" applyFont="1" applyFill="1" applyBorder="1" applyAlignment="1">
      <alignment horizontal="center" vertical="top"/>
    </xf>
    <xf numFmtId="0" fontId="5" fillId="4" borderId="0" xfId="0" applyFont="1" applyFill="1" applyAlignment="1">
      <alignment horizontal="center" vertical="top"/>
    </xf>
    <xf numFmtId="0" fontId="5" fillId="4" borderId="35" xfId="0" applyFont="1" applyFill="1" applyBorder="1" applyAlignment="1">
      <alignment horizontal="center" vertical="top"/>
    </xf>
    <xf numFmtId="0" fontId="23" fillId="7" borderId="11" xfId="0" applyFont="1" applyFill="1" applyBorder="1" applyAlignment="1">
      <alignment horizontal="left" vertical="top"/>
    </xf>
    <xf numFmtId="0" fontId="23" fillId="7" borderId="10" xfId="0" applyFont="1" applyFill="1" applyBorder="1" applyAlignment="1">
      <alignment horizontal="left" vertical="top"/>
    </xf>
    <xf numFmtId="0" fontId="5" fillId="12" borderId="42" xfId="0" applyFont="1" applyFill="1" applyBorder="1" applyAlignment="1">
      <alignment horizontal="center" vertical="top" wrapText="1"/>
    </xf>
    <xf numFmtId="0" fontId="5" fillId="12" borderId="22" xfId="0" applyFont="1" applyFill="1" applyBorder="1" applyAlignment="1">
      <alignment horizontal="center" vertical="top" wrapText="1"/>
    </xf>
    <xf numFmtId="0" fontId="5" fillId="12" borderId="40" xfId="0" applyFont="1" applyFill="1" applyBorder="1" applyAlignment="1">
      <alignment horizontal="center" vertical="top" wrapText="1"/>
    </xf>
    <xf numFmtId="0" fontId="5" fillId="12" borderId="13" xfId="0" applyFont="1" applyFill="1" applyBorder="1" applyAlignment="1">
      <alignment horizontal="center" vertical="top" wrapText="1"/>
    </xf>
    <xf numFmtId="0" fontId="5" fillId="12" borderId="0" xfId="0" applyFont="1" applyFill="1" applyAlignment="1">
      <alignment horizontal="center" vertical="top" wrapText="1"/>
    </xf>
    <xf numFmtId="0" fontId="5" fillId="12" borderId="12" xfId="0" applyFont="1" applyFill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center" textRotation="90" wrapText="1"/>
    </xf>
    <xf numFmtId="0" fontId="12" fillId="0" borderId="18" xfId="0" applyFont="1" applyBorder="1" applyAlignment="1">
      <alignment horizontal="center" vertical="center" textRotation="90" wrapText="1"/>
    </xf>
    <xf numFmtId="0" fontId="12" fillId="0" borderId="26" xfId="0" applyFont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center"/>
    </xf>
    <xf numFmtId="0" fontId="5" fillId="8" borderId="11" xfId="0" applyFont="1" applyFill="1" applyBorder="1" applyAlignment="1">
      <alignment horizontal="left" vertical="top"/>
    </xf>
    <xf numFmtId="0" fontId="5" fillId="8" borderId="10" xfId="0" applyFont="1" applyFill="1" applyBorder="1" applyAlignment="1">
      <alignment horizontal="left" vertical="top"/>
    </xf>
    <xf numFmtId="0" fontId="5" fillId="8" borderId="9" xfId="0" applyFont="1" applyFill="1" applyBorder="1" applyAlignment="1">
      <alignment horizontal="left" vertical="top"/>
    </xf>
    <xf numFmtId="49" fontId="28" fillId="9" borderId="13" xfId="0" applyNumberFormat="1" applyFont="1" applyFill="1" applyBorder="1" applyAlignment="1">
      <alignment horizontal="center" vertical="top"/>
    </xf>
    <xf numFmtId="49" fontId="25" fillId="12" borderId="0" xfId="0" applyNumberFormat="1" applyFont="1" applyFill="1" applyAlignment="1">
      <alignment horizontal="center" vertical="top" wrapText="1"/>
    </xf>
    <xf numFmtId="49" fontId="28" fillId="8" borderId="41" xfId="0" applyNumberFormat="1" applyFont="1" applyFill="1" applyBorder="1" applyAlignment="1">
      <alignment horizontal="center" vertical="top"/>
    </xf>
    <xf numFmtId="49" fontId="28" fillId="8" borderId="27" xfId="0" applyNumberFormat="1" applyFont="1" applyFill="1" applyBorder="1" applyAlignment="1">
      <alignment horizontal="center" vertical="top"/>
    </xf>
    <xf numFmtId="0" fontId="5" fillId="0" borderId="41" xfId="5" applyFont="1" applyBorder="1" applyAlignment="1">
      <alignment horizontal="center" vertical="center" wrapText="1"/>
    </xf>
    <xf numFmtId="0" fontId="5" fillId="0" borderId="27" xfId="5" applyFont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 wrapText="1"/>
    </xf>
    <xf numFmtId="0" fontId="12" fillId="0" borderId="55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 wrapText="1"/>
    </xf>
    <xf numFmtId="0" fontId="7" fillId="13" borderId="42" xfId="0" applyFont="1" applyFill="1" applyBorder="1" applyAlignment="1">
      <alignment horizontal="left" vertical="top" wrapText="1"/>
    </xf>
    <xf numFmtId="0" fontId="7" fillId="13" borderId="4" xfId="0" applyFont="1" applyFill="1" applyBorder="1" applyAlignment="1">
      <alignment horizontal="left" vertical="top" wrapText="1"/>
    </xf>
    <xf numFmtId="49" fontId="34" fillId="4" borderId="42" xfId="0" applyNumberFormat="1" applyFont="1" applyFill="1" applyBorder="1" applyAlignment="1">
      <alignment horizontal="center" vertical="center" textRotation="90"/>
    </xf>
    <xf numFmtId="49" fontId="34" fillId="4" borderId="13" xfId="0" applyNumberFormat="1" applyFont="1" applyFill="1" applyBorder="1" applyAlignment="1">
      <alignment horizontal="center" vertical="center" textRotation="90"/>
    </xf>
    <xf numFmtId="49" fontId="34" fillId="4" borderId="4" xfId="0" applyNumberFormat="1" applyFont="1" applyFill="1" applyBorder="1" applyAlignment="1">
      <alignment horizontal="center" vertical="center" textRotation="90"/>
    </xf>
    <xf numFmtId="0" fontId="7" fillId="12" borderId="40" xfId="0" applyFont="1" applyFill="1" applyBorder="1" applyAlignment="1">
      <alignment horizontal="left" vertical="top" wrapText="1"/>
    </xf>
    <xf numFmtId="0" fontId="7" fillId="12" borderId="2" xfId="0" applyFont="1" applyFill="1" applyBorder="1" applyAlignment="1">
      <alignment horizontal="left" vertical="top" wrapText="1"/>
    </xf>
    <xf numFmtId="0" fontId="7" fillId="4" borderId="58" xfId="0" applyFont="1" applyFill="1" applyBorder="1" applyAlignment="1">
      <alignment horizontal="left" vertical="top" wrapText="1"/>
    </xf>
    <xf numFmtId="0" fontId="7" fillId="4" borderId="51" xfId="0" applyFont="1" applyFill="1" applyBorder="1" applyAlignment="1">
      <alignment horizontal="left" vertical="top" wrapText="1"/>
    </xf>
    <xf numFmtId="0" fontId="31" fillId="12" borderId="1" xfId="0" applyFont="1" applyFill="1" applyBorder="1" applyAlignment="1">
      <alignment horizontal="center" vertical="top" wrapText="1"/>
    </xf>
    <xf numFmtId="0" fontId="47" fillId="0" borderId="21" xfId="0" applyFont="1" applyBorder="1" applyAlignment="1">
      <alignment horizontal="left" vertical="center" wrapText="1"/>
    </xf>
    <xf numFmtId="0" fontId="47" fillId="0" borderId="20" xfId="0" applyFont="1" applyBorder="1" applyAlignment="1">
      <alignment horizontal="left" vertical="center" wrapText="1"/>
    </xf>
    <xf numFmtId="0" fontId="47" fillId="0" borderId="19" xfId="0" applyFont="1" applyBorder="1" applyAlignment="1">
      <alignment horizontal="left" vertical="center" wrapText="1"/>
    </xf>
    <xf numFmtId="0" fontId="47" fillId="0" borderId="13" xfId="0" applyFont="1" applyBorder="1" applyAlignment="1">
      <alignment horizontal="left" vertical="center" wrapText="1"/>
    </xf>
    <xf numFmtId="0" fontId="47" fillId="0" borderId="0" xfId="0" applyFont="1" applyAlignment="1">
      <alignment horizontal="left" vertical="center" wrapText="1"/>
    </xf>
    <xf numFmtId="0" fontId="47" fillId="0" borderId="12" xfId="0" applyFont="1" applyBorder="1" applyAlignment="1">
      <alignment horizontal="left" vertical="center" wrapText="1"/>
    </xf>
    <xf numFmtId="0" fontId="19" fillId="0" borderId="21" xfId="5" applyFont="1" applyBorder="1" applyAlignment="1">
      <alignment horizontal="left" vertical="top" wrapText="1"/>
    </xf>
    <xf numFmtId="0" fontId="19" fillId="0" borderId="20" xfId="5" applyFont="1" applyBorder="1" applyAlignment="1">
      <alignment horizontal="left" vertical="top" wrapText="1"/>
    </xf>
    <xf numFmtId="0" fontId="4" fillId="0" borderId="20" xfId="5" applyBorder="1" applyAlignment="1">
      <alignment horizontal="left" vertical="top" wrapText="1"/>
    </xf>
    <xf numFmtId="0" fontId="4" fillId="0" borderId="19" xfId="5" applyBorder="1" applyAlignment="1">
      <alignment horizontal="left" vertical="top" wrapText="1"/>
    </xf>
    <xf numFmtId="0" fontId="19" fillId="0" borderId="19" xfId="5" applyFont="1" applyBorder="1" applyAlignment="1">
      <alignment horizontal="left" vertical="top" wrapText="1"/>
    </xf>
    <xf numFmtId="0" fontId="19" fillId="0" borderId="21" xfId="6" applyFont="1" applyBorder="1" applyAlignment="1">
      <alignment horizontal="left" vertical="top" wrapText="1"/>
    </xf>
    <xf numFmtId="0" fontId="19" fillId="0" borderId="20" xfId="6" applyFont="1" applyBorder="1" applyAlignment="1">
      <alignment horizontal="left" vertical="top" wrapText="1"/>
    </xf>
    <xf numFmtId="0" fontId="46" fillId="0" borderId="21" xfId="5" applyFont="1" applyBorder="1" applyAlignment="1">
      <alignment horizontal="left" vertical="top" wrapText="1"/>
    </xf>
    <xf numFmtId="0" fontId="46" fillId="0" borderId="20" xfId="5" applyFont="1" applyBorder="1" applyAlignment="1">
      <alignment horizontal="left" vertical="top" wrapText="1"/>
    </xf>
    <xf numFmtId="0" fontId="46" fillId="0" borderId="19" xfId="5" applyFont="1" applyBorder="1" applyAlignment="1">
      <alignment horizontal="left" vertical="top" wrapText="1"/>
    </xf>
    <xf numFmtId="0" fontId="7" fillId="13" borderId="41" xfId="0" applyFont="1" applyFill="1" applyBorder="1" applyAlignment="1">
      <alignment horizontal="left" vertical="top" wrapText="1"/>
    </xf>
    <xf numFmtId="0" fontId="0" fillId="16" borderId="11" xfId="0" applyFill="1" applyBorder="1" applyAlignment="1">
      <alignment horizontal="center"/>
    </xf>
    <xf numFmtId="0" fontId="0" fillId="16" borderId="9" xfId="0" applyFill="1" applyBorder="1" applyAlignment="1">
      <alignment horizontal="center"/>
    </xf>
    <xf numFmtId="0" fontId="31" fillId="4" borderId="22" xfId="0" applyFont="1" applyFill="1" applyBorder="1" applyAlignment="1">
      <alignment horizontal="center" vertical="top" wrapText="1"/>
    </xf>
    <xf numFmtId="0" fontId="31" fillId="4" borderId="0" xfId="0" applyFont="1" applyFill="1" applyAlignment="1">
      <alignment horizontal="center" vertical="top" wrapText="1"/>
    </xf>
    <xf numFmtId="0" fontId="31" fillId="4" borderId="3" xfId="0" applyFont="1" applyFill="1" applyBorder="1" applyAlignment="1">
      <alignment horizontal="center" vertical="top" wrapText="1"/>
    </xf>
    <xf numFmtId="49" fontId="5" fillId="14" borderId="41" xfId="0" applyNumberFormat="1" applyFont="1" applyFill="1" applyBorder="1" applyAlignment="1">
      <alignment horizontal="center" vertical="top"/>
    </xf>
    <xf numFmtId="49" fontId="5" fillId="14" borderId="1" xfId="0" applyNumberFormat="1" applyFont="1" applyFill="1" applyBorder="1" applyAlignment="1">
      <alignment horizontal="center" vertical="top"/>
    </xf>
    <xf numFmtId="49" fontId="5" fillId="12" borderId="41" xfId="0" applyNumberFormat="1" applyFont="1" applyFill="1" applyBorder="1" applyAlignment="1">
      <alignment horizontal="center" vertical="top" wrapText="1"/>
    </xf>
    <xf numFmtId="49" fontId="5" fillId="12" borderId="1" xfId="0" applyNumberFormat="1" applyFont="1" applyFill="1" applyBorder="1" applyAlignment="1">
      <alignment horizontal="center" vertical="top" wrapText="1"/>
    </xf>
    <xf numFmtId="49" fontId="5" fillId="16" borderId="10" xfId="0" applyNumberFormat="1" applyFont="1" applyFill="1" applyBorder="1" applyAlignment="1">
      <alignment horizontal="center" vertical="top"/>
    </xf>
    <xf numFmtId="49" fontId="5" fillId="16" borderId="9" xfId="0" applyNumberFormat="1" applyFont="1" applyFill="1" applyBorder="1" applyAlignment="1">
      <alignment horizontal="center" vertical="top"/>
    </xf>
    <xf numFmtId="0" fontId="5" fillId="12" borderId="42" xfId="0" applyFont="1" applyFill="1" applyBorder="1" applyAlignment="1">
      <alignment horizontal="left" vertical="top" wrapText="1"/>
    </xf>
    <xf numFmtId="0" fontId="5" fillId="12" borderId="22" xfId="0" applyFont="1" applyFill="1" applyBorder="1" applyAlignment="1">
      <alignment horizontal="left" vertical="top" wrapText="1"/>
    </xf>
    <xf numFmtId="0" fontId="5" fillId="12" borderId="40" xfId="0" applyFont="1" applyFill="1" applyBorder="1" applyAlignment="1">
      <alignment horizontal="left" vertical="top" wrapText="1"/>
    </xf>
    <xf numFmtId="0" fontId="5" fillId="12" borderId="13" xfId="0" applyFont="1" applyFill="1" applyBorder="1" applyAlignment="1">
      <alignment horizontal="left" vertical="top" wrapText="1"/>
    </xf>
    <xf numFmtId="0" fontId="5" fillId="12" borderId="0" xfId="0" applyFont="1" applyFill="1" applyAlignment="1">
      <alignment horizontal="left" vertical="top" wrapText="1"/>
    </xf>
    <xf numFmtId="0" fontId="5" fillId="12" borderId="12" xfId="0" applyFont="1" applyFill="1" applyBorder="1" applyAlignment="1">
      <alignment horizontal="left" vertical="top" wrapText="1"/>
    </xf>
    <xf numFmtId="0" fontId="12" fillId="13" borderId="41" xfId="0" applyFont="1" applyFill="1" applyBorder="1" applyAlignment="1">
      <alignment horizontal="center" vertical="center" textRotation="90" wrapText="1"/>
    </xf>
    <xf numFmtId="0" fontId="12" fillId="13" borderId="27" xfId="0" applyFont="1" applyFill="1" applyBorder="1" applyAlignment="1">
      <alignment horizontal="center" vertical="center" textRotation="90" wrapText="1"/>
    </xf>
    <xf numFmtId="0" fontId="12" fillId="13" borderId="1" xfId="0" applyFont="1" applyFill="1" applyBorder="1" applyAlignment="1">
      <alignment horizontal="center" vertical="center" textRotation="90" wrapText="1"/>
    </xf>
    <xf numFmtId="0" fontId="12" fillId="12" borderId="41" xfId="0" applyFont="1" applyFill="1" applyBorder="1" applyAlignment="1">
      <alignment horizontal="center" vertical="center" textRotation="90" wrapText="1"/>
    </xf>
    <xf numFmtId="0" fontId="12" fillId="12" borderId="27" xfId="0" applyFont="1" applyFill="1" applyBorder="1" applyAlignment="1">
      <alignment horizontal="center" vertical="center" textRotation="90" wrapText="1"/>
    </xf>
    <xf numFmtId="0" fontId="12" fillId="12" borderId="1" xfId="0" applyFont="1" applyFill="1" applyBorder="1" applyAlignment="1">
      <alignment horizontal="center" vertical="center" textRotation="90" wrapText="1"/>
    </xf>
    <xf numFmtId="0" fontId="7" fillId="0" borderId="41" xfId="5" applyFont="1" applyBorder="1" applyAlignment="1">
      <alignment horizontal="center" vertical="center" wrapText="1"/>
    </xf>
    <xf numFmtId="0" fontId="7" fillId="0" borderId="27" xfId="5" applyFont="1" applyBorder="1" applyAlignment="1">
      <alignment horizontal="center" vertical="center" wrapText="1"/>
    </xf>
    <xf numFmtId="0" fontId="7" fillId="0" borderId="11" xfId="5" applyFont="1" applyBorder="1" applyAlignment="1">
      <alignment horizontal="center" vertical="center"/>
    </xf>
    <xf numFmtId="0" fontId="7" fillId="0" borderId="10" xfId="5" applyFont="1" applyBorder="1" applyAlignment="1">
      <alignment horizontal="center" vertical="center"/>
    </xf>
    <xf numFmtId="0" fontId="7" fillId="0" borderId="9" xfId="5" applyFont="1" applyBorder="1" applyAlignment="1">
      <alignment horizontal="center" vertical="center"/>
    </xf>
    <xf numFmtId="0" fontId="30" fillId="12" borderId="42" xfId="0" applyFont="1" applyFill="1" applyBorder="1" applyAlignment="1">
      <alignment horizontal="center" vertical="top" wrapText="1"/>
    </xf>
    <xf numFmtId="0" fontId="30" fillId="12" borderId="22" xfId="0" applyFont="1" applyFill="1" applyBorder="1" applyAlignment="1">
      <alignment horizontal="center" vertical="top" wrapText="1"/>
    </xf>
    <xf numFmtId="0" fontId="30" fillId="12" borderId="40" xfId="0" applyFont="1" applyFill="1" applyBorder="1" applyAlignment="1">
      <alignment horizontal="center" vertical="top" wrapText="1"/>
    </xf>
    <xf numFmtId="0" fontId="30" fillId="12" borderId="4" xfId="0" applyFont="1" applyFill="1" applyBorder="1" applyAlignment="1">
      <alignment horizontal="center" vertical="top" wrapText="1"/>
    </xf>
    <xf numFmtId="0" fontId="30" fillId="12" borderId="3" xfId="0" applyFont="1" applyFill="1" applyBorder="1" applyAlignment="1">
      <alignment horizontal="center" vertical="top" wrapText="1"/>
    </xf>
    <xf numFmtId="0" fontId="30" fillId="12" borderId="2" xfId="0" applyFont="1" applyFill="1" applyBorder="1" applyAlignment="1">
      <alignment horizontal="center" vertical="top" wrapText="1"/>
    </xf>
    <xf numFmtId="0" fontId="25" fillId="8" borderId="11" xfId="0" applyFont="1" applyFill="1" applyBorder="1" applyAlignment="1">
      <alignment horizontal="right" vertical="top" wrapText="1"/>
    </xf>
    <xf numFmtId="0" fontId="25" fillId="8" borderId="10" xfId="0" applyFont="1" applyFill="1" applyBorder="1" applyAlignment="1">
      <alignment horizontal="right" vertical="top" wrapText="1"/>
    </xf>
    <xf numFmtId="0" fontId="25" fillId="8" borderId="9" xfId="0" applyFont="1" applyFill="1" applyBorder="1" applyAlignment="1">
      <alignment horizontal="right" vertical="top" wrapText="1"/>
    </xf>
    <xf numFmtId="49" fontId="51" fillId="9" borderId="41" xfId="0" applyNumberFormat="1" applyFont="1" applyFill="1" applyBorder="1" applyAlignment="1">
      <alignment horizontal="center" vertical="top"/>
    </xf>
    <xf numFmtId="49" fontId="51" fillId="9" borderId="1" xfId="0" applyNumberFormat="1" applyFont="1" applyFill="1" applyBorder="1" applyAlignment="1">
      <alignment horizontal="center" vertical="top"/>
    </xf>
    <xf numFmtId="49" fontId="25" fillId="12" borderId="42" xfId="0" applyNumberFormat="1" applyFont="1" applyFill="1" applyBorder="1" applyAlignment="1">
      <alignment horizontal="center" vertical="top" wrapText="1"/>
    </xf>
    <xf numFmtId="49" fontId="25" fillId="12" borderId="13" xfId="0" applyNumberFormat="1" applyFont="1" applyFill="1" applyBorder="1" applyAlignment="1">
      <alignment horizontal="center" vertical="top" wrapText="1"/>
    </xf>
    <xf numFmtId="49" fontId="25" fillId="12" borderId="4" xfId="0" applyNumberFormat="1" applyFont="1" applyFill="1" applyBorder="1" applyAlignment="1">
      <alignment horizontal="center" vertical="top" wrapText="1"/>
    </xf>
    <xf numFmtId="0" fontId="31" fillId="13" borderId="41" xfId="0" applyFont="1" applyFill="1" applyBorder="1" applyAlignment="1">
      <alignment horizontal="center" vertical="top" wrapText="1"/>
    </xf>
    <xf numFmtId="0" fontId="31" fillId="13" borderId="1" xfId="0" applyFont="1" applyFill="1" applyBorder="1" applyAlignment="1">
      <alignment horizontal="center" vertical="top" wrapText="1"/>
    </xf>
    <xf numFmtId="0" fontId="30" fillId="5" borderId="11" xfId="0" applyFont="1" applyFill="1" applyBorder="1" applyAlignment="1">
      <alignment horizontal="center" vertical="top"/>
    </xf>
    <xf numFmtId="0" fontId="30" fillId="5" borderId="10" xfId="0" applyFont="1" applyFill="1" applyBorder="1" applyAlignment="1">
      <alignment horizontal="center" vertical="top"/>
    </xf>
    <xf numFmtId="0" fontId="30" fillId="5" borderId="9" xfId="0" applyFont="1" applyFill="1" applyBorder="1" applyAlignment="1">
      <alignment horizontal="center" vertical="top"/>
    </xf>
    <xf numFmtId="49" fontId="5" fillId="0" borderId="0" xfId="5" applyNumberFormat="1" applyFont="1" applyAlignment="1">
      <alignment horizontal="center" vertical="top" wrapText="1"/>
    </xf>
    <xf numFmtId="0" fontId="7" fillId="0" borderId="41" xfId="8" applyFont="1" applyBorder="1" applyAlignment="1">
      <alignment horizontal="left" vertical="top" wrapText="1"/>
    </xf>
    <xf numFmtId="0" fontId="7" fillId="0" borderId="1" xfId="8" applyFont="1" applyBorder="1" applyAlignment="1">
      <alignment horizontal="left" vertical="top" wrapText="1"/>
    </xf>
    <xf numFmtId="0" fontId="25" fillId="7" borderId="11" xfId="0" applyFont="1" applyFill="1" applyBorder="1" applyAlignment="1">
      <alignment horizontal="right" vertical="top" wrapText="1"/>
    </xf>
    <xf numFmtId="0" fontId="25" fillId="7" borderId="10" xfId="0" applyFont="1" applyFill="1" applyBorder="1" applyAlignment="1">
      <alignment horizontal="right" vertical="top" wrapText="1"/>
    </xf>
    <xf numFmtId="0" fontId="25" fillId="7" borderId="9" xfId="0" applyFont="1" applyFill="1" applyBorder="1" applyAlignment="1">
      <alignment horizontal="right" vertical="top" wrapText="1"/>
    </xf>
    <xf numFmtId="49" fontId="25" fillId="5" borderId="11" xfId="0" applyNumberFormat="1" applyFont="1" applyFill="1" applyBorder="1" applyAlignment="1">
      <alignment horizontal="right" vertical="top"/>
    </xf>
    <xf numFmtId="49" fontId="25" fillId="5" borderId="10" xfId="0" applyNumberFormat="1" applyFont="1" applyFill="1" applyBorder="1" applyAlignment="1">
      <alignment horizontal="right" vertical="top"/>
    </xf>
    <xf numFmtId="49" fontId="25" fillId="5" borderId="9" xfId="0" applyNumberFormat="1" applyFont="1" applyFill="1" applyBorder="1" applyAlignment="1">
      <alignment horizontal="right" vertical="top"/>
    </xf>
    <xf numFmtId="0" fontId="25" fillId="19" borderId="3" xfId="0" applyFont="1" applyFill="1" applyBorder="1" applyAlignment="1">
      <alignment horizontal="right" vertical="top" wrapText="1"/>
    </xf>
    <xf numFmtId="0" fontId="25" fillId="19" borderId="2" xfId="0" applyFont="1" applyFill="1" applyBorder="1" applyAlignment="1">
      <alignment horizontal="right" vertical="top" wrapText="1"/>
    </xf>
    <xf numFmtId="0" fontId="48" fillId="5" borderId="11" xfId="0" applyFont="1" applyFill="1" applyBorder="1" applyAlignment="1">
      <alignment horizontal="left" vertical="center" wrapText="1"/>
    </xf>
    <xf numFmtId="0" fontId="48" fillId="5" borderId="10" xfId="0" applyFont="1" applyFill="1" applyBorder="1" applyAlignment="1">
      <alignment horizontal="left" vertical="center" wrapText="1"/>
    </xf>
    <xf numFmtId="0" fontId="48" fillId="5" borderId="9" xfId="0" applyFont="1" applyFill="1" applyBorder="1" applyAlignment="1">
      <alignment horizontal="left" vertical="center" wrapText="1"/>
    </xf>
    <xf numFmtId="0" fontId="50" fillId="0" borderId="16" xfId="5" applyFont="1" applyBorder="1" applyAlignment="1">
      <alignment horizontal="left" vertical="top" wrapText="1"/>
    </xf>
    <xf numFmtId="0" fontId="50" fillId="0" borderId="15" xfId="5" applyFont="1" applyBorder="1" applyAlignment="1">
      <alignment horizontal="left" vertical="top" wrapText="1"/>
    </xf>
    <xf numFmtId="0" fontId="4" fillId="0" borderId="15" xfId="5" applyBorder="1" applyAlignment="1">
      <alignment horizontal="left" vertical="top" wrapText="1"/>
    </xf>
    <xf numFmtId="0" fontId="4" fillId="0" borderId="14" xfId="5" applyBorder="1" applyAlignment="1">
      <alignment horizontal="left" vertical="top" wrapText="1"/>
    </xf>
    <xf numFmtId="0" fontId="19" fillId="4" borderId="13" xfId="0" applyFont="1" applyFill="1" applyBorder="1" applyAlignment="1">
      <alignment horizontal="left" vertical="center" wrapText="1"/>
    </xf>
    <xf numFmtId="0" fontId="19" fillId="4" borderId="0" xfId="0" applyFont="1" applyFill="1" applyAlignment="1">
      <alignment horizontal="left" vertical="center" wrapText="1"/>
    </xf>
    <xf numFmtId="0" fontId="19" fillId="4" borderId="12" xfId="0" applyFont="1" applyFill="1" applyBorder="1" applyAlignment="1">
      <alignment horizontal="left" vertical="center" wrapText="1"/>
    </xf>
    <xf numFmtId="0" fontId="48" fillId="3" borderId="11" xfId="0" applyFont="1" applyFill="1" applyBorder="1" applyAlignment="1">
      <alignment horizontal="left" vertical="center" wrapText="1"/>
    </xf>
    <xf numFmtId="0" fontId="48" fillId="3" borderId="10" xfId="0" applyFont="1" applyFill="1" applyBorder="1" applyAlignment="1">
      <alignment horizontal="left" vertical="center" wrapText="1"/>
    </xf>
    <xf numFmtId="0" fontId="48" fillId="3" borderId="9" xfId="0" applyFont="1" applyFill="1" applyBorder="1" applyAlignment="1">
      <alignment horizontal="left" vertical="center" wrapText="1"/>
    </xf>
    <xf numFmtId="0" fontId="47" fillId="0" borderId="8" xfId="0" applyFont="1" applyBorder="1" applyAlignment="1">
      <alignment horizontal="left" vertical="center" wrapText="1"/>
    </xf>
    <xf numFmtId="0" fontId="47" fillId="0" borderId="7" xfId="0" applyFont="1" applyBorder="1" applyAlignment="1">
      <alignment horizontal="left" vertical="center" wrapText="1"/>
    </xf>
    <xf numFmtId="0" fontId="47" fillId="0" borderId="6" xfId="0" applyFont="1" applyBorder="1" applyAlignment="1">
      <alignment horizontal="left" vertical="center" wrapText="1"/>
    </xf>
    <xf numFmtId="0" fontId="47" fillId="0" borderId="4" xfId="0" applyFont="1" applyBorder="1" applyAlignment="1">
      <alignment horizontal="left" vertical="center" wrapText="1"/>
    </xf>
    <xf numFmtId="0" fontId="47" fillId="0" borderId="3" xfId="0" applyFont="1" applyBorder="1" applyAlignment="1">
      <alignment horizontal="left" vertical="center" wrapText="1"/>
    </xf>
    <xf numFmtId="0" fontId="47" fillId="0" borderId="2" xfId="0" applyFont="1" applyBorder="1" applyAlignment="1">
      <alignment horizontal="left" vertical="center" wrapText="1"/>
    </xf>
    <xf numFmtId="0" fontId="30" fillId="13" borderId="41" xfId="0" applyFont="1" applyFill="1" applyBorder="1" applyAlignment="1">
      <alignment horizontal="left" vertical="top" wrapText="1"/>
    </xf>
    <xf numFmtId="0" fontId="30" fillId="13" borderId="1" xfId="0" applyFont="1" applyFill="1" applyBorder="1" applyAlignment="1">
      <alignment horizontal="left" vertical="top" wrapText="1"/>
    </xf>
    <xf numFmtId="0" fontId="12" fillId="0" borderId="0" xfId="5" applyFont="1" applyAlignment="1">
      <alignment horizontal="left" vertical="top" wrapText="1"/>
    </xf>
    <xf numFmtId="0" fontId="7" fillId="0" borderId="0" xfId="5" applyFont="1" applyAlignment="1">
      <alignment horizontal="right" vertical="top"/>
    </xf>
    <xf numFmtId="0" fontId="5" fillId="5" borderId="11" xfId="5" applyFont="1" applyFill="1" applyBorder="1" applyAlignment="1">
      <alignment horizontal="right" vertical="top"/>
    </xf>
    <xf numFmtId="0" fontId="5" fillId="5" borderId="10" xfId="5" applyFont="1" applyFill="1" applyBorder="1" applyAlignment="1">
      <alignment horizontal="right" vertical="top"/>
    </xf>
    <xf numFmtId="0" fontId="5" fillId="5" borderId="9" xfId="5" applyFont="1" applyFill="1" applyBorder="1" applyAlignment="1">
      <alignment horizontal="right" vertical="top"/>
    </xf>
    <xf numFmtId="0" fontId="31" fillId="4" borderId="40" xfId="0" applyFont="1" applyFill="1" applyBorder="1" applyAlignment="1">
      <alignment horizontal="center" vertical="top" wrapText="1"/>
    </xf>
    <xf numFmtId="0" fontId="31" fillId="4" borderId="2" xfId="0" applyFont="1" applyFill="1" applyBorder="1" applyAlignment="1">
      <alignment horizontal="center" vertical="top" wrapText="1"/>
    </xf>
    <xf numFmtId="0" fontId="5" fillId="0" borderId="10" xfId="5" applyFont="1" applyBorder="1" applyAlignment="1">
      <alignment horizontal="center" vertical="center" wrapText="1"/>
    </xf>
    <xf numFmtId="0" fontId="12" fillId="0" borderId="41" xfId="0" applyFont="1" applyBorder="1" applyAlignment="1">
      <alignment horizontal="left" vertical="top" wrapText="1"/>
    </xf>
    <xf numFmtId="0" fontId="12" fillId="0" borderId="27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49" fontId="8" fillId="13" borderId="40" xfId="4" applyNumberFormat="1" applyFont="1" applyFill="1" applyBorder="1" applyAlignment="1">
      <alignment horizontal="center" vertical="top" wrapText="1"/>
    </xf>
    <xf numFmtId="49" fontId="8" fillId="13" borderId="12" xfId="4" applyNumberFormat="1" applyFont="1" applyFill="1" applyBorder="1" applyAlignment="1">
      <alignment horizontal="center" vertical="top" wrapText="1"/>
    </xf>
    <xf numFmtId="49" fontId="8" fillId="13" borderId="2" xfId="4" applyNumberFormat="1" applyFont="1" applyFill="1" applyBorder="1" applyAlignment="1">
      <alignment horizontal="center" vertical="top" wrapText="1"/>
    </xf>
    <xf numFmtId="49" fontId="8" fillId="9" borderId="41" xfId="4" applyNumberFormat="1" applyFont="1" applyFill="1" applyBorder="1" applyAlignment="1">
      <alignment horizontal="center" vertical="top"/>
    </xf>
    <xf numFmtId="49" fontId="8" fillId="9" borderId="27" xfId="4" applyNumberFormat="1" applyFont="1" applyFill="1" applyBorder="1" applyAlignment="1">
      <alignment horizontal="center" vertical="top"/>
    </xf>
    <xf numFmtId="49" fontId="8" fillId="9" borderId="1" xfId="4" applyNumberFormat="1" applyFont="1" applyFill="1" applyBorder="1" applyAlignment="1">
      <alignment horizontal="center" vertical="top"/>
    </xf>
    <xf numFmtId="49" fontId="8" fillId="14" borderId="41" xfId="4" applyNumberFormat="1" applyFont="1" applyFill="1" applyBorder="1" applyAlignment="1">
      <alignment horizontal="center" vertical="top"/>
    </xf>
    <xf numFmtId="49" fontId="8" fillId="14" borderId="27" xfId="4" applyNumberFormat="1" applyFont="1" applyFill="1" applyBorder="1" applyAlignment="1">
      <alignment horizontal="center" vertical="top"/>
    </xf>
    <xf numFmtId="49" fontId="8" fillId="14" borderId="1" xfId="4" applyNumberFormat="1" applyFont="1" applyFill="1" applyBorder="1" applyAlignment="1">
      <alignment horizontal="center" vertical="top"/>
    </xf>
    <xf numFmtId="49" fontId="8" fillId="12" borderId="41" xfId="4" applyNumberFormat="1" applyFont="1" applyFill="1" applyBorder="1" applyAlignment="1">
      <alignment horizontal="center" vertical="top" wrapText="1"/>
    </xf>
    <xf numFmtId="49" fontId="8" fillId="12" borderId="27" xfId="4" applyNumberFormat="1" applyFont="1" applyFill="1" applyBorder="1" applyAlignment="1">
      <alignment horizontal="center" vertical="top" wrapText="1"/>
    </xf>
    <xf numFmtId="49" fontId="8" fillId="12" borderId="1" xfId="4" applyNumberFormat="1" applyFont="1" applyFill="1" applyBorder="1" applyAlignment="1">
      <alignment horizontal="center" vertical="top" wrapText="1"/>
    </xf>
    <xf numFmtId="49" fontId="8" fillId="0" borderId="41" xfId="4" applyNumberFormat="1" applyFont="1" applyBorder="1" applyAlignment="1">
      <alignment horizontal="center" vertical="top" wrapText="1"/>
    </xf>
    <xf numFmtId="49" fontId="8" fillId="0" borderId="27" xfId="4" applyNumberFormat="1" applyFont="1" applyBorder="1" applyAlignment="1">
      <alignment horizontal="center" vertical="top" wrapText="1"/>
    </xf>
    <xf numFmtId="49" fontId="8" fillId="0" borderId="1" xfId="4" applyNumberFormat="1" applyFont="1" applyBorder="1" applyAlignment="1">
      <alignment horizontal="center" vertical="top" wrapText="1"/>
    </xf>
    <xf numFmtId="49" fontId="12" fillId="4" borderId="41" xfId="4" applyNumberFormat="1" applyFont="1" applyFill="1" applyBorder="1" applyAlignment="1">
      <alignment horizontal="center" vertical="top"/>
    </xf>
    <xf numFmtId="49" fontId="12" fillId="4" borderId="27" xfId="4" applyNumberFormat="1" applyFont="1" applyFill="1" applyBorder="1" applyAlignment="1">
      <alignment horizontal="center" vertical="top"/>
    </xf>
    <xf numFmtId="49" fontId="12" fillId="4" borderId="1" xfId="4" applyNumberFormat="1" applyFont="1" applyFill="1" applyBorder="1" applyAlignment="1">
      <alignment horizontal="center" vertical="top"/>
    </xf>
    <xf numFmtId="0" fontId="37" fillId="13" borderId="41" xfId="4" applyFont="1" applyFill="1" applyBorder="1" applyAlignment="1">
      <alignment horizontal="center" vertical="top" wrapText="1"/>
    </xf>
    <xf numFmtId="0" fontId="37" fillId="13" borderId="27" xfId="4" applyFont="1" applyFill="1" applyBorder="1" applyAlignment="1">
      <alignment horizontal="center" vertical="top" wrapText="1"/>
    </xf>
    <xf numFmtId="0" fontId="37" fillId="13" borderId="1" xfId="4" applyFont="1" applyFill="1" applyBorder="1" applyAlignment="1">
      <alignment horizontal="center" vertical="top" wrapText="1"/>
    </xf>
    <xf numFmtId="0" fontId="13" fillId="4" borderId="41" xfId="4" applyFont="1" applyFill="1" applyBorder="1" applyAlignment="1">
      <alignment horizontal="center" vertical="top" wrapText="1"/>
    </xf>
    <xf numFmtId="0" fontId="13" fillId="4" borderId="27" xfId="4" applyFont="1" applyFill="1" applyBorder="1" applyAlignment="1">
      <alignment horizontal="center" vertical="top" wrapText="1"/>
    </xf>
    <xf numFmtId="0" fontId="13" fillId="4" borderId="1" xfId="4" applyFont="1" applyFill="1" applyBorder="1" applyAlignment="1">
      <alignment horizontal="center" vertical="top" wrapText="1"/>
    </xf>
    <xf numFmtId="0" fontId="12" fillId="0" borderId="21" xfId="5" applyFont="1" applyBorder="1" applyAlignment="1">
      <alignment horizontal="left" vertical="top" wrapText="1"/>
    </xf>
    <xf numFmtId="0" fontId="12" fillId="0" borderId="20" xfId="5" applyFont="1" applyBorder="1" applyAlignment="1">
      <alignment horizontal="left" vertical="top" wrapText="1"/>
    </xf>
    <xf numFmtId="0" fontId="13" fillId="0" borderId="20" xfId="5" applyFont="1" applyBorder="1" applyAlignment="1">
      <alignment horizontal="left" vertical="top" wrapText="1"/>
    </xf>
    <xf numFmtId="0" fontId="13" fillId="0" borderId="19" xfId="5" applyFont="1" applyBorder="1" applyAlignment="1">
      <alignment horizontal="left" vertical="top" wrapText="1"/>
    </xf>
    <xf numFmtId="0" fontId="12" fillId="0" borderId="19" xfId="5" applyFont="1" applyBorder="1" applyAlignment="1">
      <alignment horizontal="left" vertical="top" wrapText="1"/>
    </xf>
    <xf numFmtId="0" fontId="9" fillId="5" borderId="11" xfId="0" applyFont="1" applyFill="1" applyBorder="1" applyAlignment="1">
      <alignment horizontal="left" vertical="center" wrapText="1"/>
    </xf>
    <xf numFmtId="0" fontId="9" fillId="5" borderId="10" xfId="0" applyFont="1" applyFill="1" applyBorder="1" applyAlignment="1">
      <alignment horizontal="left" vertical="center" wrapText="1"/>
    </xf>
    <xf numFmtId="0" fontId="9" fillId="5" borderId="9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32" xfId="4" applyFont="1" applyBorder="1" applyAlignment="1">
      <alignment horizontal="left" vertical="top" wrapText="1"/>
    </xf>
    <xf numFmtId="0" fontId="7" fillId="0" borderId="31" xfId="4" applyFont="1" applyBorder="1" applyAlignment="1">
      <alignment horizontal="left" vertical="top" wrapText="1"/>
    </xf>
    <xf numFmtId="0" fontId="5" fillId="12" borderId="42" xfId="4" applyFont="1" applyFill="1" applyBorder="1" applyAlignment="1">
      <alignment horizontal="center" vertical="top" wrapText="1"/>
    </xf>
    <xf numFmtId="0" fontId="7" fillId="12" borderId="22" xfId="4" applyFont="1" applyFill="1" applyBorder="1" applyAlignment="1">
      <alignment horizontal="center" vertical="top" wrapText="1"/>
    </xf>
    <xf numFmtId="0" fontId="7" fillId="12" borderId="40" xfId="4" applyFont="1" applyFill="1" applyBorder="1" applyAlignment="1">
      <alignment horizontal="center" vertical="top" wrapText="1"/>
    </xf>
    <xf numFmtId="0" fontId="5" fillId="12" borderId="13" xfId="4" applyFont="1" applyFill="1" applyBorder="1" applyAlignment="1">
      <alignment horizontal="center" vertical="top" wrapText="1"/>
    </xf>
    <xf numFmtId="0" fontId="7" fillId="12" borderId="0" xfId="4" applyFont="1" applyFill="1" applyAlignment="1">
      <alignment horizontal="center" vertical="top" wrapText="1"/>
    </xf>
    <xf numFmtId="0" fontId="7" fillId="12" borderId="12" xfId="4" applyFont="1" applyFill="1" applyBorder="1" applyAlignment="1">
      <alignment horizontal="center" vertical="top" wrapText="1"/>
    </xf>
    <xf numFmtId="0" fontId="7" fillId="12" borderId="13" xfId="4" applyFont="1" applyFill="1" applyBorder="1" applyAlignment="1">
      <alignment horizontal="center" vertical="top" wrapText="1"/>
    </xf>
    <xf numFmtId="0" fontId="7" fillId="12" borderId="4" xfId="4" applyFont="1" applyFill="1" applyBorder="1" applyAlignment="1">
      <alignment horizontal="center" vertical="top" wrapText="1"/>
    </xf>
    <xf numFmtId="0" fontId="7" fillId="12" borderId="3" xfId="4" applyFont="1" applyFill="1" applyBorder="1" applyAlignment="1">
      <alignment horizontal="center" vertical="top" wrapText="1"/>
    </xf>
    <xf numFmtId="0" fontId="7" fillId="12" borderId="2" xfId="4" applyFont="1" applyFill="1" applyBorder="1" applyAlignment="1">
      <alignment horizontal="center" vertical="top" wrapText="1"/>
    </xf>
    <xf numFmtId="0" fontId="12" fillId="4" borderId="13" xfId="0" applyFont="1" applyFill="1" applyBorder="1" applyAlignment="1">
      <alignment horizontal="left" vertical="center" wrapText="1"/>
    </xf>
    <xf numFmtId="0" fontId="12" fillId="4" borderId="0" xfId="0" applyFont="1" applyFill="1" applyAlignment="1">
      <alignment horizontal="left" vertical="center" wrapText="1"/>
    </xf>
    <xf numFmtId="0" fontId="12" fillId="4" borderId="1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12" fillId="0" borderId="21" xfId="6" applyFont="1" applyBorder="1" applyAlignment="1">
      <alignment horizontal="left" vertical="top" wrapText="1"/>
    </xf>
    <xf numFmtId="0" fontId="12" fillId="0" borderId="20" xfId="6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49" fontId="7" fillId="4" borderId="5" xfId="4" applyNumberFormat="1" applyFont="1" applyFill="1" applyBorder="1" applyAlignment="1">
      <alignment horizontal="center" vertical="center" textRotation="89"/>
    </xf>
    <xf numFmtId="49" fontId="7" fillId="4" borderId="27" xfId="4" applyNumberFormat="1" applyFont="1" applyFill="1" applyBorder="1" applyAlignment="1">
      <alignment horizontal="center" vertical="center" textRotation="89"/>
    </xf>
    <xf numFmtId="49" fontId="7" fillId="4" borderId="26" xfId="4" applyNumberFormat="1" applyFont="1" applyFill="1" applyBorder="1" applyAlignment="1">
      <alignment horizontal="center" vertical="center" textRotation="89"/>
    </xf>
    <xf numFmtId="49" fontId="23" fillId="9" borderId="8" xfId="4" applyNumberFormat="1" applyFont="1" applyFill="1" applyBorder="1" applyAlignment="1">
      <alignment horizontal="center" vertical="top"/>
    </xf>
    <xf numFmtId="49" fontId="23" fillId="9" borderId="13" xfId="4" applyNumberFormat="1" applyFont="1" applyFill="1" applyBorder="1" applyAlignment="1">
      <alignment horizontal="center" vertical="top"/>
    </xf>
    <xf numFmtId="49" fontId="23" fillId="9" borderId="64" xfId="4" applyNumberFormat="1" applyFont="1" applyFill="1" applyBorder="1" applyAlignment="1">
      <alignment horizontal="center" vertical="top"/>
    </xf>
    <xf numFmtId="49" fontId="23" fillId="14" borderId="5" xfId="4" applyNumberFormat="1" applyFont="1" applyFill="1" applyBorder="1" applyAlignment="1">
      <alignment horizontal="center" vertical="top"/>
    </xf>
    <xf numFmtId="49" fontId="23" fillId="14" borderId="27" xfId="4" applyNumberFormat="1" applyFont="1" applyFill="1" applyBorder="1" applyAlignment="1">
      <alignment horizontal="center" vertical="top"/>
    </xf>
    <xf numFmtId="49" fontId="23" fillId="14" borderId="26" xfId="4" applyNumberFormat="1" applyFont="1" applyFill="1" applyBorder="1" applyAlignment="1">
      <alignment horizontal="center" vertical="top"/>
    </xf>
    <xf numFmtId="49" fontId="23" fillId="12" borderId="41" xfId="4" applyNumberFormat="1" applyFont="1" applyFill="1" applyBorder="1" applyAlignment="1">
      <alignment horizontal="center" vertical="top" wrapText="1"/>
    </xf>
    <xf numFmtId="49" fontId="23" fillId="12" borderId="27" xfId="4" applyNumberFormat="1" applyFont="1" applyFill="1" applyBorder="1" applyAlignment="1">
      <alignment horizontal="center" vertical="top" wrapText="1"/>
    </xf>
    <xf numFmtId="0" fontId="33" fillId="12" borderId="1" xfId="4" applyFont="1" applyFill="1" applyBorder="1" applyAlignment="1">
      <alignment horizontal="center" vertical="top" wrapText="1"/>
    </xf>
    <xf numFmtId="0" fontId="12" fillId="13" borderId="41" xfId="4" applyFont="1" applyFill="1" applyBorder="1" applyAlignment="1">
      <alignment horizontal="left" vertical="top" wrapText="1"/>
    </xf>
    <xf numFmtId="0" fontId="12" fillId="13" borderId="27" xfId="4" applyFont="1" applyFill="1" applyBorder="1" applyAlignment="1">
      <alignment horizontal="left" vertical="top" wrapText="1"/>
    </xf>
    <xf numFmtId="0" fontId="12" fillId="13" borderId="1" xfId="4" applyFont="1" applyFill="1" applyBorder="1" applyAlignment="1">
      <alignment horizontal="left" vertical="top" wrapText="1"/>
    </xf>
    <xf numFmtId="0" fontId="8" fillId="12" borderId="41" xfId="4" applyFont="1" applyFill="1" applyBorder="1" applyAlignment="1">
      <alignment horizontal="center" vertical="center" textRotation="90" wrapText="1"/>
    </xf>
    <xf numFmtId="0" fontId="8" fillId="12" borderId="27" xfId="4" applyFont="1" applyFill="1" applyBorder="1" applyAlignment="1">
      <alignment horizontal="center" vertical="center" textRotation="90" wrapText="1"/>
    </xf>
    <xf numFmtId="0" fontId="8" fillId="12" borderId="1" xfId="4" applyFont="1" applyFill="1" applyBorder="1" applyAlignment="1">
      <alignment horizontal="center" vertical="center" textRotation="90" wrapText="1"/>
    </xf>
    <xf numFmtId="0" fontId="9" fillId="12" borderId="41" xfId="4" applyFont="1" applyFill="1" applyBorder="1" applyAlignment="1">
      <alignment horizontal="center" vertical="center" textRotation="90" wrapText="1"/>
    </xf>
    <xf numFmtId="0" fontId="9" fillId="12" borderId="27" xfId="4" applyFont="1" applyFill="1" applyBorder="1" applyAlignment="1">
      <alignment horizontal="center" vertical="center" textRotation="90" wrapText="1"/>
    </xf>
    <xf numFmtId="0" fontId="9" fillId="12" borderId="1" xfId="4" applyFont="1" applyFill="1" applyBorder="1" applyAlignment="1">
      <alignment horizontal="center" vertical="center" textRotation="90" wrapText="1"/>
    </xf>
    <xf numFmtId="0" fontId="12" fillId="0" borderId="41" xfId="0" applyFont="1" applyBorder="1" applyAlignment="1">
      <alignment horizontal="center" vertical="top" wrapText="1"/>
    </xf>
    <xf numFmtId="0" fontId="12" fillId="0" borderId="27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16" xfId="5" applyFont="1" applyBorder="1" applyAlignment="1">
      <alignment horizontal="left" vertical="top" wrapText="1"/>
    </xf>
    <xf numFmtId="0" fontId="12" fillId="0" borderId="15" xfId="5" applyFont="1" applyBorder="1" applyAlignment="1">
      <alignment horizontal="left" vertical="top" wrapText="1"/>
    </xf>
    <xf numFmtId="0" fontId="13" fillId="0" borderId="15" xfId="5" applyFont="1" applyBorder="1" applyAlignment="1">
      <alignment horizontal="left" vertical="top" wrapText="1"/>
    </xf>
    <xf numFmtId="0" fontId="13" fillId="0" borderId="14" xfId="5" applyFont="1" applyBorder="1" applyAlignment="1">
      <alignment horizontal="left" vertical="top" wrapText="1"/>
    </xf>
    <xf numFmtId="49" fontId="7" fillId="4" borderId="41" xfId="4" applyNumberFormat="1" applyFont="1" applyFill="1" applyBorder="1" applyAlignment="1">
      <alignment horizontal="center" vertical="center" textRotation="90"/>
    </xf>
    <xf numFmtId="49" fontId="7" fillId="4" borderId="27" xfId="4" applyNumberFormat="1" applyFont="1" applyFill="1" applyBorder="1" applyAlignment="1">
      <alignment horizontal="center" vertical="center" textRotation="90"/>
    </xf>
    <xf numFmtId="49" fontId="7" fillId="4" borderId="1" xfId="4" applyNumberFormat="1" applyFont="1" applyFill="1" applyBorder="1" applyAlignment="1">
      <alignment horizontal="center" vertical="center" textRotation="90"/>
    </xf>
    <xf numFmtId="0" fontId="12" fillId="13" borderId="40" xfId="4" applyFont="1" applyFill="1" applyBorder="1" applyAlignment="1">
      <alignment horizontal="left" vertical="top" wrapText="1"/>
    </xf>
    <xf numFmtId="0" fontId="12" fillId="13" borderId="12" xfId="4" applyFont="1" applyFill="1" applyBorder="1" applyAlignment="1">
      <alignment horizontal="left" vertical="top" wrapText="1"/>
    </xf>
    <xf numFmtId="0" fontId="12" fillId="13" borderId="2" xfId="4" applyFont="1" applyFill="1" applyBorder="1" applyAlignment="1">
      <alignment horizontal="left" vertical="top" wrapText="1"/>
    </xf>
    <xf numFmtId="0" fontId="12" fillId="5" borderId="41" xfId="4" applyFont="1" applyFill="1" applyBorder="1" applyAlignment="1">
      <alignment horizontal="left" vertical="top" wrapText="1"/>
    </xf>
    <xf numFmtId="0" fontId="12" fillId="5" borderId="27" xfId="4" applyFont="1" applyFill="1" applyBorder="1" applyAlignment="1">
      <alignment horizontal="left" vertical="top" wrapText="1"/>
    </xf>
    <xf numFmtId="0" fontId="12" fillId="5" borderId="1" xfId="4" applyFont="1" applyFill="1" applyBorder="1" applyAlignment="1">
      <alignment horizontal="left" vertical="top" wrapText="1"/>
    </xf>
    <xf numFmtId="0" fontId="12" fillId="13" borderId="41" xfId="0" applyFont="1" applyFill="1" applyBorder="1" applyAlignment="1">
      <alignment horizontal="left" vertical="top" wrapText="1"/>
    </xf>
    <xf numFmtId="0" fontId="12" fillId="13" borderId="27" xfId="0" applyFont="1" applyFill="1" applyBorder="1" applyAlignment="1">
      <alignment horizontal="left" vertical="top" wrapText="1"/>
    </xf>
    <xf numFmtId="0" fontId="12" fillId="13" borderId="1" xfId="0" applyFont="1" applyFill="1" applyBorder="1" applyAlignment="1">
      <alignment horizontal="left" vertical="top" wrapText="1"/>
    </xf>
    <xf numFmtId="0" fontId="25" fillId="8" borderId="3" xfId="4" applyFont="1" applyFill="1" applyBorder="1" applyAlignment="1">
      <alignment horizontal="right" vertical="top" wrapText="1"/>
    </xf>
    <xf numFmtId="0" fontId="25" fillId="8" borderId="2" xfId="4" applyFont="1" applyFill="1" applyBorder="1" applyAlignment="1">
      <alignment horizontal="right" vertical="top" wrapText="1"/>
    </xf>
    <xf numFmtId="0" fontId="8" fillId="4" borderId="42" xfId="4" applyFont="1" applyFill="1" applyBorder="1" applyAlignment="1">
      <alignment horizontal="center" vertical="top"/>
    </xf>
    <xf numFmtId="0" fontId="8" fillId="4" borderId="22" xfId="4" applyFont="1" applyFill="1" applyBorder="1" applyAlignment="1">
      <alignment horizontal="center" vertical="top"/>
    </xf>
    <xf numFmtId="0" fontId="8" fillId="4" borderId="40" xfId="4" applyFont="1" applyFill="1" applyBorder="1" applyAlignment="1">
      <alignment horizontal="center" vertical="top"/>
    </xf>
    <xf numFmtId="0" fontId="8" fillId="4" borderId="4" xfId="4" applyFont="1" applyFill="1" applyBorder="1" applyAlignment="1">
      <alignment horizontal="center" vertical="top"/>
    </xf>
    <xf numFmtId="0" fontId="8" fillId="4" borderId="3" xfId="4" applyFont="1" applyFill="1" applyBorder="1" applyAlignment="1">
      <alignment horizontal="center" vertical="top"/>
    </xf>
    <xf numFmtId="0" fontId="8" fillId="4" borderId="2" xfId="4" applyFont="1" applyFill="1" applyBorder="1" applyAlignment="1">
      <alignment horizontal="center" vertical="top"/>
    </xf>
    <xf numFmtId="49" fontId="8" fillId="8" borderId="41" xfId="4" applyNumberFormat="1" applyFont="1" applyFill="1" applyBorder="1" applyAlignment="1">
      <alignment horizontal="center" vertical="top"/>
    </xf>
    <xf numFmtId="49" fontId="8" fillId="8" borderId="1" xfId="4" applyNumberFormat="1" applyFont="1" applyFill="1" applyBorder="1" applyAlignment="1">
      <alignment horizontal="center" vertical="top"/>
    </xf>
    <xf numFmtId="49" fontId="17" fillId="13" borderId="41" xfId="4" applyNumberFormat="1" applyFont="1" applyFill="1" applyBorder="1" applyAlignment="1">
      <alignment horizontal="center" vertical="top" wrapText="1"/>
    </xf>
    <xf numFmtId="49" fontId="17" fillId="13" borderId="27" xfId="4" applyNumberFormat="1" applyFont="1" applyFill="1" applyBorder="1" applyAlignment="1">
      <alignment horizontal="center" vertical="top" wrapText="1"/>
    </xf>
    <xf numFmtId="49" fontId="17" fillId="13" borderId="1" xfId="4" applyNumberFormat="1" applyFont="1" applyFill="1" applyBorder="1" applyAlignment="1">
      <alignment horizontal="center" vertical="top" wrapText="1"/>
    </xf>
    <xf numFmtId="49" fontId="7" fillId="0" borderId="41" xfId="4" applyNumberFormat="1" applyFont="1" applyBorder="1" applyAlignment="1">
      <alignment horizontal="center" vertical="center" textRotation="90"/>
    </xf>
    <xf numFmtId="49" fontId="7" fillId="0" borderId="27" xfId="4" applyNumberFormat="1" applyFont="1" applyBorder="1" applyAlignment="1">
      <alignment horizontal="center" vertical="center" textRotation="90"/>
    </xf>
    <xf numFmtId="49" fontId="7" fillId="0" borderId="1" xfId="4" applyNumberFormat="1" applyFont="1" applyBorder="1" applyAlignment="1">
      <alignment horizontal="center" vertical="center" textRotation="90"/>
    </xf>
    <xf numFmtId="49" fontId="30" fillId="4" borderId="41" xfId="4" applyNumberFormat="1" applyFont="1" applyFill="1" applyBorder="1" applyAlignment="1">
      <alignment horizontal="center" vertical="top"/>
    </xf>
    <xf numFmtId="49" fontId="30" fillId="4" borderId="27" xfId="4" applyNumberFormat="1" applyFont="1" applyFill="1" applyBorder="1" applyAlignment="1">
      <alignment horizontal="center" vertical="top"/>
    </xf>
    <xf numFmtId="49" fontId="30" fillId="4" borderId="1" xfId="4" applyNumberFormat="1" applyFont="1" applyFill="1" applyBorder="1" applyAlignment="1">
      <alignment horizontal="center" vertical="top"/>
    </xf>
    <xf numFmtId="49" fontId="15" fillId="4" borderId="27" xfId="4" applyNumberFormat="1" applyFont="1" applyFill="1" applyBorder="1" applyAlignment="1">
      <alignment horizontal="center" vertical="top"/>
    </xf>
    <xf numFmtId="49" fontId="15" fillId="4" borderId="1" xfId="4" applyNumberFormat="1" applyFont="1" applyFill="1" applyBorder="1" applyAlignment="1">
      <alignment horizontal="center" vertical="top"/>
    </xf>
    <xf numFmtId="0" fontId="8" fillId="12" borderId="42" xfId="4" applyFont="1" applyFill="1" applyBorder="1" applyAlignment="1">
      <alignment horizontal="center" vertical="center" textRotation="90" wrapText="1"/>
    </xf>
    <xf numFmtId="0" fontId="8" fillId="12" borderId="13" xfId="4" applyFont="1" applyFill="1" applyBorder="1" applyAlignment="1">
      <alignment horizontal="center" vertical="center" textRotation="90" wrapText="1"/>
    </xf>
    <xf numFmtId="0" fontId="8" fillId="12" borderId="4" xfId="4" applyFont="1" applyFill="1" applyBorder="1" applyAlignment="1">
      <alignment horizontal="center" vertical="center" textRotation="90" wrapText="1"/>
    </xf>
    <xf numFmtId="0" fontId="25" fillId="8" borderId="10" xfId="4" applyFont="1" applyFill="1" applyBorder="1" applyAlignment="1">
      <alignment horizontal="right" vertical="top" wrapText="1"/>
    </xf>
    <xf numFmtId="0" fontId="25" fillId="8" borderId="9" xfId="4" applyFont="1" applyFill="1" applyBorder="1" applyAlignment="1">
      <alignment horizontal="right" vertical="top" wrapText="1"/>
    </xf>
    <xf numFmtId="0" fontId="25" fillId="7" borderId="10" xfId="4" applyFont="1" applyFill="1" applyBorder="1" applyAlignment="1">
      <alignment horizontal="right" vertical="top" wrapText="1"/>
    </xf>
    <xf numFmtId="0" fontId="25" fillId="7" borderId="9" xfId="4" applyFont="1" applyFill="1" applyBorder="1" applyAlignment="1">
      <alignment horizontal="right" vertical="top" wrapText="1"/>
    </xf>
    <xf numFmtId="49" fontId="30" fillId="4" borderId="41" xfId="4" applyNumberFormat="1" applyFont="1" applyFill="1" applyBorder="1" applyAlignment="1">
      <alignment horizontal="center" vertical="center" textRotation="90"/>
    </xf>
    <xf numFmtId="49" fontId="30" fillId="4" borderId="27" xfId="4" applyNumberFormat="1" applyFont="1" applyFill="1" applyBorder="1" applyAlignment="1">
      <alignment horizontal="center" vertical="center" textRotation="90"/>
    </xf>
    <xf numFmtId="49" fontId="30" fillId="4" borderId="1" xfId="4" applyNumberFormat="1" applyFont="1" applyFill="1" applyBorder="1" applyAlignment="1">
      <alignment horizontal="center" vertical="center" textRotation="90"/>
    </xf>
    <xf numFmtId="49" fontId="15" fillId="4" borderId="41" xfId="4" applyNumberFormat="1" applyFont="1" applyFill="1" applyBorder="1" applyAlignment="1">
      <alignment horizontal="center" vertical="top"/>
    </xf>
    <xf numFmtId="49" fontId="7" fillId="4" borderId="5" xfId="4" applyNumberFormat="1" applyFont="1" applyFill="1" applyBorder="1" applyAlignment="1">
      <alignment horizontal="center" vertical="center" textRotation="90"/>
    </xf>
    <xf numFmtId="49" fontId="7" fillId="4" borderId="26" xfId="4" applyNumberFormat="1" applyFont="1" applyFill="1" applyBorder="1" applyAlignment="1">
      <alignment horizontal="center" vertical="center" textRotation="90"/>
    </xf>
    <xf numFmtId="49" fontId="24" fillId="4" borderId="41" xfId="4" applyNumberFormat="1" applyFont="1" applyFill="1" applyBorder="1" applyAlignment="1">
      <alignment horizontal="center" vertical="top"/>
    </xf>
    <xf numFmtId="49" fontId="24" fillId="4" borderId="27" xfId="4" applyNumberFormat="1" applyFont="1" applyFill="1" applyBorder="1" applyAlignment="1">
      <alignment horizontal="center" vertical="top"/>
    </xf>
    <xf numFmtId="49" fontId="24" fillId="4" borderId="1" xfId="4" applyNumberFormat="1" applyFont="1" applyFill="1" applyBorder="1" applyAlignment="1">
      <alignment horizontal="center" vertical="top"/>
    </xf>
    <xf numFmtId="0" fontId="30" fillId="4" borderId="32" xfId="4" applyFont="1" applyFill="1" applyBorder="1" applyAlignment="1">
      <alignment horizontal="left" vertical="top" wrapText="1"/>
    </xf>
    <xf numFmtId="0" fontId="30" fillId="4" borderId="31" xfId="4" applyFont="1" applyFill="1" applyBorder="1" applyAlignment="1">
      <alignment horizontal="left" vertical="top" wrapText="1"/>
    </xf>
    <xf numFmtId="0" fontId="7" fillId="4" borderId="32" xfId="4" applyFont="1" applyFill="1" applyBorder="1" applyAlignment="1">
      <alignment horizontal="left" vertical="top" wrapText="1"/>
    </xf>
    <xf numFmtId="0" fontId="7" fillId="4" borderId="31" xfId="4" applyFont="1" applyFill="1" applyBorder="1" applyAlignment="1">
      <alignment horizontal="left" vertical="top" wrapText="1"/>
    </xf>
    <xf numFmtId="49" fontId="7" fillId="4" borderId="41" xfId="4" applyNumberFormat="1" applyFont="1" applyFill="1" applyBorder="1" applyAlignment="1">
      <alignment horizontal="center" vertical="center" textRotation="89"/>
    </xf>
    <xf numFmtId="49" fontId="7" fillId="4" borderId="1" xfId="4" applyNumberFormat="1" applyFont="1" applyFill="1" applyBorder="1" applyAlignment="1">
      <alignment horizontal="center" vertical="center" textRotation="89"/>
    </xf>
    <xf numFmtId="0" fontId="9" fillId="12" borderId="42" xfId="4" applyFont="1" applyFill="1" applyBorder="1" applyAlignment="1">
      <alignment horizontal="center" vertical="top" wrapText="1"/>
    </xf>
    <xf numFmtId="0" fontId="6" fillId="12" borderId="22" xfId="4" applyFont="1" applyFill="1" applyBorder="1" applyAlignment="1">
      <alignment horizontal="center" vertical="top" wrapText="1"/>
    </xf>
    <xf numFmtId="0" fontId="6" fillId="12" borderId="40" xfId="4" applyFont="1" applyFill="1" applyBorder="1" applyAlignment="1">
      <alignment horizontal="center" vertical="top" wrapText="1"/>
    </xf>
    <xf numFmtId="0" fontId="9" fillId="12" borderId="13" xfId="4" applyFont="1" applyFill="1" applyBorder="1" applyAlignment="1">
      <alignment horizontal="center" vertical="top" wrapText="1"/>
    </xf>
    <xf numFmtId="0" fontId="6" fillId="12" borderId="0" xfId="4" applyFont="1" applyFill="1" applyAlignment="1">
      <alignment horizontal="center" vertical="top" wrapText="1"/>
    </xf>
    <xf numFmtId="0" fontId="6" fillId="12" borderId="12" xfId="4" applyFont="1" applyFill="1" applyBorder="1" applyAlignment="1">
      <alignment horizontal="center" vertical="top" wrapText="1"/>
    </xf>
    <xf numFmtId="0" fontId="6" fillId="12" borderId="13" xfId="4" applyFont="1" applyFill="1" applyBorder="1" applyAlignment="1">
      <alignment horizontal="center" vertical="top" wrapText="1"/>
    </xf>
    <xf numFmtId="0" fontId="6" fillId="12" borderId="4" xfId="4" applyFont="1" applyFill="1" applyBorder="1" applyAlignment="1">
      <alignment horizontal="center" vertical="top" wrapText="1"/>
    </xf>
    <xf numFmtId="0" fontId="6" fillId="12" borderId="3" xfId="4" applyFont="1" applyFill="1" applyBorder="1" applyAlignment="1">
      <alignment horizontal="center" vertical="top" wrapText="1"/>
    </xf>
    <xf numFmtId="0" fontId="6" fillId="12" borderId="2" xfId="4" applyFont="1" applyFill="1" applyBorder="1" applyAlignment="1">
      <alignment horizontal="center" vertical="top" wrapText="1"/>
    </xf>
    <xf numFmtId="0" fontId="15" fillId="13" borderId="41" xfId="4" applyFont="1" applyFill="1" applyBorder="1" applyAlignment="1">
      <alignment horizontal="left" vertical="top" wrapText="1"/>
    </xf>
    <xf numFmtId="0" fontId="14" fillId="13" borderId="27" xfId="4" applyFont="1" applyFill="1" applyBorder="1" applyAlignment="1">
      <alignment vertical="top" wrapText="1"/>
    </xf>
    <xf numFmtId="0" fontId="14" fillId="13" borderId="1" xfId="4" applyFont="1" applyFill="1" applyBorder="1" applyAlignment="1">
      <alignment vertical="top" wrapText="1"/>
    </xf>
    <xf numFmtId="0" fontId="7" fillId="4" borderId="60" xfId="4" applyFont="1" applyFill="1" applyBorder="1" applyAlignment="1">
      <alignment horizontal="center" vertical="center" wrapText="1"/>
    </xf>
    <xf numFmtId="0" fontId="7" fillId="4" borderId="34" xfId="4" applyFont="1" applyFill="1" applyBorder="1" applyAlignment="1">
      <alignment horizontal="center" vertical="center" wrapText="1"/>
    </xf>
    <xf numFmtId="0" fontId="7" fillId="4" borderId="56" xfId="4" applyFont="1" applyFill="1" applyBorder="1" applyAlignment="1">
      <alignment horizontal="center" vertical="center"/>
    </xf>
    <xf numFmtId="0" fontId="7" fillId="4" borderId="33" xfId="4" applyFont="1" applyFill="1" applyBorder="1" applyAlignment="1">
      <alignment horizontal="center" vertical="center"/>
    </xf>
    <xf numFmtId="0" fontId="8" fillId="8" borderId="11" xfId="4" applyFont="1" applyFill="1" applyBorder="1" applyAlignment="1">
      <alignment horizontal="right" vertical="top" wrapText="1"/>
    </xf>
    <xf numFmtId="0" fontId="8" fillId="8" borderId="10" xfId="4" applyFont="1" applyFill="1" applyBorder="1" applyAlignment="1">
      <alignment horizontal="right" vertical="top" wrapText="1"/>
    </xf>
    <xf numFmtId="0" fontId="8" fillId="8" borderId="9" xfId="4" applyFont="1" applyFill="1" applyBorder="1" applyAlignment="1">
      <alignment horizontal="right" vertical="top" wrapText="1"/>
    </xf>
    <xf numFmtId="0" fontId="12" fillId="5" borderId="41" xfId="0" applyFont="1" applyFill="1" applyBorder="1" applyAlignment="1">
      <alignment horizontal="left" vertical="top" wrapText="1"/>
    </xf>
    <xf numFmtId="0" fontId="12" fillId="5" borderId="27" xfId="0" applyFont="1" applyFill="1" applyBorder="1" applyAlignment="1">
      <alignment horizontal="left" vertical="top" wrapText="1"/>
    </xf>
    <xf numFmtId="0" fontId="12" fillId="5" borderId="1" xfId="0" applyFont="1" applyFill="1" applyBorder="1" applyAlignment="1">
      <alignment horizontal="left" vertical="top" wrapText="1"/>
    </xf>
    <xf numFmtId="49" fontId="30" fillId="4" borderId="5" xfId="4" applyNumberFormat="1" applyFont="1" applyFill="1" applyBorder="1" applyAlignment="1">
      <alignment horizontal="center" vertical="center" textRotation="90"/>
    </xf>
    <xf numFmtId="49" fontId="30" fillId="4" borderId="26" xfId="4" applyNumberFormat="1" applyFont="1" applyFill="1" applyBorder="1" applyAlignment="1">
      <alignment horizontal="center" vertical="center" textRotation="90"/>
    </xf>
    <xf numFmtId="0" fontId="12" fillId="0" borderId="4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23" fillId="8" borderId="3" xfId="4" applyFont="1" applyFill="1" applyBorder="1" applyAlignment="1">
      <alignment horizontal="right" vertical="top" wrapText="1"/>
    </xf>
    <xf numFmtId="0" fontId="23" fillId="8" borderId="2" xfId="4" applyFont="1" applyFill="1" applyBorder="1" applyAlignment="1">
      <alignment horizontal="right" vertical="top" wrapText="1"/>
    </xf>
    <xf numFmtId="0" fontId="8" fillId="7" borderId="3" xfId="4" applyFont="1" applyFill="1" applyBorder="1" applyAlignment="1">
      <alignment horizontal="right" vertical="top" wrapText="1"/>
    </xf>
    <xf numFmtId="0" fontId="8" fillId="7" borderId="2" xfId="4" applyFont="1" applyFill="1" applyBorder="1" applyAlignment="1">
      <alignment horizontal="right" vertical="top" wrapText="1"/>
    </xf>
    <xf numFmtId="0" fontId="8" fillId="12" borderId="40" xfId="4" applyFont="1" applyFill="1" applyBorder="1" applyAlignment="1">
      <alignment horizontal="left" vertical="top" wrapText="1"/>
    </xf>
    <xf numFmtId="0" fontId="8" fillId="12" borderId="12" xfId="4" applyFont="1" applyFill="1" applyBorder="1" applyAlignment="1">
      <alignment horizontal="left" vertical="top" wrapText="1"/>
    </xf>
    <xf numFmtId="0" fontId="12" fillId="12" borderId="12" xfId="4" applyFont="1" applyFill="1" applyBorder="1" applyAlignment="1">
      <alignment horizontal="left" vertical="top" wrapText="1"/>
    </xf>
    <xf numFmtId="0" fontId="12" fillId="12" borderId="2" xfId="4" applyFont="1" applyFill="1" applyBorder="1" applyAlignment="1">
      <alignment horizontal="left" vertical="top" wrapText="1"/>
    </xf>
    <xf numFmtId="0" fontId="13" fillId="4" borderId="40" xfId="4" applyFont="1" applyFill="1" applyBorder="1" applyAlignment="1">
      <alignment horizontal="center" vertical="top" wrapText="1"/>
    </xf>
    <xf numFmtId="0" fontId="13" fillId="4" borderId="12" xfId="4" applyFont="1" applyFill="1" applyBorder="1" applyAlignment="1">
      <alignment horizontal="center" vertical="top" wrapText="1"/>
    </xf>
    <xf numFmtId="0" fontId="13" fillId="4" borderId="2" xfId="4" applyFont="1" applyFill="1" applyBorder="1" applyAlignment="1">
      <alignment horizontal="center" vertical="top" wrapText="1"/>
    </xf>
    <xf numFmtId="49" fontId="8" fillId="13" borderId="41" xfId="4" applyNumberFormat="1" applyFont="1" applyFill="1" applyBorder="1" applyAlignment="1">
      <alignment horizontal="center" vertical="top" wrapText="1"/>
    </xf>
    <xf numFmtId="49" fontId="8" fillId="13" borderId="27" xfId="4" applyNumberFormat="1" applyFont="1" applyFill="1" applyBorder="1" applyAlignment="1">
      <alignment horizontal="center" vertical="top" wrapText="1"/>
    </xf>
    <xf numFmtId="49" fontId="8" fillId="13" borderId="1" xfId="4" applyNumberFormat="1" applyFont="1" applyFill="1" applyBorder="1" applyAlignment="1">
      <alignment horizontal="center" vertical="top" wrapText="1"/>
    </xf>
    <xf numFmtId="0" fontId="12" fillId="13" borderId="41" xfId="7" applyFont="1" applyFill="1" applyBorder="1" applyAlignment="1">
      <alignment horizontal="left" vertical="top" wrapText="1"/>
    </xf>
    <xf numFmtId="0" fontId="12" fillId="13" borderId="27" xfId="7" applyFont="1" applyFill="1" applyBorder="1" applyAlignment="1">
      <alignment horizontal="left" vertical="top" wrapText="1"/>
    </xf>
    <xf numFmtId="0" fontId="12" fillId="13" borderId="22" xfId="7" applyFont="1" applyFill="1" applyBorder="1" applyAlignment="1">
      <alignment horizontal="left" vertical="top" wrapText="1"/>
    </xf>
    <xf numFmtId="0" fontId="12" fillId="13" borderId="0" xfId="7" applyFont="1" applyFill="1" applyAlignment="1">
      <alignment horizontal="left" vertical="top" wrapText="1"/>
    </xf>
    <xf numFmtId="0" fontId="12" fillId="13" borderId="3" xfId="7" applyFont="1" applyFill="1" applyBorder="1" applyAlignment="1">
      <alignment horizontal="left" vertical="top" wrapText="1"/>
    </xf>
    <xf numFmtId="0" fontId="6" fillId="0" borderId="41" xfId="4" applyFont="1" applyBorder="1" applyAlignment="1">
      <alignment horizontal="center" vertical="top" wrapText="1"/>
    </xf>
    <xf numFmtId="0" fontId="6" fillId="0" borderId="27" xfId="4" applyFont="1" applyBorder="1" applyAlignment="1">
      <alignment horizontal="center" vertical="top" wrapText="1"/>
    </xf>
    <xf numFmtId="0" fontId="6" fillId="0" borderId="1" xfId="4" applyFont="1" applyBorder="1" applyAlignment="1">
      <alignment horizontal="center" vertical="top" wrapText="1"/>
    </xf>
    <xf numFmtId="0" fontId="12" fillId="13" borderId="42" xfId="0" applyFont="1" applyFill="1" applyBorder="1" applyAlignment="1">
      <alignment horizontal="left" vertical="top" wrapText="1"/>
    </xf>
    <xf numFmtId="0" fontId="12" fillId="13" borderId="13" xfId="0" applyFont="1" applyFill="1" applyBorder="1" applyAlignment="1">
      <alignment horizontal="left" vertical="top" wrapText="1"/>
    </xf>
    <xf numFmtId="0" fontId="12" fillId="13" borderId="4" xfId="0" applyFont="1" applyFill="1" applyBorder="1" applyAlignment="1">
      <alignment horizontal="left" vertical="top" wrapText="1"/>
    </xf>
    <xf numFmtId="49" fontId="12" fillId="0" borderId="41" xfId="4" applyNumberFormat="1" applyFont="1" applyBorder="1" applyAlignment="1">
      <alignment horizontal="center" vertical="top"/>
    </xf>
    <xf numFmtId="49" fontId="12" fillId="0" borderId="27" xfId="4" applyNumberFormat="1" applyFont="1" applyBorder="1" applyAlignment="1">
      <alignment horizontal="center" vertical="top"/>
    </xf>
    <xf numFmtId="49" fontId="12" fillId="0" borderId="1" xfId="4" applyNumberFormat="1" applyFont="1" applyBorder="1" applyAlignment="1">
      <alignment horizontal="center" vertical="top"/>
    </xf>
    <xf numFmtId="0" fontId="8" fillId="7" borderId="11" xfId="4" applyFont="1" applyFill="1" applyBorder="1" applyAlignment="1">
      <alignment horizontal="left"/>
    </xf>
    <xf numFmtId="0" fontId="8" fillId="7" borderId="10" xfId="4" applyFont="1" applyFill="1" applyBorder="1" applyAlignment="1">
      <alignment horizontal="left"/>
    </xf>
    <xf numFmtId="0" fontId="8" fillId="7" borderId="9" xfId="4" applyFont="1" applyFill="1" applyBorder="1" applyAlignment="1">
      <alignment horizontal="left"/>
    </xf>
    <xf numFmtId="0" fontId="6" fillId="13" borderId="40" xfId="4" applyFont="1" applyFill="1" applyBorder="1" applyAlignment="1">
      <alignment horizontal="left" vertical="top" wrapText="1"/>
    </xf>
    <xf numFmtId="0" fontId="6" fillId="13" borderId="12" xfId="4" applyFont="1" applyFill="1" applyBorder="1" applyAlignment="1">
      <alignment horizontal="left" vertical="top" wrapText="1"/>
    </xf>
    <xf numFmtId="49" fontId="8" fillId="8" borderId="10" xfId="4" applyNumberFormat="1" applyFont="1" applyFill="1" applyBorder="1" applyAlignment="1">
      <alignment horizontal="left" vertical="top" wrapText="1"/>
    </xf>
    <xf numFmtId="49" fontId="8" fillId="8" borderId="9" xfId="4" applyNumberFormat="1" applyFont="1" applyFill="1" applyBorder="1" applyAlignment="1">
      <alignment horizontal="left" vertical="top" wrapText="1"/>
    </xf>
    <xf numFmtId="49" fontId="8" fillId="0" borderId="11" xfId="4" applyNumberFormat="1" applyFont="1" applyBorder="1" applyAlignment="1">
      <alignment horizontal="center" vertical="top" wrapText="1"/>
    </xf>
    <xf numFmtId="49" fontId="8" fillId="0" borderId="10" xfId="4" applyNumberFormat="1" applyFont="1" applyBorder="1" applyAlignment="1">
      <alignment horizontal="center" vertical="top" wrapText="1"/>
    </xf>
    <xf numFmtId="49" fontId="8" fillId="0" borderId="9" xfId="4" applyNumberFormat="1" applyFont="1" applyBorder="1" applyAlignment="1">
      <alignment horizontal="center" vertical="top" wrapText="1"/>
    </xf>
    <xf numFmtId="49" fontId="20" fillId="4" borderId="41" xfId="4" applyNumberFormat="1" applyFont="1" applyFill="1" applyBorder="1" applyAlignment="1">
      <alignment horizontal="center" vertical="center" textRotation="90"/>
    </xf>
    <xf numFmtId="49" fontId="20" fillId="4" borderId="27" xfId="4" applyNumberFormat="1" applyFont="1" applyFill="1" applyBorder="1" applyAlignment="1">
      <alignment horizontal="center" vertical="center" textRotation="90"/>
    </xf>
    <xf numFmtId="49" fontId="20" fillId="4" borderId="1" xfId="4" applyNumberFormat="1" applyFont="1" applyFill="1" applyBorder="1" applyAlignment="1">
      <alignment horizontal="center" vertical="center" textRotation="90"/>
    </xf>
    <xf numFmtId="49" fontId="8" fillId="14" borderId="42" xfId="4" applyNumberFormat="1" applyFont="1" applyFill="1" applyBorder="1" applyAlignment="1">
      <alignment horizontal="center" vertical="top"/>
    </xf>
    <xf numFmtId="49" fontId="8" fillId="14" borderId="13" xfId="4" applyNumberFormat="1" applyFont="1" applyFill="1" applyBorder="1" applyAlignment="1">
      <alignment horizontal="center" vertical="top"/>
    </xf>
    <xf numFmtId="49" fontId="8" fillId="14" borderId="4" xfId="4" applyNumberFormat="1" applyFont="1" applyFill="1" applyBorder="1" applyAlignment="1">
      <alignment horizontal="center" vertical="top"/>
    </xf>
    <xf numFmtId="0" fontId="13" fillId="12" borderId="1" xfId="4" applyFont="1" applyFill="1" applyBorder="1" applyAlignment="1">
      <alignment horizontal="center" vertical="top" wrapText="1"/>
    </xf>
    <xf numFmtId="49" fontId="12" fillId="0" borderId="41" xfId="4" applyNumberFormat="1" applyFont="1" applyBorder="1" applyAlignment="1">
      <alignment horizontal="left" vertical="top" wrapText="1"/>
    </xf>
    <xf numFmtId="49" fontId="12" fillId="0" borderId="27" xfId="4" applyNumberFormat="1" applyFont="1" applyBorder="1" applyAlignment="1">
      <alignment horizontal="left" vertical="top" wrapText="1"/>
    </xf>
    <xf numFmtId="49" fontId="12" fillId="0" borderId="1" xfId="4" applyNumberFormat="1" applyFont="1" applyBorder="1" applyAlignment="1">
      <alignment horizontal="left" vertical="top" wrapText="1"/>
    </xf>
    <xf numFmtId="0" fontId="12" fillId="13" borderId="1" xfId="7" applyFont="1" applyFill="1" applyBorder="1" applyAlignment="1">
      <alignment horizontal="left" vertical="top" wrapText="1"/>
    </xf>
    <xf numFmtId="49" fontId="7" fillId="4" borderId="5" xfId="4" applyNumberFormat="1" applyFont="1" applyFill="1" applyBorder="1" applyAlignment="1">
      <alignment horizontal="center" vertical="center" textRotation="87"/>
    </xf>
    <xf numFmtId="49" fontId="7" fillId="4" borderId="27" xfId="4" applyNumberFormat="1" applyFont="1" applyFill="1" applyBorder="1" applyAlignment="1">
      <alignment horizontal="center" vertical="center" textRotation="87"/>
    </xf>
    <xf numFmtId="49" fontId="7" fillId="4" borderId="26" xfId="4" applyNumberFormat="1" applyFont="1" applyFill="1" applyBorder="1" applyAlignment="1">
      <alignment horizontal="center" vertical="center" textRotation="87"/>
    </xf>
    <xf numFmtId="0" fontId="8" fillId="12" borderId="42" xfId="4" applyFont="1" applyFill="1" applyBorder="1" applyAlignment="1">
      <alignment horizontal="left" vertical="top" wrapText="1"/>
    </xf>
    <xf numFmtId="0" fontId="12" fillId="12" borderId="22" xfId="4" applyFont="1" applyFill="1" applyBorder="1" applyAlignment="1">
      <alignment horizontal="left" vertical="top" wrapText="1"/>
    </xf>
    <xf numFmtId="0" fontId="12" fillId="12" borderId="40" xfId="4" applyFont="1" applyFill="1" applyBorder="1" applyAlignment="1">
      <alignment horizontal="left" vertical="top" wrapText="1"/>
    </xf>
    <xf numFmtId="0" fontId="8" fillId="12" borderId="13" xfId="4" applyFont="1" applyFill="1" applyBorder="1" applyAlignment="1">
      <alignment horizontal="left" vertical="top" wrapText="1"/>
    </xf>
    <xf numFmtId="0" fontId="12" fillId="12" borderId="0" xfId="4" applyFont="1" applyFill="1" applyAlignment="1">
      <alignment horizontal="left" vertical="top" wrapText="1"/>
    </xf>
    <xf numFmtId="0" fontId="12" fillId="12" borderId="13" xfId="4" applyFont="1" applyFill="1" applyBorder="1" applyAlignment="1">
      <alignment horizontal="left" vertical="top" wrapText="1"/>
    </xf>
    <xf numFmtId="0" fontId="12" fillId="12" borderId="4" xfId="4" applyFont="1" applyFill="1" applyBorder="1" applyAlignment="1">
      <alignment horizontal="left" vertical="top" wrapText="1"/>
    </xf>
    <xf numFmtId="0" fontId="12" fillId="12" borderId="3" xfId="4" applyFont="1" applyFill="1" applyBorder="1" applyAlignment="1">
      <alignment horizontal="left" vertical="top" wrapText="1"/>
    </xf>
    <xf numFmtId="0" fontId="8" fillId="12" borderId="42" xfId="4" applyFont="1" applyFill="1" applyBorder="1" applyAlignment="1">
      <alignment horizontal="center" vertical="top" wrapText="1"/>
    </xf>
    <xf numFmtId="0" fontId="12" fillId="12" borderId="22" xfId="4" applyFont="1" applyFill="1" applyBorder="1" applyAlignment="1">
      <alignment horizontal="center" vertical="top" wrapText="1"/>
    </xf>
    <xf numFmtId="0" fontId="12" fillId="12" borderId="40" xfId="4" applyFont="1" applyFill="1" applyBorder="1" applyAlignment="1">
      <alignment horizontal="center" vertical="top" wrapText="1"/>
    </xf>
    <xf numFmtId="0" fontId="8" fillId="12" borderId="13" xfId="4" applyFont="1" applyFill="1" applyBorder="1" applyAlignment="1">
      <alignment horizontal="center" vertical="top" wrapText="1"/>
    </xf>
    <xf numFmtId="0" fontId="12" fillId="12" borderId="0" xfId="4" applyFont="1" applyFill="1" applyAlignment="1">
      <alignment horizontal="center" vertical="top" wrapText="1"/>
    </xf>
    <xf numFmtId="0" fontId="12" fillId="12" borderId="12" xfId="4" applyFont="1" applyFill="1" applyBorder="1" applyAlignment="1">
      <alignment horizontal="center" vertical="top" wrapText="1"/>
    </xf>
    <xf numFmtId="0" fontId="12" fillId="12" borderId="13" xfId="4" applyFont="1" applyFill="1" applyBorder="1" applyAlignment="1">
      <alignment horizontal="center" vertical="top" wrapText="1"/>
    </xf>
    <xf numFmtId="0" fontId="12" fillId="12" borderId="4" xfId="4" applyFont="1" applyFill="1" applyBorder="1" applyAlignment="1">
      <alignment horizontal="center" vertical="top" wrapText="1"/>
    </xf>
    <xf numFmtId="0" fontId="12" fillId="12" borderId="3" xfId="4" applyFont="1" applyFill="1" applyBorder="1" applyAlignment="1">
      <alignment horizontal="center" vertical="top" wrapText="1"/>
    </xf>
    <xf numFmtId="0" fontId="12" fillId="12" borderId="2" xfId="4" applyFont="1" applyFill="1" applyBorder="1" applyAlignment="1">
      <alignment horizontal="center" vertical="top" wrapText="1"/>
    </xf>
    <xf numFmtId="49" fontId="12" fillId="4" borderId="42" xfId="4" applyNumberFormat="1" applyFont="1" applyFill="1" applyBorder="1" applyAlignment="1">
      <alignment horizontal="center" vertical="top"/>
    </xf>
    <xf numFmtId="49" fontId="12" fillId="4" borderId="13" xfId="4" applyNumberFormat="1" applyFont="1" applyFill="1" applyBorder="1" applyAlignment="1">
      <alignment horizontal="center" vertical="top"/>
    </xf>
    <xf numFmtId="49" fontId="12" fillId="4" borderId="4" xfId="4" applyNumberFormat="1" applyFont="1" applyFill="1" applyBorder="1" applyAlignment="1">
      <alignment horizontal="center" vertical="top"/>
    </xf>
    <xf numFmtId="49" fontId="8" fillId="14" borderId="5" xfId="4" applyNumberFormat="1" applyFont="1" applyFill="1" applyBorder="1" applyAlignment="1">
      <alignment horizontal="center" vertical="top"/>
    </xf>
    <xf numFmtId="49" fontId="8" fillId="14" borderId="26" xfId="4" applyNumberFormat="1" applyFont="1" applyFill="1" applyBorder="1" applyAlignment="1">
      <alignment horizontal="center" vertical="top"/>
    </xf>
    <xf numFmtId="0" fontId="7" fillId="13" borderId="27" xfId="0" applyFont="1" applyFill="1" applyBorder="1" applyAlignment="1">
      <alignment horizontal="left" vertical="top" wrapText="1"/>
    </xf>
    <xf numFmtId="49" fontId="8" fillId="9" borderId="8" xfId="4" applyNumberFormat="1" applyFont="1" applyFill="1" applyBorder="1" applyAlignment="1">
      <alignment horizontal="center" vertical="top"/>
    </xf>
    <xf numFmtId="49" fontId="8" fillId="9" borderId="13" xfId="4" applyNumberFormat="1" applyFont="1" applyFill="1" applyBorder="1" applyAlignment="1">
      <alignment horizontal="center" vertical="top"/>
    </xf>
    <xf numFmtId="49" fontId="8" fillId="9" borderId="64" xfId="4" applyNumberFormat="1" applyFont="1" applyFill="1" applyBorder="1" applyAlignment="1">
      <alignment horizontal="center" vertical="top"/>
    </xf>
    <xf numFmtId="0" fontId="27" fillId="12" borderId="42" xfId="4" applyFont="1" applyFill="1" applyBorder="1" applyAlignment="1">
      <alignment horizontal="center" vertical="top" wrapText="1"/>
    </xf>
    <xf numFmtId="0" fontId="27" fillId="12" borderId="22" xfId="4" applyFont="1" applyFill="1" applyBorder="1" applyAlignment="1">
      <alignment horizontal="center" vertical="top" wrapText="1"/>
    </xf>
    <xf numFmtId="0" fontId="27" fillId="12" borderId="40" xfId="4" applyFont="1" applyFill="1" applyBorder="1" applyAlignment="1">
      <alignment horizontal="center" vertical="top" wrapText="1"/>
    </xf>
    <xf numFmtId="0" fontId="27" fillId="12" borderId="13" xfId="4" applyFont="1" applyFill="1" applyBorder="1" applyAlignment="1">
      <alignment horizontal="center" vertical="top" wrapText="1"/>
    </xf>
    <xf numFmtId="0" fontId="27" fillId="12" borderId="0" xfId="4" applyFont="1" applyFill="1" applyAlignment="1">
      <alignment horizontal="center" vertical="top" wrapText="1"/>
    </xf>
    <xf numFmtId="0" fontId="27" fillId="12" borderId="12" xfId="4" applyFont="1" applyFill="1" applyBorder="1" applyAlignment="1">
      <alignment horizontal="center" vertical="top" wrapText="1"/>
    </xf>
    <xf numFmtId="0" fontId="27" fillId="12" borderId="4" xfId="4" applyFont="1" applyFill="1" applyBorder="1" applyAlignment="1">
      <alignment horizontal="center" vertical="top" wrapText="1"/>
    </xf>
    <xf numFmtId="0" fontId="27" fillId="12" borderId="3" xfId="4" applyFont="1" applyFill="1" applyBorder="1" applyAlignment="1">
      <alignment horizontal="center" vertical="top" wrapText="1"/>
    </xf>
    <xf numFmtId="0" fontId="27" fillId="12" borderId="2" xfId="4" applyFont="1" applyFill="1" applyBorder="1" applyAlignment="1">
      <alignment horizontal="center" vertical="top" wrapText="1"/>
    </xf>
    <xf numFmtId="0" fontId="17" fillId="12" borderId="41" xfId="4" applyFont="1" applyFill="1" applyBorder="1" applyAlignment="1">
      <alignment horizontal="center" vertical="center" textRotation="90" wrapText="1"/>
    </xf>
    <xf numFmtId="0" fontId="17" fillId="12" borderId="27" xfId="4" applyFont="1" applyFill="1" applyBorder="1" applyAlignment="1">
      <alignment horizontal="center" vertical="center" textRotation="90" wrapText="1"/>
    </xf>
    <xf numFmtId="0" fontId="17" fillId="12" borderId="1" xfId="4" applyFont="1" applyFill="1" applyBorder="1" applyAlignment="1">
      <alignment horizontal="center" vertical="center" textRotation="90" wrapText="1"/>
    </xf>
    <xf numFmtId="49" fontId="29" fillId="4" borderId="41" xfId="4" applyNumberFormat="1" applyFont="1" applyFill="1" applyBorder="1" applyAlignment="1">
      <alignment horizontal="center" vertical="center" textRotation="90"/>
    </xf>
    <xf numFmtId="49" fontId="29" fillId="4" borderId="27" xfId="4" applyNumberFormat="1" applyFont="1" applyFill="1" applyBorder="1" applyAlignment="1">
      <alignment horizontal="center" vertical="center" textRotation="90"/>
    </xf>
    <xf numFmtId="49" fontId="29" fillId="4" borderId="1" xfId="4" applyNumberFormat="1" applyFont="1" applyFill="1" applyBorder="1" applyAlignment="1">
      <alignment horizontal="center" vertical="center" textRotation="90"/>
    </xf>
    <xf numFmtId="49" fontId="32" fillId="4" borderId="41" xfId="4" applyNumberFormat="1" applyFont="1" applyFill="1" applyBorder="1" applyAlignment="1">
      <alignment horizontal="center" vertical="top"/>
    </xf>
    <xf numFmtId="49" fontId="32" fillId="4" borderId="27" xfId="4" applyNumberFormat="1" applyFont="1" applyFill="1" applyBorder="1" applyAlignment="1">
      <alignment horizontal="center" vertical="top"/>
    </xf>
    <xf numFmtId="49" fontId="32" fillId="4" borderId="1" xfId="4" applyNumberFormat="1" applyFont="1" applyFill="1" applyBorder="1" applyAlignment="1">
      <alignment horizontal="center" vertical="top"/>
    </xf>
    <xf numFmtId="49" fontId="34" fillId="4" borderId="41" xfId="4" applyNumberFormat="1" applyFont="1" applyFill="1" applyBorder="1" applyAlignment="1">
      <alignment horizontal="center" vertical="center" textRotation="90"/>
    </xf>
    <xf numFmtId="49" fontId="34" fillId="4" borderId="27" xfId="4" applyNumberFormat="1" applyFont="1" applyFill="1" applyBorder="1" applyAlignment="1">
      <alignment horizontal="center" vertical="center" textRotation="90"/>
    </xf>
    <xf numFmtId="49" fontId="34" fillId="4" borderId="1" xfId="4" applyNumberFormat="1" applyFont="1" applyFill="1" applyBorder="1" applyAlignment="1">
      <alignment horizontal="center" vertical="center" textRotation="90"/>
    </xf>
    <xf numFmtId="0" fontId="12" fillId="0" borderId="41" xfId="4" applyFont="1" applyBorder="1" applyAlignment="1">
      <alignment horizontal="left" vertical="top" wrapText="1"/>
    </xf>
    <xf numFmtId="0" fontId="12" fillId="0" borderId="27" xfId="4" applyFont="1" applyBorder="1" applyAlignment="1">
      <alignment horizontal="left" vertical="top" wrapText="1"/>
    </xf>
    <xf numFmtId="0" fontId="12" fillId="0" borderId="1" xfId="4" applyFont="1" applyBorder="1" applyAlignment="1">
      <alignment horizontal="left" vertical="top" wrapText="1"/>
    </xf>
    <xf numFmtId="49" fontId="22" fillId="4" borderId="41" xfId="4" applyNumberFormat="1" applyFont="1" applyFill="1" applyBorder="1" applyAlignment="1">
      <alignment horizontal="center" vertical="center" textRotation="90"/>
    </xf>
    <xf numFmtId="0" fontId="25" fillId="7" borderId="3" xfId="4" applyFont="1" applyFill="1" applyBorder="1" applyAlignment="1">
      <alignment horizontal="right" vertical="top" wrapText="1"/>
    </xf>
    <xf numFmtId="0" fontId="25" fillId="7" borderId="2" xfId="4" applyFont="1" applyFill="1" applyBorder="1" applyAlignment="1">
      <alignment horizontal="right" vertical="top" wrapText="1"/>
    </xf>
    <xf numFmtId="49" fontId="25" fillId="14" borderId="41" xfId="4" applyNumberFormat="1" applyFont="1" applyFill="1" applyBorder="1" applyAlignment="1">
      <alignment horizontal="center" vertical="top"/>
    </xf>
    <xf numFmtId="49" fontId="25" fillId="14" borderId="27" xfId="4" applyNumberFormat="1" applyFont="1" applyFill="1" applyBorder="1" applyAlignment="1">
      <alignment horizontal="center" vertical="top"/>
    </xf>
    <xf numFmtId="49" fontId="25" fillId="14" borderId="1" xfId="4" applyNumberFormat="1" applyFont="1" applyFill="1" applyBorder="1" applyAlignment="1">
      <alignment horizontal="center" vertical="top"/>
    </xf>
    <xf numFmtId="0" fontId="27" fillId="12" borderId="12" xfId="4" applyFont="1" applyFill="1" applyBorder="1" applyAlignment="1">
      <alignment horizontal="left" vertical="top" wrapText="1"/>
    </xf>
    <xf numFmtId="0" fontId="41" fillId="12" borderId="12" xfId="4" applyFont="1" applyFill="1" applyBorder="1" applyAlignment="1">
      <alignment horizontal="left" vertical="top" wrapText="1"/>
    </xf>
    <xf numFmtId="0" fontId="41" fillId="12" borderId="2" xfId="4" applyFont="1" applyFill="1" applyBorder="1" applyAlignment="1">
      <alignment horizontal="left" vertical="top" wrapText="1"/>
    </xf>
    <xf numFmtId="49" fontId="7" fillId="4" borderId="41" xfId="4" applyNumberFormat="1" applyFont="1" applyFill="1" applyBorder="1" applyAlignment="1">
      <alignment horizontal="center" vertical="top"/>
    </xf>
    <xf numFmtId="49" fontId="7" fillId="4" borderId="27" xfId="4" applyNumberFormat="1" applyFont="1" applyFill="1" applyBorder="1" applyAlignment="1">
      <alignment horizontal="center" vertical="top"/>
    </xf>
    <xf numFmtId="49" fontId="7" fillId="4" borderId="1" xfId="4" applyNumberFormat="1" applyFont="1" applyFill="1" applyBorder="1" applyAlignment="1">
      <alignment horizontal="center" vertical="top"/>
    </xf>
    <xf numFmtId="0" fontId="23" fillId="12" borderId="40" xfId="4" applyFont="1" applyFill="1" applyBorder="1" applyAlignment="1">
      <alignment horizontal="left" vertical="top" wrapText="1"/>
    </xf>
    <xf numFmtId="0" fontId="23" fillId="12" borderId="12" xfId="4" applyFont="1" applyFill="1" applyBorder="1" applyAlignment="1">
      <alignment horizontal="left" vertical="top" wrapText="1"/>
    </xf>
    <xf numFmtId="49" fontId="8" fillId="8" borderId="27" xfId="4" applyNumberFormat="1" applyFont="1" applyFill="1" applyBorder="1" applyAlignment="1">
      <alignment horizontal="center" vertical="top"/>
    </xf>
    <xf numFmtId="49" fontId="12" fillId="4" borderId="41" xfId="4" applyNumberFormat="1" applyFont="1" applyFill="1" applyBorder="1" applyAlignment="1">
      <alignment horizontal="center" vertical="top" wrapText="1"/>
    </xf>
    <xf numFmtId="49" fontId="12" fillId="4" borderId="27" xfId="4" applyNumberFormat="1" applyFont="1" applyFill="1" applyBorder="1" applyAlignment="1">
      <alignment horizontal="center" vertical="top" wrapText="1"/>
    </xf>
    <xf numFmtId="49" fontId="12" fillId="4" borderId="1" xfId="4" applyNumberFormat="1" applyFont="1" applyFill="1" applyBorder="1" applyAlignment="1">
      <alignment horizontal="center" vertical="top" wrapText="1"/>
    </xf>
    <xf numFmtId="0" fontId="15" fillId="0" borderId="41" xfId="0" applyFont="1" applyBorder="1" applyAlignment="1">
      <alignment vertical="top" wrapText="1"/>
    </xf>
    <xf numFmtId="0" fontId="15" fillId="0" borderId="27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7" fillId="4" borderId="55" xfId="4" applyFont="1" applyFill="1" applyBorder="1" applyAlignment="1">
      <alignment horizontal="left" vertical="top" wrapText="1"/>
    </xf>
    <xf numFmtId="49" fontId="7" fillId="0" borderId="41" xfId="4" applyNumberFormat="1" applyFont="1" applyBorder="1" applyAlignment="1">
      <alignment horizontal="center" vertical="center" textRotation="90" wrapText="1"/>
    </xf>
    <xf numFmtId="49" fontId="7" fillId="0" borderId="27" xfId="4" applyNumberFormat="1" applyFont="1" applyBorder="1" applyAlignment="1">
      <alignment horizontal="center" vertical="center" textRotation="90" wrapText="1"/>
    </xf>
    <xf numFmtId="49" fontId="7" fillId="0" borderId="1" xfId="4" applyNumberFormat="1" applyFont="1" applyBorder="1" applyAlignment="1">
      <alignment horizontal="center" vertical="center" textRotation="90" wrapText="1"/>
    </xf>
    <xf numFmtId="0" fontId="8" fillId="8" borderId="3" xfId="4" applyFont="1" applyFill="1" applyBorder="1" applyAlignment="1">
      <alignment horizontal="right" vertical="top" wrapText="1"/>
    </xf>
    <xf numFmtId="0" fontId="8" fillId="8" borderId="2" xfId="4" applyFont="1" applyFill="1" applyBorder="1" applyAlignment="1">
      <alignment horizontal="right" vertical="top" wrapText="1"/>
    </xf>
    <xf numFmtId="0" fontId="12" fillId="0" borderId="7" xfId="4" applyFont="1" applyBorder="1" applyAlignment="1">
      <alignment horizontal="center" vertical="center" textRotation="90" wrapText="1"/>
    </xf>
    <xf numFmtId="0" fontId="12" fillId="0" borderId="20" xfId="4" applyFont="1" applyBorder="1" applyAlignment="1">
      <alignment horizontal="center" vertical="center" textRotation="90" wrapText="1"/>
    </xf>
    <xf numFmtId="0" fontId="12" fillId="0" borderId="68" xfId="4" applyFont="1" applyBorder="1" applyAlignment="1">
      <alignment horizontal="center" vertical="center" textRotation="90" wrapText="1"/>
    </xf>
    <xf numFmtId="0" fontId="12" fillId="0" borderId="41" xfId="4" applyFont="1" applyBorder="1" applyAlignment="1">
      <alignment horizontal="center" vertical="center" textRotation="90" wrapText="1"/>
    </xf>
    <xf numFmtId="0" fontId="12" fillId="0" borderId="27" xfId="4" applyFont="1" applyBorder="1" applyAlignment="1">
      <alignment horizontal="center" vertical="center" textRotation="90" wrapText="1"/>
    </xf>
    <xf numFmtId="0" fontId="12" fillId="0" borderId="1" xfId="4" applyFont="1" applyBorder="1" applyAlignment="1">
      <alignment horizontal="center" vertical="center" textRotation="90" wrapText="1"/>
    </xf>
    <xf numFmtId="0" fontId="12" fillId="0" borderId="69" xfId="4" applyFont="1" applyBorder="1" applyAlignment="1">
      <alignment horizontal="center" vertical="center" wrapText="1"/>
    </xf>
    <xf numFmtId="0" fontId="12" fillId="0" borderId="62" xfId="4" applyFont="1" applyBorder="1" applyAlignment="1">
      <alignment horizontal="center" vertical="center" wrapText="1"/>
    </xf>
    <xf numFmtId="0" fontId="12" fillId="0" borderId="11" xfId="5" applyFont="1" applyBorder="1" applyAlignment="1">
      <alignment horizontal="center" vertical="center"/>
    </xf>
    <xf numFmtId="0" fontId="12" fillId="0" borderId="10" xfId="5" applyFont="1" applyBorder="1" applyAlignment="1">
      <alignment horizontal="center" vertical="center"/>
    </xf>
    <xf numFmtId="0" fontId="12" fillId="0" borderId="9" xfId="5" applyFont="1" applyBorder="1" applyAlignment="1">
      <alignment horizontal="center" vertical="center"/>
    </xf>
    <xf numFmtId="0" fontId="23" fillId="0" borderId="0" xfId="4" applyFont="1" applyAlignment="1">
      <alignment horizontal="center" vertical="top" wrapText="1"/>
    </xf>
    <xf numFmtId="0" fontId="12" fillId="0" borderId="5" xfId="4" applyFont="1" applyBorder="1" applyAlignment="1">
      <alignment horizontal="center" vertical="center" textRotation="90" wrapText="1"/>
    </xf>
    <xf numFmtId="0" fontId="12" fillId="0" borderId="18" xfId="4" applyFont="1" applyBorder="1" applyAlignment="1">
      <alignment horizontal="center" vertical="center" textRotation="90" wrapText="1"/>
    </xf>
    <xf numFmtId="0" fontId="12" fillId="0" borderId="26" xfId="4" applyFont="1" applyBorder="1" applyAlignment="1">
      <alignment horizontal="center" vertical="center" textRotation="90" wrapText="1"/>
    </xf>
    <xf numFmtId="0" fontId="12" fillId="0" borderId="40" xfId="4" applyFont="1" applyBorder="1" applyAlignment="1">
      <alignment horizontal="center" vertical="center" wrapText="1"/>
    </xf>
    <xf numFmtId="0" fontId="12" fillId="0" borderId="12" xfId="4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8" fillId="0" borderId="41" xfId="5" applyFont="1" applyBorder="1" applyAlignment="1">
      <alignment horizontal="center" vertical="center" wrapText="1"/>
    </xf>
    <xf numFmtId="0" fontId="8" fillId="0" borderId="27" xfId="5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12" fillId="0" borderId="41" xfId="5" applyFont="1" applyBorder="1" applyAlignment="1">
      <alignment horizontal="center" vertical="center" wrapText="1"/>
    </xf>
    <xf numFmtId="0" fontId="12" fillId="0" borderId="27" xfId="5" applyFont="1" applyBorder="1" applyAlignment="1">
      <alignment horizontal="center" vertical="center" wrapText="1"/>
    </xf>
    <xf numFmtId="0" fontId="12" fillId="0" borderId="55" xfId="4" applyFont="1" applyBorder="1" applyAlignment="1">
      <alignment horizontal="center" vertical="center" wrapText="1"/>
    </xf>
    <xf numFmtId="0" fontId="12" fillId="0" borderId="51" xfId="4" applyFont="1" applyBorder="1" applyAlignment="1">
      <alignment horizontal="center" vertical="center" wrapText="1"/>
    </xf>
    <xf numFmtId="0" fontId="12" fillId="7" borderId="5" xfId="4" applyFont="1" applyFill="1" applyBorder="1" applyAlignment="1">
      <alignment horizontal="center" vertical="center" textRotation="90" wrapText="1"/>
    </xf>
    <xf numFmtId="0" fontId="12" fillId="7" borderId="18" xfId="4" applyFont="1" applyFill="1" applyBorder="1" applyAlignment="1">
      <alignment horizontal="center" vertical="center" textRotation="90" wrapText="1"/>
    </xf>
    <xf numFmtId="0" fontId="12" fillId="7" borderId="26" xfId="4" applyFont="1" applyFill="1" applyBorder="1" applyAlignment="1">
      <alignment horizontal="center" vertical="center" textRotation="90" wrapText="1"/>
    </xf>
    <xf numFmtId="0" fontId="12" fillId="8" borderId="5" xfId="4" applyFont="1" applyFill="1" applyBorder="1" applyAlignment="1">
      <alignment horizontal="center" vertical="center" textRotation="90" wrapText="1"/>
    </xf>
    <xf numFmtId="0" fontId="12" fillId="8" borderId="18" xfId="4" applyFont="1" applyFill="1" applyBorder="1" applyAlignment="1">
      <alignment horizontal="center" vertical="center" textRotation="90" wrapText="1"/>
    </xf>
    <xf numFmtId="0" fontId="12" fillId="8" borderId="26" xfId="4" applyFont="1" applyFill="1" applyBorder="1" applyAlignment="1">
      <alignment horizontal="center" vertical="center" textRotation="90" wrapText="1"/>
    </xf>
    <xf numFmtId="0" fontId="12" fillId="12" borderId="7" xfId="4" applyFont="1" applyFill="1" applyBorder="1" applyAlignment="1">
      <alignment horizontal="center" vertical="center" textRotation="90" wrapText="1"/>
    </xf>
    <xf numFmtId="0" fontId="12" fillId="12" borderId="20" xfId="4" applyFont="1" applyFill="1" applyBorder="1" applyAlignment="1">
      <alignment horizontal="center" vertical="center" textRotation="90" wrapText="1"/>
    </xf>
    <xf numFmtId="0" fontId="12" fillId="12" borderId="68" xfId="4" applyFont="1" applyFill="1" applyBorder="1" applyAlignment="1">
      <alignment horizontal="center" vertical="center" textRotation="90" wrapText="1"/>
    </xf>
    <xf numFmtId="49" fontId="15" fillId="4" borderId="27" xfId="4" applyNumberFormat="1" applyFont="1" applyFill="1" applyBorder="1" applyAlignment="1">
      <alignment horizontal="left" vertical="top" wrapText="1"/>
    </xf>
    <xf numFmtId="49" fontId="12" fillId="4" borderId="27" xfId="4" applyNumberFormat="1" applyFont="1" applyFill="1" applyBorder="1" applyAlignment="1">
      <alignment horizontal="left" vertical="top" wrapText="1"/>
    </xf>
    <xf numFmtId="49" fontId="12" fillId="4" borderId="1" xfId="4" applyNumberFormat="1" applyFont="1" applyFill="1" applyBorder="1" applyAlignment="1">
      <alignment horizontal="left" vertical="top" wrapText="1"/>
    </xf>
    <xf numFmtId="0" fontId="9" fillId="12" borderId="40" xfId="4" applyFont="1" applyFill="1" applyBorder="1" applyAlignment="1">
      <alignment horizontal="left" vertical="top" wrapText="1"/>
    </xf>
    <xf numFmtId="0" fontId="9" fillId="12" borderId="12" xfId="4" applyFont="1" applyFill="1" applyBorder="1" applyAlignment="1">
      <alignment horizontal="left" vertical="top" wrapText="1"/>
    </xf>
    <xf numFmtId="0" fontId="6" fillId="12" borderId="12" xfId="4" applyFont="1" applyFill="1" applyBorder="1" applyAlignment="1">
      <alignment horizontal="left" vertical="top" wrapText="1"/>
    </xf>
    <xf numFmtId="0" fontId="6" fillId="12" borderId="2" xfId="4" applyFont="1" applyFill="1" applyBorder="1" applyAlignment="1">
      <alignment horizontal="left" vertical="top" wrapText="1"/>
    </xf>
    <xf numFmtId="0" fontId="8" fillId="7" borderId="11" xfId="4" applyFont="1" applyFill="1" applyBorder="1" applyAlignment="1">
      <alignment horizontal="right" vertical="top" wrapText="1"/>
    </xf>
    <xf numFmtId="0" fontId="8" fillId="7" borderId="10" xfId="4" applyFont="1" applyFill="1" applyBorder="1" applyAlignment="1">
      <alignment horizontal="right" vertical="top" wrapText="1"/>
    </xf>
    <xf numFmtId="0" fontId="8" fillId="6" borderId="3" xfId="4" applyFont="1" applyFill="1" applyBorder="1" applyAlignment="1">
      <alignment horizontal="right" vertical="top" wrapText="1"/>
    </xf>
    <xf numFmtId="0" fontId="8" fillId="6" borderId="2" xfId="4" applyFont="1" applyFill="1" applyBorder="1" applyAlignment="1">
      <alignment horizontal="right" vertical="top" wrapText="1"/>
    </xf>
    <xf numFmtId="0" fontId="8" fillId="5" borderId="11" xfId="4" applyFont="1" applyFill="1" applyBorder="1" applyAlignment="1">
      <alignment horizontal="right" vertical="top" wrapText="1"/>
    </xf>
    <xf numFmtId="0" fontId="8" fillId="5" borderId="10" xfId="4" applyFont="1" applyFill="1" applyBorder="1" applyAlignment="1">
      <alignment horizontal="right" vertical="top" wrapText="1"/>
    </xf>
    <xf numFmtId="0" fontId="8" fillId="5" borderId="9" xfId="4" applyFont="1" applyFill="1" applyBorder="1" applyAlignment="1">
      <alignment horizontal="right" vertical="top" wrapText="1"/>
    </xf>
    <xf numFmtId="0" fontId="15" fillId="0" borderId="21" xfId="5" applyFont="1" applyBorder="1" applyAlignment="1">
      <alignment horizontal="left" vertical="top" wrapText="1"/>
    </xf>
    <xf numFmtId="0" fontId="15" fillId="0" borderId="20" xfId="5" applyFont="1" applyBorder="1" applyAlignment="1">
      <alignment horizontal="left" vertical="top" wrapText="1"/>
    </xf>
    <xf numFmtId="0" fontId="15" fillId="0" borderId="19" xfId="5" applyFont="1" applyBorder="1" applyAlignment="1">
      <alignment horizontal="left" vertical="top" wrapText="1"/>
    </xf>
    <xf numFmtId="0" fontId="7" fillId="13" borderId="22" xfId="0" applyFont="1" applyFill="1" applyBorder="1" applyAlignment="1">
      <alignment horizontal="left" vertical="top" wrapText="1"/>
    </xf>
    <xf numFmtId="0" fontId="7" fillId="13" borderId="0" xfId="0" applyFont="1" applyFill="1" applyAlignment="1">
      <alignment horizontal="left" vertical="top" wrapText="1"/>
    </xf>
    <xf numFmtId="0" fontId="7" fillId="13" borderId="3" xfId="0" applyFont="1" applyFill="1" applyBorder="1" applyAlignment="1">
      <alignment horizontal="left" vertical="top" wrapText="1"/>
    </xf>
    <xf numFmtId="0" fontId="8" fillId="5" borderId="8" xfId="5" applyFont="1" applyFill="1" applyBorder="1" applyAlignment="1">
      <alignment horizontal="left" vertical="top"/>
    </xf>
    <xf numFmtId="0" fontId="8" fillId="5" borderId="7" xfId="5" applyFont="1" applyFill="1" applyBorder="1" applyAlignment="1">
      <alignment horizontal="left" vertical="top"/>
    </xf>
    <xf numFmtId="0" fontId="8" fillId="5" borderId="6" xfId="5" applyFont="1" applyFill="1" applyBorder="1" applyAlignment="1">
      <alignment horizontal="left" vertical="top"/>
    </xf>
    <xf numFmtId="49" fontId="36" fillId="14" borderId="41" xfId="4" applyNumberFormat="1" applyFont="1" applyFill="1" applyBorder="1" applyAlignment="1">
      <alignment horizontal="center" vertical="top"/>
    </xf>
    <xf numFmtId="49" fontId="36" fillId="14" borderId="27" xfId="4" applyNumberFormat="1" applyFont="1" applyFill="1" applyBorder="1" applyAlignment="1">
      <alignment horizontal="center" vertical="top"/>
    </xf>
    <xf numFmtId="49" fontId="36" fillId="14" borderId="1" xfId="4" applyNumberFormat="1" applyFont="1" applyFill="1" applyBorder="1" applyAlignment="1">
      <alignment horizontal="center" vertical="top"/>
    </xf>
    <xf numFmtId="0" fontId="6" fillId="13" borderId="2" xfId="4" applyFont="1" applyFill="1" applyBorder="1" applyAlignment="1">
      <alignment horizontal="left" vertical="top" wrapText="1"/>
    </xf>
    <xf numFmtId="0" fontId="9" fillId="12" borderId="42" xfId="4" applyFont="1" applyFill="1" applyBorder="1" applyAlignment="1">
      <alignment horizontal="left" vertical="top" wrapText="1"/>
    </xf>
    <xf numFmtId="0" fontId="6" fillId="12" borderId="22" xfId="4" applyFont="1" applyFill="1" applyBorder="1" applyAlignment="1">
      <alignment horizontal="left" vertical="top" wrapText="1"/>
    </xf>
    <xf numFmtId="0" fontId="6" fillId="12" borderId="40" xfId="4" applyFont="1" applyFill="1" applyBorder="1" applyAlignment="1">
      <alignment horizontal="left" vertical="top" wrapText="1"/>
    </xf>
    <xf numFmtId="0" fontId="9" fillId="12" borderId="13" xfId="4" applyFont="1" applyFill="1" applyBorder="1" applyAlignment="1">
      <alignment horizontal="left" vertical="top" wrapText="1"/>
    </xf>
    <xf numFmtId="0" fontId="6" fillId="12" borderId="0" xfId="4" applyFont="1" applyFill="1" applyAlignment="1">
      <alignment horizontal="left" vertical="top" wrapText="1"/>
    </xf>
    <xf numFmtId="0" fontId="6" fillId="12" borderId="13" xfId="4" applyFont="1" applyFill="1" applyBorder="1" applyAlignment="1">
      <alignment horizontal="left" vertical="top" wrapText="1"/>
    </xf>
    <xf numFmtId="0" fontId="6" fillId="12" borderId="4" xfId="4" applyFont="1" applyFill="1" applyBorder="1" applyAlignment="1">
      <alignment horizontal="left" vertical="top" wrapText="1"/>
    </xf>
    <xf numFmtId="0" fontId="6" fillId="12" borderId="3" xfId="4" applyFont="1" applyFill="1" applyBorder="1" applyAlignment="1">
      <alignment horizontal="left" vertical="top" wrapText="1"/>
    </xf>
    <xf numFmtId="0" fontId="8" fillId="7" borderId="9" xfId="4" applyFont="1" applyFill="1" applyBorder="1" applyAlignment="1">
      <alignment horizontal="right" vertical="top" wrapText="1"/>
    </xf>
    <xf numFmtId="49" fontId="12" fillId="4" borderId="41" xfId="7" applyNumberFormat="1" applyFont="1" applyFill="1" applyBorder="1" applyAlignment="1">
      <alignment horizontal="center" vertical="top"/>
    </xf>
    <xf numFmtId="49" fontId="12" fillId="4" borderId="27" xfId="7" applyNumberFormat="1" applyFont="1" applyFill="1" applyBorder="1" applyAlignment="1">
      <alignment horizontal="center" vertical="top"/>
    </xf>
    <xf numFmtId="49" fontId="12" fillId="4" borderId="1" xfId="7" applyNumberFormat="1" applyFont="1" applyFill="1" applyBorder="1" applyAlignment="1">
      <alignment horizontal="center" vertical="top"/>
    </xf>
    <xf numFmtId="49" fontId="23" fillId="14" borderId="41" xfId="4" applyNumberFormat="1" applyFont="1" applyFill="1" applyBorder="1" applyAlignment="1">
      <alignment horizontal="center" vertical="top"/>
    </xf>
    <xf numFmtId="49" fontId="23" fillId="14" borderId="1" xfId="4" applyNumberFormat="1" applyFont="1" applyFill="1" applyBorder="1" applyAlignment="1">
      <alignment horizontal="center" vertical="top"/>
    </xf>
    <xf numFmtId="49" fontId="12" fillId="4" borderId="42" xfId="4" applyNumberFormat="1" applyFont="1" applyFill="1" applyBorder="1" applyAlignment="1">
      <alignment horizontal="left" vertical="top"/>
    </xf>
    <xf numFmtId="49" fontId="12" fillId="4" borderId="13" xfId="4" applyNumberFormat="1" applyFont="1" applyFill="1" applyBorder="1" applyAlignment="1">
      <alignment horizontal="left" vertical="top"/>
    </xf>
    <xf numFmtId="49" fontId="12" fillId="4" borderId="4" xfId="4" applyNumberFormat="1" applyFont="1" applyFill="1" applyBorder="1" applyAlignment="1">
      <alignment horizontal="left" vertical="top"/>
    </xf>
    <xf numFmtId="0" fontId="12" fillId="5" borderId="41" xfId="7" applyFont="1" applyFill="1" applyBorder="1" applyAlignment="1">
      <alignment horizontal="left" vertical="top" wrapText="1"/>
    </xf>
    <xf numFmtId="0" fontId="12" fillId="5" borderId="27" xfId="7" applyFont="1" applyFill="1" applyBorder="1" applyAlignment="1">
      <alignment horizontal="left" vertical="top" wrapText="1"/>
    </xf>
    <xf numFmtId="0" fontId="12" fillId="5" borderId="1" xfId="7" applyFont="1" applyFill="1" applyBorder="1" applyAlignment="1">
      <alignment horizontal="left" vertical="top" wrapText="1"/>
    </xf>
    <xf numFmtId="0" fontId="25" fillId="7" borderId="11" xfId="4" applyFont="1" applyFill="1" applyBorder="1" applyAlignment="1">
      <alignment horizontal="right" vertical="top" wrapText="1"/>
    </xf>
    <xf numFmtId="49" fontId="12" fillId="4" borderId="41" xfId="4" applyNumberFormat="1" applyFont="1" applyFill="1" applyBorder="1" applyAlignment="1">
      <alignment horizontal="center" vertical="center" textRotation="90"/>
    </xf>
    <xf numFmtId="49" fontId="12" fillId="4" borderId="27" xfId="4" applyNumberFormat="1" applyFont="1" applyFill="1" applyBorder="1" applyAlignment="1">
      <alignment horizontal="center" vertical="center" textRotation="90"/>
    </xf>
    <xf numFmtId="49" fontId="12" fillId="4" borderId="1" xfId="4" applyNumberFormat="1" applyFont="1" applyFill="1" applyBorder="1" applyAlignment="1">
      <alignment horizontal="center" vertical="center" textRotation="90"/>
    </xf>
    <xf numFmtId="0" fontId="8" fillId="13" borderId="41" xfId="4" applyFont="1" applyFill="1" applyBorder="1" applyAlignment="1">
      <alignment horizontal="center" vertical="top" wrapText="1"/>
    </xf>
    <xf numFmtId="0" fontId="8" fillId="13" borderId="27" xfId="4" applyFont="1" applyFill="1" applyBorder="1" applyAlignment="1">
      <alignment horizontal="center" vertical="top" wrapText="1"/>
    </xf>
    <xf numFmtId="0" fontId="8" fillId="13" borderId="1" xfId="4" applyFont="1" applyFill="1" applyBorder="1" applyAlignment="1">
      <alignment horizontal="center" vertical="top" wrapText="1"/>
    </xf>
    <xf numFmtId="0" fontId="15" fillId="13" borderId="27" xfId="4" applyFont="1" applyFill="1" applyBorder="1" applyAlignment="1">
      <alignment horizontal="left" vertical="top" wrapText="1"/>
    </xf>
    <xf numFmtId="0" fontId="15" fillId="13" borderId="1" xfId="4" applyFont="1" applyFill="1" applyBorder="1" applyAlignment="1">
      <alignment horizontal="left" vertical="top" wrapText="1"/>
    </xf>
    <xf numFmtId="0" fontId="12" fillId="13" borderId="42" xfId="7" applyFont="1" applyFill="1" applyBorder="1" applyAlignment="1">
      <alignment horizontal="left" vertical="top" wrapText="1"/>
    </xf>
    <xf numFmtId="0" fontId="12" fillId="13" borderId="13" xfId="7" applyFont="1" applyFill="1" applyBorder="1" applyAlignment="1">
      <alignment horizontal="left" vertical="top" wrapText="1"/>
    </xf>
    <xf numFmtId="0" fontId="12" fillId="13" borderId="4" xfId="7" applyFont="1" applyFill="1" applyBorder="1" applyAlignment="1">
      <alignment horizontal="left" vertical="top" wrapText="1"/>
    </xf>
    <xf numFmtId="0" fontId="15" fillId="13" borderId="41" xfId="7" applyFont="1" applyFill="1" applyBorder="1" applyAlignment="1">
      <alignment horizontal="left" vertical="top" wrapText="1"/>
    </xf>
    <xf numFmtId="0" fontId="15" fillId="13" borderId="27" xfId="7" applyFont="1" applyFill="1" applyBorder="1" applyAlignment="1">
      <alignment horizontal="left" vertical="top" wrapText="1"/>
    </xf>
    <xf numFmtId="49" fontId="7" fillId="4" borderId="41" xfId="4" applyNumberFormat="1" applyFont="1" applyFill="1" applyBorder="1" applyAlignment="1">
      <alignment horizontal="center" vertical="center" textRotation="88"/>
    </xf>
    <xf numFmtId="49" fontId="7" fillId="4" borderId="27" xfId="4" applyNumberFormat="1" applyFont="1" applyFill="1" applyBorder="1" applyAlignment="1">
      <alignment horizontal="center" vertical="center" textRotation="88"/>
    </xf>
    <xf numFmtId="49" fontId="7" fillId="4" borderId="1" xfId="4" applyNumberFormat="1" applyFont="1" applyFill="1" applyBorder="1" applyAlignment="1">
      <alignment horizontal="center" vertical="center" textRotation="88"/>
    </xf>
    <xf numFmtId="0" fontId="7" fillId="0" borderId="63" xfId="5" applyFont="1" applyBorder="1" applyAlignment="1">
      <alignment horizontal="center" vertical="top"/>
    </xf>
    <xf numFmtId="0" fontId="7" fillId="0" borderId="33" xfId="5" applyFont="1" applyBorder="1" applyAlignment="1">
      <alignment horizontal="center" vertical="top"/>
    </xf>
    <xf numFmtId="0" fontId="7" fillId="0" borderId="58" xfId="5" applyFont="1" applyBorder="1" applyAlignment="1">
      <alignment horizontal="left" vertical="top" wrapText="1"/>
    </xf>
    <xf numFmtId="0" fontId="7" fillId="0" borderId="55" xfId="5" applyFont="1" applyBorder="1" applyAlignment="1">
      <alignment horizontal="left" vertical="top" wrapText="1"/>
    </xf>
    <xf numFmtId="49" fontId="5" fillId="0" borderId="41" xfId="5" applyNumberFormat="1" applyFont="1" applyBorder="1" applyAlignment="1">
      <alignment horizontal="center" vertical="top"/>
    </xf>
    <xf numFmtId="49" fontId="5" fillId="0" borderId="27" xfId="5" applyNumberFormat="1" applyFont="1" applyBorder="1" applyAlignment="1">
      <alignment horizontal="center" vertical="top"/>
    </xf>
    <xf numFmtId="49" fontId="5" fillId="0" borderId="1" xfId="5" applyNumberFormat="1" applyFont="1" applyBorder="1" applyAlignment="1">
      <alignment horizontal="center" vertical="top"/>
    </xf>
    <xf numFmtId="49" fontId="7" fillId="0" borderId="41" xfId="5" applyNumberFormat="1" applyFont="1" applyBorder="1" applyAlignment="1">
      <alignment horizontal="center" vertical="center" textRotation="90"/>
    </xf>
    <xf numFmtId="49" fontId="7" fillId="0" borderId="27" xfId="5" applyNumberFormat="1" applyFont="1" applyBorder="1" applyAlignment="1">
      <alignment horizontal="center" vertical="center" textRotation="90"/>
    </xf>
    <xf numFmtId="49" fontId="7" fillId="0" borderId="1" xfId="5" applyNumberFormat="1" applyFont="1" applyBorder="1" applyAlignment="1">
      <alignment horizontal="center" vertical="center" textRotation="90"/>
    </xf>
    <xf numFmtId="49" fontId="5" fillId="12" borderId="41" xfId="5" applyNumberFormat="1" applyFont="1" applyFill="1" applyBorder="1" applyAlignment="1">
      <alignment horizontal="center" vertical="center" textRotation="90"/>
    </xf>
    <xf numFmtId="49" fontId="5" fillId="12" borderId="27" xfId="5" applyNumberFormat="1" applyFont="1" applyFill="1" applyBorder="1" applyAlignment="1">
      <alignment horizontal="center" vertical="center" textRotation="90"/>
    </xf>
    <xf numFmtId="49" fontId="5" fillId="12" borderId="1" xfId="5" applyNumberFormat="1" applyFont="1" applyFill="1" applyBorder="1" applyAlignment="1">
      <alignment horizontal="center" vertical="center" textRotation="90"/>
    </xf>
    <xf numFmtId="0" fontId="7" fillId="4" borderId="31" xfId="0" applyFont="1" applyFill="1" applyBorder="1" applyAlignment="1">
      <alignment horizontal="left" vertical="top" wrapText="1"/>
    </xf>
    <xf numFmtId="49" fontId="5" fillId="12" borderId="42" xfId="5" applyNumberFormat="1" applyFont="1" applyFill="1" applyBorder="1" applyAlignment="1">
      <alignment horizontal="center" vertical="center" textRotation="90"/>
    </xf>
    <xf numFmtId="49" fontId="5" fillId="12" borderId="13" xfId="5" applyNumberFormat="1" applyFont="1" applyFill="1" applyBorder="1" applyAlignment="1">
      <alignment horizontal="center" vertical="center" textRotation="90"/>
    </xf>
    <xf numFmtId="49" fontId="5" fillId="12" borderId="4" xfId="5" applyNumberFormat="1" applyFont="1" applyFill="1" applyBorder="1" applyAlignment="1">
      <alignment horizontal="center" vertical="center" textRotation="90"/>
    </xf>
    <xf numFmtId="49" fontId="7" fillId="0" borderId="40" xfId="5" applyNumberFormat="1" applyFont="1" applyBorder="1" applyAlignment="1">
      <alignment horizontal="center" vertical="center" textRotation="90"/>
    </xf>
    <xf numFmtId="49" fontId="7" fillId="0" borderId="12" xfId="5" applyNumberFormat="1" applyFont="1" applyBorder="1" applyAlignment="1">
      <alignment horizontal="center" vertical="center" textRotation="90"/>
    </xf>
    <xf numFmtId="49" fontId="7" fillId="0" borderId="2" xfId="5" applyNumberFormat="1" applyFont="1" applyBorder="1" applyAlignment="1">
      <alignment horizontal="center" vertical="center" textRotation="90"/>
    </xf>
    <xf numFmtId="0" fontId="7" fillId="0" borderId="51" xfId="5" applyFont="1" applyBorder="1" applyAlignment="1">
      <alignment horizontal="left" vertical="top" wrapText="1"/>
    </xf>
    <xf numFmtId="0" fontId="7" fillId="0" borderId="58" xfId="0" applyFont="1" applyBorder="1" applyAlignment="1">
      <alignment horizontal="left" vertical="top" wrapText="1"/>
    </xf>
    <xf numFmtId="0" fontId="7" fillId="0" borderId="31" xfId="0" applyFont="1" applyBorder="1" applyAlignment="1">
      <alignment horizontal="left" vertical="top" wrapText="1"/>
    </xf>
    <xf numFmtId="0" fontId="7" fillId="25" borderId="58" xfId="0" applyFont="1" applyFill="1" applyBorder="1" applyAlignment="1">
      <alignment horizontal="left" vertical="center" wrapText="1"/>
    </xf>
    <xf numFmtId="0" fontId="7" fillId="25" borderId="55" xfId="0" applyFont="1" applyFill="1" applyBorder="1" applyAlignment="1">
      <alignment horizontal="left" vertical="center" wrapText="1"/>
    </xf>
    <xf numFmtId="164" fontId="5" fillId="14" borderId="4" xfId="5" applyNumberFormat="1" applyFont="1" applyFill="1" applyBorder="1" applyAlignment="1">
      <alignment horizontal="center" vertical="top"/>
    </xf>
    <xf numFmtId="164" fontId="5" fillId="14" borderId="3" xfId="5" applyNumberFormat="1" applyFont="1" applyFill="1" applyBorder="1" applyAlignment="1">
      <alignment horizontal="center" vertical="top"/>
    </xf>
    <xf numFmtId="164" fontId="5" fillId="14" borderId="2" xfId="5" applyNumberFormat="1" applyFont="1" applyFill="1" applyBorder="1" applyAlignment="1">
      <alignment horizontal="center" vertical="top"/>
    </xf>
    <xf numFmtId="49" fontId="7" fillId="0" borderId="41" xfId="5" applyNumberFormat="1" applyFont="1" applyBorder="1" applyAlignment="1">
      <alignment horizontal="center" vertical="top"/>
    </xf>
    <xf numFmtId="49" fontId="7" fillId="0" borderId="27" xfId="5" applyNumberFormat="1" applyFont="1" applyBorder="1" applyAlignment="1">
      <alignment horizontal="center" vertical="top"/>
    </xf>
    <xf numFmtId="49" fontId="7" fillId="0" borderId="1" xfId="5" applyNumberFormat="1" applyFont="1" applyBorder="1" applyAlignment="1">
      <alignment horizontal="center" vertical="top"/>
    </xf>
    <xf numFmtId="0" fontId="7" fillId="0" borderId="58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51" xfId="0" applyFont="1" applyBorder="1" applyAlignment="1">
      <alignment horizontal="left" vertical="top" wrapText="1"/>
    </xf>
    <xf numFmtId="0" fontId="7" fillId="0" borderId="45" xfId="0" applyFont="1" applyBorder="1" applyAlignment="1">
      <alignment horizontal="left" vertical="top"/>
    </xf>
    <xf numFmtId="0" fontId="7" fillId="0" borderId="44" xfId="0" applyFont="1" applyBorder="1" applyAlignment="1">
      <alignment horizontal="left" vertical="top"/>
    </xf>
    <xf numFmtId="164" fontId="5" fillId="14" borderId="11" xfId="5" applyNumberFormat="1" applyFont="1" applyFill="1" applyBorder="1" applyAlignment="1">
      <alignment horizontal="center" vertical="top"/>
    </xf>
    <xf numFmtId="164" fontId="5" fillId="14" borderId="10" xfId="5" applyNumberFormat="1" applyFont="1" applyFill="1" applyBorder="1" applyAlignment="1">
      <alignment horizontal="center" vertical="top"/>
    </xf>
    <xf numFmtId="164" fontId="5" fillId="14" borderId="9" xfId="5" applyNumberFormat="1" applyFont="1" applyFill="1" applyBorder="1" applyAlignment="1">
      <alignment horizontal="center" vertical="top"/>
    </xf>
    <xf numFmtId="0" fontId="7" fillId="0" borderId="37" xfId="0" applyFont="1" applyBorder="1" applyAlignment="1">
      <alignment horizontal="center" vertical="top" wrapText="1"/>
    </xf>
    <xf numFmtId="0" fontId="7" fillId="0" borderId="28" xfId="0" applyFont="1" applyBorder="1" applyAlignment="1">
      <alignment horizontal="center" vertical="top" wrapText="1"/>
    </xf>
    <xf numFmtId="164" fontId="7" fillId="0" borderId="38" xfId="0" applyNumberFormat="1" applyFont="1" applyBorder="1" applyAlignment="1">
      <alignment horizontal="center" vertical="top" wrapText="1"/>
    </xf>
    <xf numFmtId="164" fontId="7" fillId="0" borderId="29" xfId="0" applyNumberFormat="1" applyFont="1" applyBorder="1" applyAlignment="1">
      <alignment horizontal="center" vertical="top" wrapText="1"/>
    </xf>
    <xf numFmtId="49" fontId="5" fillId="13" borderId="41" xfId="5" applyNumberFormat="1" applyFont="1" applyFill="1" applyBorder="1" applyAlignment="1">
      <alignment horizontal="center" vertical="top"/>
    </xf>
    <xf numFmtId="49" fontId="5" fillId="13" borderId="27" xfId="5" applyNumberFormat="1" applyFont="1" applyFill="1" applyBorder="1" applyAlignment="1">
      <alignment horizontal="center" vertical="top"/>
    </xf>
    <xf numFmtId="0" fontId="7" fillId="0" borderId="42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49" fontId="7" fillId="0" borderId="41" xfId="5" applyNumberFormat="1" applyFont="1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49" fontId="7" fillId="0" borderId="41" xfId="0" applyNumberFormat="1" applyFont="1" applyBorder="1" applyAlignment="1">
      <alignment horizontal="left" vertical="top" wrapText="1"/>
    </xf>
    <xf numFmtId="49" fontId="7" fillId="0" borderId="27" xfId="0" applyNumberFormat="1" applyFont="1" applyBorder="1" applyAlignment="1">
      <alignment horizontal="left" vertical="top" wrapText="1"/>
    </xf>
    <xf numFmtId="0" fontId="7" fillId="0" borderId="31" xfId="5" applyFont="1" applyBorder="1" applyAlignment="1">
      <alignment horizontal="left" vertical="top" wrapText="1"/>
    </xf>
    <xf numFmtId="0" fontId="7" fillId="13" borderId="13" xfId="0" applyFont="1" applyFill="1" applyBorder="1" applyAlignment="1">
      <alignment horizontal="left" vertical="top" wrapText="1"/>
    </xf>
    <xf numFmtId="0" fontId="7" fillId="13" borderId="5" xfId="0" applyFont="1" applyFill="1" applyBorder="1" applyAlignment="1">
      <alignment horizontal="left" vertical="top" wrapText="1"/>
    </xf>
    <xf numFmtId="0" fontId="7" fillId="13" borderId="18" xfId="0" applyFont="1" applyFill="1" applyBorder="1" applyAlignment="1">
      <alignment horizontal="left" vertical="top" wrapText="1"/>
    </xf>
    <xf numFmtId="0" fontId="7" fillId="13" borderId="26" xfId="0" applyFont="1" applyFill="1" applyBorder="1" applyAlignment="1">
      <alignment horizontal="left" vertical="top" wrapText="1"/>
    </xf>
    <xf numFmtId="0" fontId="7" fillId="13" borderId="41" xfId="5" applyFont="1" applyFill="1" applyBorder="1" applyAlignment="1">
      <alignment horizontal="left" vertical="top" wrapText="1"/>
    </xf>
    <xf numFmtId="0" fontId="7" fillId="13" borderId="27" xfId="5" applyFont="1" applyFill="1" applyBorder="1" applyAlignment="1">
      <alignment horizontal="left" vertical="top" wrapText="1"/>
    </xf>
    <xf numFmtId="0" fontId="7" fillId="13" borderId="1" xfId="5" applyFont="1" applyFill="1" applyBorder="1" applyAlignment="1">
      <alignment horizontal="left" vertical="top" wrapText="1"/>
    </xf>
    <xf numFmtId="49" fontId="7" fillId="0" borderId="41" xfId="5" applyNumberFormat="1" applyFont="1" applyBorder="1" applyAlignment="1">
      <alignment horizontal="left" vertical="top"/>
    </xf>
    <xf numFmtId="49" fontId="7" fillId="0" borderId="27" xfId="5" applyNumberFormat="1" applyFont="1" applyBorder="1" applyAlignment="1">
      <alignment horizontal="left" vertical="top"/>
    </xf>
    <xf numFmtId="49" fontId="7" fillId="0" borderId="1" xfId="5" applyNumberFormat="1" applyFont="1" applyBorder="1" applyAlignment="1">
      <alignment horizontal="left" vertical="top"/>
    </xf>
    <xf numFmtId="0" fontId="6" fillId="0" borderId="42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49" fontId="8" fillId="0" borderId="0" xfId="5" applyNumberFormat="1" applyFont="1" applyAlignment="1">
      <alignment horizontal="center" vertical="top" wrapText="1"/>
    </xf>
    <xf numFmtId="0" fontId="6" fillId="0" borderId="64" xfId="0" applyFont="1" applyBorder="1" applyAlignment="1">
      <alignment horizontal="left" vertical="center" wrapText="1"/>
    </xf>
    <xf numFmtId="0" fontId="6" fillId="0" borderId="68" xfId="0" applyFont="1" applyBorder="1" applyAlignment="1">
      <alignment horizontal="left" vertical="center" wrapText="1"/>
    </xf>
    <xf numFmtId="0" fontId="6" fillId="0" borderId="71" xfId="0" applyFont="1" applyBorder="1" applyAlignment="1">
      <alignment horizontal="left" vertical="center" wrapText="1"/>
    </xf>
    <xf numFmtId="164" fontId="5" fillId="22" borderId="11" xfId="5" applyNumberFormat="1" applyFont="1" applyFill="1" applyBorder="1" applyAlignment="1">
      <alignment horizontal="center" vertical="top"/>
    </xf>
    <xf numFmtId="164" fontId="5" fillId="22" borderId="10" xfId="5" applyNumberFormat="1" applyFont="1" applyFill="1" applyBorder="1" applyAlignment="1">
      <alignment horizontal="center" vertical="top"/>
    </xf>
    <xf numFmtId="164" fontId="5" fillId="22" borderId="9" xfId="5" applyNumberFormat="1" applyFont="1" applyFill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top" wrapText="1"/>
    </xf>
    <xf numFmtId="49" fontId="7" fillId="0" borderId="41" xfId="0" applyNumberFormat="1" applyFont="1" applyBorder="1" applyAlignment="1">
      <alignment horizontal="center" vertical="top" wrapText="1"/>
    </xf>
    <xf numFmtId="49" fontId="7" fillId="0" borderId="27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0" fontId="7" fillId="4" borderId="56" xfId="0" applyFont="1" applyFill="1" applyBorder="1" applyAlignment="1">
      <alignment horizontal="center" vertical="top" wrapText="1"/>
    </xf>
    <xf numFmtId="0" fontId="7" fillId="4" borderId="33" xfId="0" applyFont="1" applyFill="1" applyBorder="1" applyAlignment="1">
      <alignment horizontal="center" vertical="top" wrapText="1"/>
    </xf>
    <xf numFmtId="49" fontId="5" fillId="22" borderId="72" xfId="5" applyNumberFormat="1" applyFont="1" applyFill="1" applyBorder="1" applyAlignment="1">
      <alignment horizontal="right" vertical="top"/>
    </xf>
    <xf numFmtId="49" fontId="5" fillId="22" borderId="10" xfId="5" applyNumberFormat="1" applyFont="1" applyFill="1" applyBorder="1" applyAlignment="1">
      <alignment horizontal="right" vertical="top"/>
    </xf>
    <xf numFmtId="49" fontId="5" fillId="22" borderId="9" xfId="5" applyNumberFormat="1" applyFont="1" applyFill="1" applyBorder="1" applyAlignment="1">
      <alignment horizontal="right" vertical="top"/>
    </xf>
    <xf numFmtId="0" fontId="45" fillId="22" borderId="11" xfId="5" applyFont="1" applyFill="1" applyBorder="1" applyAlignment="1">
      <alignment horizontal="left" vertical="top" wrapText="1"/>
    </xf>
    <xf numFmtId="0" fontId="45" fillId="22" borderId="10" xfId="5" applyFont="1" applyFill="1" applyBorder="1" applyAlignment="1">
      <alignment horizontal="left" vertical="top" wrapText="1"/>
    </xf>
    <xf numFmtId="0" fontId="45" fillId="22" borderId="9" xfId="5" applyFont="1" applyFill="1" applyBorder="1" applyAlignment="1">
      <alignment horizontal="left" vertical="top" wrapText="1"/>
    </xf>
    <xf numFmtId="0" fontId="5" fillId="0" borderId="11" xfId="5" applyFont="1" applyBorder="1" applyAlignment="1">
      <alignment horizontal="center" vertical="top" wrapText="1"/>
    </xf>
    <xf numFmtId="0" fontId="5" fillId="0" borderId="10" xfId="5" applyFont="1" applyBorder="1" applyAlignment="1">
      <alignment horizontal="center" vertical="top" wrapText="1"/>
    </xf>
    <xf numFmtId="0" fontId="5" fillId="0" borderId="9" xfId="5" applyFont="1" applyBorder="1" applyAlignment="1">
      <alignment horizontal="center" vertical="top" wrapText="1"/>
    </xf>
    <xf numFmtId="0" fontId="51" fillId="12" borderId="40" xfId="5" applyFont="1" applyFill="1" applyBorder="1" applyAlignment="1">
      <alignment horizontal="center" vertical="center" textRotation="90" wrapText="1"/>
    </xf>
    <xf numFmtId="0" fontId="51" fillId="12" borderId="12" xfId="5" applyFont="1" applyFill="1" applyBorder="1" applyAlignment="1">
      <alignment horizontal="center" vertical="center" textRotation="90" wrapText="1"/>
    </xf>
    <xf numFmtId="0" fontId="51" fillId="12" borderId="2" xfId="5" applyFont="1" applyFill="1" applyBorder="1" applyAlignment="1">
      <alignment horizontal="center" vertical="center" textRotation="90" wrapText="1"/>
    </xf>
    <xf numFmtId="0" fontId="7" fillId="25" borderId="22" xfId="0" applyFont="1" applyFill="1" applyBorder="1" applyAlignment="1">
      <alignment horizontal="left" vertical="center" wrapText="1"/>
    </xf>
    <xf numFmtId="0" fontId="7" fillId="25" borderId="15" xfId="0" applyFont="1" applyFill="1" applyBorder="1" applyAlignment="1">
      <alignment horizontal="left" vertical="center" wrapText="1"/>
    </xf>
    <xf numFmtId="0" fontId="7" fillId="25" borderId="38" xfId="0" applyFont="1" applyFill="1" applyBorder="1" applyAlignment="1">
      <alignment horizontal="center" vertical="center" wrapText="1"/>
    </xf>
    <xf numFmtId="0" fontId="7" fillId="25" borderId="29" xfId="0" applyFont="1" applyFill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7" fillId="13" borderId="40" xfId="4" applyFont="1" applyFill="1" applyBorder="1" applyAlignment="1">
      <alignment horizontal="left" vertical="top" wrapText="1"/>
    </xf>
    <xf numFmtId="0" fontId="7" fillId="13" borderId="12" xfId="4" applyFont="1" applyFill="1" applyBorder="1" applyAlignment="1">
      <alignment horizontal="left" vertical="top" wrapText="1"/>
    </xf>
    <xf numFmtId="0" fontId="7" fillId="13" borderId="2" xfId="4" applyFont="1" applyFill="1" applyBorder="1" applyAlignment="1">
      <alignment horizontal="left" vertical="top" wrapText="1"/>
    </xf>
    <xf numFmtId="49" fontId="5" fillId="0" borderId="22" xfId="5" applyNumberFormat="1" applyFont="1" applyBorder="1" applyAlignment="1">
      <alignment horizontal="center" vertical="top"/>
    </xf>
    <xf numFmtId="49" fontId="5" fillId="0" borderId="40" xfId="5" applyNumberFormat="1" applyFont="1" applyBorder="1" applyAlignment="1">
      <alignment horizontal="center" vertical="top"/>
    </xf>
    <xf numFmtId="49" fontId="5" fillId="0" borderId="3" xfId="5" applyNumberFormat="1" applyFont="1" applyBorder="1" applyAlignment="1">
      <alignment horizontal="center" vertical="top"/>
    </xf>
    <xf numFmtId="49" fontId="5" fillId="0" borderId="2" xfId="5" applyNumberFormat="1" applyFont="1" applyBorder="1" applyAlignment="1">
      <alignment horizontal="center" vertical="top"/>
    </xf>
    <xf numFmtId="0" fontId="7" fillId="0" borderId="58" xfId="5" applyFont="1" applyBorder="1" applyAlignment="1">
      <alignment horizontal="left" vertical="top"/>
    </xf>
    <xf numFmtId="0" fontId="7" fillId="0" borderId="31" xfId="5" applyFont="1" applyBorder="1" applyAlignment="1">
      <alignment horizontal="left" vertical="top"/>
    </xf>
    <xf numFmtId="49" fontId="7" fillId="0" borderId="65" xfId="5" applyNumberFormat="1" applyFont="1" applyBorder="1" applyAlignment="1">
      <alignment horizontal="left" vertical="top"/>
    </xf>
    <xf numFmtId="49" fontId="7" fillId="0" borderId="12" xfId="5" applyNumberFormat="1" applyFont="1" applyBorder="1" applyAlignment="1">
      <alignment horizontal="left" vertical="top"/>
    </xf>
    <xf numFmtId="49" fontId="7" fillId="0" borderId="2" xfId="5" applyNumberFormat="1" applyFont="1" applyBorder="1" applyAlignment="1">
      <alignment horizontal="left" vertical="top"/>
    </xf>
    <xf numFmtId="49" fontId="7" fillId="0" borderId="40" xfId="5" applyNumberFormat="1" applyFont="1" applyBorder="1" applyAlignment="1">
      <alignment horizontal="left" vertical="top"/>
    </xf>
    <xf numFmtId="49" fontId="7" fillId="0" borderId="14" xfId="5" applyNumberFormat="1" applyFont="1" applyBorder="1" applyAlignment="1">
      <alignment horizontal="left" vertical="top"/>
    </xf>
    <xf numFmtId="0" fontId="7" fillId="0" borderId="63" xfId="0" applyFont="1" applyBorder="1" applyAlignment="1">
      <alignment horizontal="center" vertical="center" wrapText="1"/>
    </xf>
    <xf numFmtId="0" fontId="7" fillId="0" borderId="70" xfId="0" applyFont="1" applyBorder="1" applyAlignment="1">
      <alignment horizontal="center" vertical="center" wrapText="1"/>
    </xf>
    <xf numFmtId="49" fontId="7" fillId="0" borderId="41" xfId="0" applyNumberFormat="1" applyFont="1" applyBorder="1" applyAlignment="1">
      <alignment horizontal="left" vertical="top"/>
    </xf>
    <xf numFmtId="49" fontId="7" fillId="0" borderId="27" xfId="0" applyNumberFormat="1" applyFont="1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49" fontId="5" fillId="0" borderId="41" xfId="5" applyNumberFormat="1" applyFont="1" applyBorder="1" applyAlignment="1">
      <alignment horizontal="left" vertical="top"/>
    </xf>
    <xf numFmtId="0" fontId="7" fillId="0" borderId="45" xfId="0" applyFont="1" applyBorder="1" applyAlignment="1">
      <alignment horizontal="left" vertical="top" wrapText="1"/>
    </xf>
    <xf numFmtId="0" fontId="7" fillId="0" borderId="43" xfId="0" applyFont="1" applyBorder="1" applyAlignment="1">
      <alignment horizontal="left" vertical="top" wrapText="1"/>
    </xf>
    <xf numFmtId="164" fontId="7" fillId="20" borderId="45" xfId="0" applyNumberFormat="1" applyFont="1" applyFill="1" applyBorder="1" applyAlignment="1">
      <alignment horizontal="left" vertical="top" wrapText="1"/>
    </xf>
    <xf numFmtId="164" fontId="7" fillId="20" borderId="44" xfId="0" applyNumberFormat="1" applyFont="1" applyFill="1" applyBorder="1" applyAlignment="1">
      <alignment horizontal="left" vertical="top" wrapText="1"/>
    </xf>
    <xf numFmtId="0" fontId="20" fillId="0" borderId="40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64" fontId="7" fillId="20" borderId="69" xfId="0" applyNumberFormat="1" applyFont="1" applyFill="1" applyBorder="1" applyAlignment="1">
      <alignment horizontal="center" vertical="center" wrapText="1"/>
    </xf>
    <xf numFmtId="164" fontId="7" fillId="20" borderId="34" xfId="0" applyNumberFormat="1" applyFont="1" applyFill="1" applyBorder="1" applyAlignment="1">
      <alignment horizontal="center" vertical="center" wrapText="1"/>
    </xf>
    <xf numFmtId="49" fontId="5" fillId="0" borderId="41" xfId="5" applyNumberFormat="1" applyFont="1" applyBorder="1" applyAlignment="1">
      <alignment horizontal="center" vertical="top" wrapText="1"/>
    </xf>
    <xf numFmtId="49" fontId="5" fillId="0" borderId="27" xfId="5" applyNumberFormat="1" applyFont="1" applyBorder="1" applyAlignment="1">
      <alignment horizontal="center" vertical="top" wrapText="1"/>
    </xf>
    <xf numFmtId="49" fontId="5" fillId="0" borderId="1" xfId="5" applyNumberFormat="1" applyFont="1" applyBorder="1" applyAlignment="1">
      <alignment horizontal="center" vertical="top" wrapText="1"/>
    </xf>
    <xf numFmtId="164" fontId="7" fillId="20" borderId="38" xfId="0" applyNumberFormat="1" applyFont="1" applyFill="1" applyBorder="1" applyAlignment="1">
      <alignment horizontal="center" vertical="center" wrapText="1"/>
    </xf>
    <xf numFmtId="164" fontId="7" fillId="20" borderId="24" xfId="0" applyNumberFormat="1" applyFont="1" applyFill="1" applyBorder="1" applyAlignment="1">
      <alignment horizontal="center" vertical="center" wrapText="1"/>
    </xf>
    <xf numFmtId="49" fontId="5" fillId="0" borderId="41" xfId="5" applyNumberFormat="1" applyFont="1" applyBorder="1" applyAlignment="1">
      <alignment horizontal="left" vertical="top" wrapText="1"/>
    </xf>
    <xf numFmtId="0" fontId="7" fillId="0" borderId="55" xfId="0" applyFont="1" applyBorder="1" applyAlignment="1">
      <alignment horizontal="left" vertical="top" wrapText="1"/>
    </xf>
    <xf numFmtId="0" fontId="7" fillId="4" borderId="32" xfId="0" applyFont="1" applyFill="1" applyBorder="1" applyAlignment="1">
      <alignment horizontal="left" vertical="top" wrapText="1"/>
    </xf>
    <xf numFmtId="0" fontId="20" fillId="0" borderId="0" xfId="0" applyFont="1" applyAlignment="1">
      <alignment horizontal="center" wrapText="1"/>
    </xf>
    <xf numFmtId="49" fontId="5" fillId="0" borderId="18" xfId="5" applyNumberFormat="1" applyFont="1" applyBorder="1" applyAlignment="1">
      <alignment horizontal="center" vertical="top"/>
    </xf>
    <xf numFmtId="164" fontId="7" fillId="0" borderId="69" xfId="0" applyNumberFormat="1" applyFont="1" applyBorder="1" applyAlignment="1">
      <alignment horizontal="center" vertical="top" wrapText="1"/>
    </xf>
    <xf numFmtId="164" fontId="7" fillId="0" borderId="34" xfId="0" applyNumberFormat="1" applyFont="1" applyBorder="1" applyAlignment="1">
      <alignment horizontal="center" vertical="top" wrapText="1"/>
    </xf>
    <xf numFmtId="0" fontId="7" fillId="4" borderId="44" xfId="0" applyFont="1" applyFill="1" applyBorder="1" applyAlignment="1">
      <alignment horizontal="left" vertical="top" wrapText="1"/>
    </xf>
    <xf numFmtId="164" fontId="7" fillId="4" borderId="69" xfId="0" applyNumberFormat="1" applyFont="1" applyFill="1" applyBorder="1" applyAlignment="1">
      <alignment horizontal="center" vertical="center" wrapText="1"/>
    </xf>
    <xf numFmtId="164" fontId="7" fillId="4" borderId="34" xfId="0" applyNumberFormat="1" applyFont="1" applyFill="1" applyBorder="1" applyAlignment="1">
      <alignment horizontal="center" vertical="center" wrapText="1"/>
    </xf>
    <xf numFmtId="9" fontId="7" fillId="13" borderId="41" xfId="2" applyFont="1" applyFill="1" applyBorder="1" applyAlignment="1">
      <alignment horizontal="left" vertical="top" wrapText="1"/>
    </xf>
    <xf numFmtId="9" fontId="7" fillId="13" borderId="27" xfId="2" applyFont="1" applyFill="1" applyBorder="1" applyAlignment="1">
      <alignment horizontal="left" vertical="top" wrapText="1"/>
    </xf>
    <xf numFmtId="9" fontId="7" fillId="13" borderId="1" xfId="2" applyFont="1" applyFill="1" applyBorder="1" applyAlignment="1">
      <alignment horizontal="left" vertical="top" wrapText="1"/>
    </xf>
    <xf numFmtId="0" fontId="51" fillId="12" borderId="41" xfId="5" applyFont="1" applyFill="1" applyBorder="1" applyAlignment="1">
      <alignment horizontal="center" vertical="center" textRotation="90" wrapText="1"/>
    </xf>
    <xf numFmtId="0" fontId="51" fillId="12" borderId="27" xfId="5" applyFont="1" applyFill="1" applyBorder="1" applyAlignment="1">
      <alignment horizontal="center" vertical="center" textRotation="90" wrapText="1"/>
    </xf>
    <xf numFmtId="0" fontId="51" fillId="12" borderId="1" xfId="5" applyFont="1" applyFill="1" applyBorder="1" applyAlignment="1">
      <alignment horizontal="center" vertical="center" textRotation="90" wrapText="1"/>
    </xf>
    <xf numFmtId="0" fontId="7" fillId="0" borderId="13" xfId="5" applyFont="1" applyBorder="1" applyAlignment="1">
      <alignment horizontal="center" vertical="top"/>
    </xf>
    <xf numFmtId="0" fontId="7" fillId="0" borderId="0" xfId="5" applyFont="1" applyAlignment="1">
      <alignment horizontal="center" vertical="top"/>
    </xf>
    <xf numFmtId="49" fontId="5" fillId="14" borderId="40" xfId="5" applyNumberFormat="1" applyFont="1" applyFill="1" applyBorder="1" applyAlignment="1">
      <alignment horizontal="center" vertical="top"/>
    </xf>
    <xf numFmtId="49" fontId="5" fillId="14" borderId="12" xfId="5" applyNumberFormat="1" applyFont="1" applyFill="1" applyBorder="1" applyAlignment="1">
      <alignment horizontal="center" vertical="top"/>
    </xf>
    <xf numFmtId="49" fontId="5" fillId="14" borderId="2" xfId="5" applyNumberFormat="1" applyFont="1" applyFill="1" applyBorder="1" applyAlignment="1">
      <alignment horizontal="center" vertical="top"/>
    </xf>
    <xf numFmtId="49" fontId="5" fillId="12" borderId="27" xfId="5" applyNumberFormat="1" applyFont="1" applyFill="1" applyBorder="1" applyAlignment="1">
      <alignment horizontal="center" vertical="top"/>
    </xf>
    <xf numFmtId="49" fontId="5" fillId="12" borderId="1" xfId="5" applyNumberFormat="1" applyFont="1" applyFill="1" applyBorder="1" applyAlignment="1">
      <alignment horizontal="center" vertical="top"/>
    </xf>
    <xf numFmtId="49" fontId="5" fillId="22" borderId="41" xfId="5" applyNumberFormat="1" applyFont="1" applyFill="1" applyBorder="1" applyAlignment="1">
      <alignment horizontal="center" vertical="top"/>
    </xf>
    <xf numFmtId="49" fontId="5" fillId="22" borderId="27" xfId="5" applyNumberFormat="1" applyFont="1" applyFill="1" applyBorder="1" applyAlignment="1">
      <alignment horizontal="center" vertical="top"/>
    </xf>
    <xf numFmtId="49" fontId="5" fillId="22" borderId="1" xfId="5" applyNumberFormat="1" applyFont="1" applyFill="1" applyBorder="1" applyAlignment="1">
      <alignment horizontal="center" vertical="top"/>
    </xf>
    <xf numFmtId="49" fontId="5" fillId="14" borderId="41" xfId="5" applyNumberFormat="1" applyFont="1" applyFill="1" applyBorder="1" applyAlignment="1">
      <alignment horizontal="center" vertical="top"/>
    </xf>
    <xf numFmtId="49" fontId="5" fillId="14" borderId="27" xfId="5" applyNumberFormat="1" applyFont="1" applyFill="1" applyBorder="1" applyAlignment="1">
      <alignment horizontal="center" vertical="top"/>
    </xf>
    <xf numFmtId="49" fontId="5" fillId="14" borderId="1" xfId="5" applyNumberFormat="1" applyFont="1" applyFill="1" applyBorder="1" applyAlignment="1">
      <alignment horizontal="center" vertical="top"/>
    </xf>
    <xf numFmtId="49" fontId="5" fillId="13" borderId="41" xfId="5" applyNumberFormat="1" applyFont="1" applyFill="1" applyBorder="1" applyAlignment="1">
      <alignment horizontal="left" vertical="top"/>
    </xf>
    <xf numFmtId="49" fontId="5" fillId="13" borderId="27" xfId="5" applyNumberFormat="1" applyFont="1" applyFill="1" applyBorder="1" applyAlignment="1">
      <alignment horizontal="left" vertical="top"/>
    </xf>
    <xf numFmtId="49" fontId="5" fillId="13" borderId="1" xfId="5" applyNumberFormat="1" applyFont="1" applyFill="1" applyBorder="1" applyAlignment="1">
      <alignment horizontal="left" vertical="top"/>
    </xf>
    <xf numFmtId="49" fontId="5" fillId="13" borderId="1" xfId="5" applyNumberFormat="1" applyFont="1" applyFill="1" applyBorder="1" applyAlignment="1">
      <alignment horizontal="center" vertical="top"/>
    </xf>
    <xf numFmtId="49" fontId="5" fillId="12" borderId="41" xfId="5" applyNumberFormat="1" applyFont="1" applyFill="1" applyBorder="1" applyAlignment="1">
      <alignment horizontal="center" vertical="top"/>
    </xf>
    <xf numFmtId="0" fontId="51" fillId="12" borderId="42" xfId="5" applyFont="1" applyFill="1" applyBorder="1" applyAlignment="1">
      <alignment horizontal="center" vertical="center" textRotation="90" wrapText="1"/>
    </xf>
    <xf numFmtId="0" fontId="7" fillId="13" borderId="57" xfId="0" applyFont="1" applyFill="1" applyBorder="1" applyAlignment="1">
      <alignment horizontal="left" vertical="top" wrapText="1"/>
    </xf>
    <xf numFmtId="0" fontId="7" fillId="13" borderId="35" xfId="0" applyFont="1" applyFill="1" applyBorder="1" applyAlignment="1">
      <alignment horizontal="left" vertical="top" wrapText="1"/>
    </xf>
    <xf numFmtId="0" fontId="7" fillId="13" borderId="53" xfId="0" applyFont="1" applyFill="1" applyBorder="1" applyAlignment="1">
      <alignment horizontal="left" vertical="top" wrapText="1"/>
    </xf>
    <xf numFmtId="0" fontId="8" fillId="8" borderId="11" xfId="0" applyFont="1" applyFill="1" applyBorder="1" applyAlignment="1">
      <alignment horizontal="left" vertical="top" wrapText="1"/>
    </xf>
    <xf numFmtId="0" fontId="8" fillId="8" borderId="10" xfId="0" applyFont="1" applyFill="1" applyBorder="1" applyAlignment="1">
      <alignment horizontal="left" vertical="top" wrapText="1"/>
    </xf>
    <xf numFmtId="0" fontId="8" fillId="8" borderId="9" xfId="0" applyFont="1" applyFill="1" applyBorder="1" applyAlignment="1">
      <alignment horizontal="left" vertical="top" wrapText="1"/>
    </xf>
    <xf numFmtId="49" fontId="5" fillId="14" borderId="10" xfId="5" applyNumberFormat="1" applyFont="1" applyFill="1" applyBorder="1" applyAlignment="1">
      <alignment horizontal="right" vertical="top"/>
    </xf>
    <xf numFmtId="49" fontId="5" fillId="14" borderId="9" xfId="5" applyNumberFormat="1" applyFont="1" applyFill="1" applyBorder="1" applyAlignment="1">
      <alignment horizontal="right" vertical="top"/>
    </xf>
    <xf numFmtId="49" fontId="5" fillId="8" borderId="41" xfId="5" applyNumberFormat="1" applyFont="1" applyFill="1" applyBorder="1" applyAlignment="1">
      <alignment horizontal="center" vertical="top"/>
    </xf>
    <xf numFmtId="49" fontId="5" fillId="8" borderId="27" xfId="5" applyNumberFormat="1" applyFont="1" applyFill="1" applyBorder="1" applyAlignment="1">
      <alignment horizontal="center" vertical="top"/>
    </xf>
    <xf numFmtId="49" fontId="5" fillId="8" borderId="1" xfId="5" applyNumberFormat="1" applyFont="1" applyFill="1" applyBorder="1" applyAlignment="1">
      <alignment horizontal="center" vertical="top"/>
    </xf>
    <xf numFmtId="49" fontId="5" fillId="12" borderId="40" xfId="5" applyNumberFormat="1" applyFont="1" applyFill="1" applyBorder="1" applyAlignment="1">
      <alignment horizontal="center" vertical="top"/>
    </xf>
    <xf numFmtId="49" fontId="5" fillId="12" borderId="12" xfId="5" applyNumberFormat="1" applyFont="1" applyFill="1" applyBorder="1" applyAlignment="1">
      <alignment horizontal="center" vertical="top"/>
    </xf>
    <xf numFmtId="49" fontId="5" fillId="12" borderId="2" xfId="5" applyNumberFormat="1" applyFont="1" applyFill="1" applyBorder="1" applyAlignment="1">
      <alignment horizontal="center" vertical="top"/>
    </xf>
    <xf numFmtId="0" fontId="5" fillId="12" borderId="41" xfId="0" applyFont="1" applyFill="1" applyBorder="1" applyAlignment="1">
      <alignment horizontal="left" vertical="top" wrapText="1"/>
    </xf>
    <xf numFmtId="0" fontId="5" fillId="12" borderId="27" xfId="0" applyFont="1" applyFill="1" applyBorder="1" applyAlignment="1">
      <alignment horizontal="left" vertical="top" wrapText="1"/>
    </xf>
    <xf numFmtId="0" fontId="5" fillId="12" borderId="1" xfId="0" applyFont="1" applyFill="1" applyBorder="1" applyAlignment="1">
      <alignment horizontal="left" vertical="top" wrapText="1"/>
    </xf>
    <xf numFmtId="49" fontId="5" fillId="12" borderId="0" xfId="5" applyNumberFormat="1" applyFont="1" applyFill="1" applyAlignment="1">
      <alignment horizontal="center" vertical="top"/>
    </xf>
    <xf numFmtId="49" fontId="5" fillId="13" borderId="42" xfId="5" applyNumberFormat="1" applyFont="1" applyFill="1" applyBorder="1" applyAlignment="1">
      <alignment horizontal="center" vertical="top"/>
    </xf>
    <xf numFmtId="49" fontId="5" fillId="13" borderId="13" xfId="5" applyNumberFormat="1" applyFont="1" applyFill="1" applyBorder="1" applyAlignment="1">
      <alignment horizontal="center" vertical="top"/>
    </xf>
    <xf numFmtId="49" fontId="5" fillId="14" borderId="72" xfId="5" applyNumberFormat="1" applyFont="1" applyFill="1" applyBorder="1" applyAlignment="1">
      <alignment horizontal="right" vertical="top"/>
    </xf>
    <xf numFmtId="49" fontId="5" fillId="0" borderId="11" xfId="5" applyNumberFormat="1" applyFont="1" applyBorder="1" applyAlignment="1">
      <alignment horizontal="center" vertical="top"/>
    </xf>
    <xf numFmtId="49" fontId="5" fillId="0" borderId="10" xfId="5" applyNumberFormat="1" applyFont="1" applyBorder="1" applyAlignment="1">
      <alignment horizontal="center" vertical="top"/>
    </xf>
    <xf numFmtId="49" fontId="5" fillId="0" borderId="9" xfId="5" applyNumberFormat="1" applyFont="1" applyBorder="1" applyAlignment="1">
      <alignment horizontal="center" vertical="top"/>
    </xf>
    <xf numFmtId="49" fontId="5" fillId="12" borderId="63" xfId="5" applyNumberFormat="1" applyFont="1" applyFill="1" applyBorder="1" applyAlignment="1">
      <alignment horizontal="center" vertical="top"/>
    </xf>
    <xf numFmtId="49" fontId="5" fillId="12" borderId="54" xfId="5" applyNumberFormat="1" applyFont="1" applyFill="1" applyBorder="1" applyAlignment="1">
      <alignment horizontal="center" vertical="top"/>
    </xf>
    <xf numFmtId="49" fontId="5" fillId="12" borderId="70" xfId="5" applyNumberFormat="1" applyFont="1" applyFill="1" applyBorder="1" applyAlignment="1">
      <alignment horizontal="center" vertical="top"/>
    </xf>
    <xf numFmtId="49" fontId="5" fillId="8" borderId="42" xfId="5" applyNumberFormat="1" applyFont="1" applyFill="1" applyBorder="1" applyAlignment="1">
      <alignment horizontal="center" vertical="top"/>
    </xf>
    <xf numFmtId="49" fontId="5" fillId="8" borderId="13" xfId="5" applyNumberFormat="1" applyFont="1" applyFill="1" applyBorder="1" applyAlignment="1">
      <alignment horizontal="center" vertical="top"/>
    </xf>
    <xf numFmtId="49" fontId="5" fillId="8" borderId="4" xfId="5" applyNumberFormat="1" applyFont="1" applyFill="1" applyBorder="1" applyAlignment="1">
      <alignment horizontal="center" vertical="top"/>
    </xf>
    <xf numFmtId="49" fontId="5" fillId="0" borderId="13" xfId="5" applyNumberFormat="1" applyFont="1" applyBorder="1" applyAlignment="1">
      <alignment horizontal="center" vertical="top"/>
    </xf>
    <xf numFmtId="49" fontId="5" fillId="0" borderId="0" xfId="5" applyNumberFormat="1" applyFont="1" applyAlignment="1">
      <alignment horizontal="center" vertical="top"/>
    </xf>
    <xf numFmtId="49" fontId="5" fillId="0" borderId="4" xfId="5" applyNumberFormat="1" applyFont="1" applyBorder="1" applyAlignment="1">
      <alignment horizontal="center" vertical="top"/>
    </xf>
    <xf numFmtId="49" fontId="5" fillId="12" borderId="42" xfId="5" applyNumberFormat="1" applyFont="1" applyFill="1" applyBorder="1" applyAlignment="1">
      <alignment horizontal="center" vertical="top"/>
    </xf>
    <xf numFmtId="49" fontId="5" fillId="12" borderId="13" xfId="5" applyNumberFormat="1" applyFont="1" applyFill="1" applyBorder="1" applyAlignment="1">
      <alignment horizontal="center" vertical="top"/>
    </xf>
    <xf numFmtId="49" fontId="5" fillId="12" borderId="4" xfId="5" applyNumberFormat="1" applyFont="1" applyFill="1" applyBorder="1" applyAlignment="1">
      <alignment horizontal="center" vertical="top"/>
    </xf>
    <xf numFmtId="49" fontId="7" fillId="0" borderId="42" xfId="0" applyNumberFormat="1" applyFont="1" applyBorder="1" applyAlignment="1">
      <alignment horizontal="left" vertical="top" wrapText="1"/>
    </xf>
    <xf numFmtId="49" fontId="7" fillId="0" borderId="13" xfId="0" applyNumberFormat="1" applyFont="1" applyBorder="1" applyAlignment="1">
      <alignment horizontal="left" vertical="top" wrapText="1"/>
    </xf>
    <xf numFmtId="49" fontId="7" fillId="0" borderId="4" xfId="0" applyNumberFormat="1" applyFont="1" applyBorder="1" applyAlignment="1">
      <alignment horizontal="left" vertical="top" wrapText="1"/>
    </xf>
    <xf numFmtId="0" fontId="8" fillId="12" borderId="41" xfId="0" applyFont="1" applyFill="1" applyBorder="1" applyAlignment="1">
      <alignment horizontal="left" vertical="top" wrapText="1"/>
    </xf>
    <xf numFmtId="0" fontId="8" fillId="12" borderId="27" xfId="0" applyFont="1" applyFill="1" applyBorder="1" applyAlignment="1">
      <alignment horizontal="left" vertical="top" wrapText="1"/>
    </xf>
    <xf numFmtId="0" fontId="8" fillId="12" borderId="1" xfId="0" applyFont="1" applyFill="1" applyBorder="1" applyAlignment="1">
      <alignment horizontal="left" vertical="top" wrapText="1"/>
    </xf>
    <xf numFmtId="164" fontId="7" fillId="20" borderId="58" xfId="0" applyNumberFormat="1" applyFont="1" applyFill="1" applyBorder="1" applyAlignment="1">
      <alignment horizontal="left" vertical="center" wrapText="1"/>
    </xf>
    <xf numFmtId="164" fontId="7" fillId="20" borderId="51" xfId="0" applyNumberFormat="1" applyFont="1" applyFill="1" applyBorder="1" applyAlignment="1">
      <alignment horizontal="left" vertical="center" wrapText="1"/>
    </xf>
    <xf numFmtId="164" fontId="7" fillId="20" borderId="62" xfId="0" applyNumberFormat="1" applyFont="1" applyFill="1" applyBorder="1" applyAlignment="1">
      <alignment horizontal="center" vertical="center" wrapText="1"/>
    </xf>
    <xf numFmtId="0" fontId="8" fillId="22" borderId="11" xfId="5" applyFont="1" applyFill="1" applyBorder="1" applyAlignment="1">
      <alignment horizontal="left" vertical="top" wrapText="1"/>
    </xf>
    <xf numFmtId="0" fontId="8" fillId="22" borderId="10" xfId="5" applyFont="1" applyFill="1" applyBorder="1" applyAlignment="1">
      <alignment horizontal="left" vertical="top" wrapText="1"/>
    </xf>
    <xf numFmtId="0" fontId="8" fillId="22" borderId="9" xfId="5" applyFont="1" applyFill="1" applyBorder="1" applyAlignment="1">
      <alignment horizontal="left" vertical="top" wrapText="1"/>
    </xf>
    <xf numFmtId="0" fontId="5" fillId="12" borderId="41" xfId="5" applyFont="1" applyFill="1" applyBorder="1" applyAlignment="1">
      <alignment horizontal="center" vertical="center" textRotation="90" wrapText="1"/>
    </xf>
    <xf numFmtId="0" fontId="5" fillId="12" borderId="27" xfId="5" applyFont="1" applyFill="1" applyBorder="1" applyAlignment="1">
      <alignment horizontal="center" vertical="center" textRotation="90" wrapText="1"/>
    </xf>
    <xf numFmtId="0" fontId="5" fillId="12" borderId="1" xfId="5" applyFont="1" applyFill="1" applyBorder="1" applyAlignment="1">
      <alignment horizontal="center" vertical="center" textRotation="90" wrapText="1"/>
    </xf>
    <xf numFmtId="49" fontId="5" fillId="13" borderId="0" xfId="5" applyNumberFormat="1" applyFont="1" applyFill="1" applyAlignment="1">
      <alignment horizontal="center" vertical="top"/>
    </xf>
    <xf numFmtId="49" fontId="5" fillId="13" borderId="3" xfId="5" applyNumberFormat="1" applyFont="1" applyFill="1" applyBorder="1" applyAlignment="1">
      <alignment horizontal="center" vertical="top"/>
    </xf>
    <xf numFmtId="49" fontId="5" fillId="12" borderId="42" xfId="5" applyNumberFormat="1" applyFont="1" applyFill="1" applyBorder="1" applyAlignment="1">
      <alignment horizontal="center" vertical="top" wrapText="1"/>
    </xf>
    <xf numFmtId="49" fontId="5" fillId="12" borderId="22" xfId="5" applyNumberFormat="1" applyFont="1" applyFill="1" applyBorder="1" applyAlignment="1">
      <alignment horizontal="center" vertical="top" wrapText="1"/>
    </xf>
    <xf numFmtId="49" fontId="5" fillId="12" borderId="40" xfId="5" applyNumberFormat="1" applyFont="1" applyFill="1" applyBorder="1" applyAlignment="1">
      <alignment horizontal="center" vertical="top" wrapText="1"/>
    </xf>
    <xf numFmtId="49" fontId="5" fillId="12" borderId="13" xfId="5" applyNumberFormat="1" applyFont="1" applyFill="1" applyBorder="1" applyAlignment="1">
      <alignment horizontal="center" vertical="top" wrapText="1"/>
    </xf>
    <xf numFmtId="49" fontId="5" fillId="12" borderId="0" xfId="5" applyNumberFormat="1" applyFont="1" applyFill="1" applyAlignment="1">
      <alignment horizontal="center" vertical="top" wrapText="1"/>
    </xf>
    <xf numFmtId="49" fontId="5" fillId="12" borderId="12" xfId="5" applyNumberFormat="1" applyFont="1" applyFill="1" applyBorder="1" applyAlignment="1">
      <alignment horizontal="center" vertical="top" wrapText="1"/>
    </xf>
    <xf numFmtId="49" fontId="5" fillId="12" borderId="4" xfId="5" applyNumberFormat="1" applyFont="1" applyFill="1" applyBorder="1" applyAlignment="1">
      <alignment horizontal="center" vertical="top" wrapText="1"/>
    </xf>
    <xf numFmtId="49" fontId="5" fillId="12" borderId="3" xfId="5" applyNumberFormat="1" applyFont="1" applyFill="1" applyBorder="1" applyAlignment="1">
      <alignment horizontal="center" vertical="top" wrapText="1"/>
    </xf>
    <xf numFmtId="49" fontId="5" fillId="12" borderId="2" xfId="5" applyNumberFormat="1" applyFont="1" applyFill="1" applyBorder="1" applyAlignment="1">
      <alignment horizontal="center" vertical="top" wrapText="1"/>
    </xf>
    <xf numFmtId="0" fontId="8" fillId="0" borderId="11" xfId="5" applyFont="1" applyBorder="1" applyAlignment="1">
      <alignment horizontal="center" vertical="top" wrapText="1"/>
    </xf>
    <xf numFmtId="0" fontId="8" fillId="0" borderId="10" xfId="5" applyFont="1" applyBorder="1" applyAlignment="1">
      <alignment horizontal="center" vertical="top" wrapText="1"/>
    </xf>
    <xf numFmtId="0" fontId="8" fillId="0" borderId="9" xfId="5" applyFont="1" applyBorder="1" applyAlignment="1">
      <alignment horizontal="center" vertical="top" wrapText="1"/>
    </xf>
    <xf numFmtId="49" fontId="5" fillId="14" borderId="50" xfId="5" applyNumberFormat="1" applyFont="1" applyFill="1" applyBorder="1" applyAlignment="1">
      <alignment horizontal="center" vertical="top"/>
    </xf>
    <xf numFmtId="49" fontId="5" fillId="14" borderId="59" xfId="5" applyNumberFormat="1" applyFont="1" applyFill="1" applyBorder="1" applyAlignment="1">
      <alignment horizontal="center" vertical="top"/>
    </xf>
    <xf numFmtId="49" fontId="5" fillId="13" borderId="40" xfId="5" applyNumberFormat="1" applyFont="1" applyFill="1" applyBorder="1" applyAlignment="1">
      <alignment horizontal="center" vertical="top"/>
    </xf>
    <xf numFmtId="49" fontId="5" fillId="13" borderId="12" xfId="5" applyNumberFormat="1" applyFont="1" applyFill="1" applyBorder="1" applyAlignment="1">
      <alignment horizontal="center" vertical="top"/>
    </xf>
    <xf numFmtId="49" fontId="5" fillId="13" borderId="2" xfId="5" applyNumberFormat="1" applyFont="1" applyFill="1" applyBorder="1" applyAlignment="1">
      <alignment horizontal="center" vertical="top"/>
    </xf>
    <xf numFmtId="49" fontId="8" fillId="12" borderId="40" xfId="5" applyNumberFormat="1" applyFont="1" applyFill="1" applyBorder="1" applyAlignment="1">
      <alignment horizontal="left" vertical="top" wrapText="1"/>
    </xf>
    <xf numFmtId="49" fontId="8" fillId="12" borderId="12" xfId="5" applyNumberFormat="1" applyFont="1" applyFill="1" applyBorder="1" applyAlignment="1">
      <alignment horizontal="left" vertical="top" wrapText="1"/>
    </xf>
    <xf numFmtId="0" fontId="8" fillId="12" borderId="40" xfId="0" applyFont="1" applyFill="1" applyBorder="1" applyAlignment="1">
      <alignment horizontal="left" vertical="top" wrapText="1"/>
    </xf>
    <xf numFmtId="0" fontId="8" fillId="12" borderId="12" xfId="0" applyFont="1" applyFill="1" applyBorder="1" applyAlignment="1">
      <alignment horizontal="left" vertical="top" wrapText="1"/>
    </xf>
    <xf numFmtId="0" fontId="8" fillId="12" borderId="2" xfId="0" applyFont="1" applyFill="1" applyBorder="1" applyAlignment="1">
      <alignment horizontal="left" vertical="top" wrapText="1"/>
    </xf>
    <xf numFmtId="49" fontId="7" fillId="13" borderId="22" xfId="5" applyNumberFormat="1" applyFont="1" applyFill="1" applyBorder="1" applyAlignment="1">
      <alignment horizontal="left" vertical="top" wrapText="1"/>
    </xf>
    <xf numFmtId="49" fontId="7" fillId="13" borderId="0" xfId="5" applyNumberFormat="1" applyFont="1" applyFill="1" applyAlignment="1">
      <alignment horizontal="left" vertical="top" wrapText="1"/>
    </xf>
    <xf numFmtId="49" fontId="7" fillId="13" borderId="3" xfId="5" applyNumberFormat="1" applyFont="1" applyFill="1" applyBorder="1" applyAlignment="1">
      <alignment horizontal="left" vertical="top" wrapText="1"/>
    </xf>
    <xf numFmtId="49" fontId="5" fillId="8" borderId="22" xfId="5" applyNumberFormat="1" applyFont="1" applyFill="1" applyBorder="1" applyAlignment="1">
      <alignment horizontal="center" vertical="top"/>
    </xf>
    <xf numFmtId="49" fontId="5" fillId="8" borderId="0" xfId="5" applyNumberFormat="1" applyFont="1" applyFill="1" applyAlignment="1">
      <alignment horizontal="center" vertical="top"/>
    </xf>
    <xf numFmtId="164" fontId="7" fillId="20" borderId="58" xfId="0" applyNumberFormat="1" applyFont="1" applyFill="1" applyBorder="1" applyAlignment="1">
      <alignment horizontal="left" vertical="top" wrapText="1"/>
    </xf>
    <xf numFmtId="164" fontId="7" fillId="20" borderId="55" xfId="0" applyNumberFormat="1" applyFont="1" applyFill="1" applyBorder="1" applyAlignment="1">
      <alignment horizontal="left" vertical="top" wrapText="1"/>
    </xf>
    <xf numFmtId="164" fontId="7" fillId="20" borderId="51" xfId="0" applyNumberFormat="1" applyFont="1" applyFill="1" applyBorder="1" applyAlignment="1">
      <alignment horizontal="left" vertical="top" wrapText="1"/>
    </xf>
    <xf numFmtId="49" fontId="5" fillId="12" borderId="11" xfId="5" applyNumberFormat="1" applyFont="1" applyFill="1" applyBorder="1" applyAlignment="1">
      <alignment horizontal="center" vertical="top"/>
    </xf>
    <xf numFmtId="49" fontId="5" fillId="12" borderId="10" xfId="5" applyNumberFormat="1" applyFont="1" applyFill="1" applyBorder="1" applyAlignment="1">
      <alignment horizontal="center" vertical="top"/>
    </xf>
    <xf numFmtId="49" fontId="5" fillId="12" borderId="9" xfId="5" applyNumberFormat="1" applyFont="1" applyFill="1" applyBorder="1" applyAlignment="1">
      <alignment horizontal="center" vertical="top"/>
    </xf>
    <xf numFmtId="49" fontId="7" fillId="0" borderId="14" xfId="5" applyNumberFormat="1" applyFont="1" applyBorder="1" applyAlignment="1">
      <alignment horizontal="center" vertical="center" textRotation="90"/>
    </xf>
    <xf numFmtId="49" fontId="5" fillId="12" borderId="3" xfId="5" applyNumberFormat="1" applyFont="1" applyFill="1" applyBorder="1" applyAlignment="1">
      <alignment horizontal="center" vertical="top"/>
    </xf>
    <xf numFmtId="0" fontId="5" fillId="0" borderId="0" xfId="5" applyFont="1" applyAlignment="1">
      <alignment horizontal="center" vertical="center" wrapText="1"/>
    </xf>
    <xf numFmtId="0" fontId="7" fillId="0" borderId="41" xfId="5" applyFont="1" applyBorder="1" applyAlignment="1">
      <alignment horizontal="center" vertical="center" textRotation="90" wrapText="1"/>
    </xf>
    <xf numFmtId="0" fontId="7" fillId="0" borderId="27" xfId="5" applyFont="1" applyBorder="1" applyAlignment="1">
      <alignment horizontal="center" vertical="center" textRotation="90" wrapText="1"/>
    </xf>
    <xf numFmtId="0" fontId="7" fillId="0" borderId="1" xfId="5" applyFont="1" applyBorder="1" applyAlignment="1">
      <alignment horizontal="center" vertical="center" textRotation="90" wrapText="1"/>
    </xf>
    <xf numFmtId="0" fontId="19" fillId="12" borderId="41" xfId="5" applyFont="1" applyFill="1" applyBorder="1" applyAlignment="1">
      <alignment horizontal="center" vertical="center" textRotation="90" wrapText="1"/>
    </xf>
    <xf numFmtId="0" fontId="19" fillId="12" borderId="1" xfId="5" applyFont="1" applyFill="1" applyBorder="1" applyAlignment="1">
      <alignment horizontal="center" vertical="center" textRotation="90" wrapText="1"/>
    </xf>
    <xf numFmtId="0" fontId="7" fillId="22" borderId="41" xfId="5" applyFont="1" applyFill="1" applyBorder="1" applyAlignment="1">
      <alignment horizontal="center" vertical="center" textRotation="90" wrapText="1"/>
    </xf>
    <xf numFmtId="0" fontId="7" fillId="22" borderId="1" xfId="5" applyFont="1" applyFill="1" applyBorder="1" applyAlignment="1">
      <alignment horizontal="center" vertical="center" textRotation="90" wrapText="1"/>
    </xf>
    <xf numFmtId="0" fontId="7" fillId="8" borderId="40" xfId="5" applyFont="1" applyFill="1" applyBorder="1" applyAlignment="1">
      <alignment horizontal="center" vertical="center" textRotation="90" wrapText="1"/>
    </xf>
    <xf numFmtId="0" fontId="7" fillId="8" borderId="2" xfId="5" applyFont="1" applyFill="1" applyBorder="1" applyAlignment="1">
      <alignment horizontal="center" vertical="center" textRotation="90" wrapText="1"/>
    </xf>
    <xf numFmtId="0" fontId="7" fillId="12" borderId="22" xfId="5" applyFont="1" applyFill="1" applyBorder="1" applyAlignment="1">
      <alignment horizontal="center" vertical="center" textRotation="90" wrapText="1"/>
    </xf>
    <xf numFmtId="0" fontId="7" fillId="12" borderId="0" xfId="5" applyFont="1" applyFill="1" applyAlignment="1">
      <alignment horizontal="center" vertical="center" textRotation="90" wrapText="1"/>
    </xf>
    <xf numFmtId="49" fontId="5" fillId="14" borderId="35" xfId="5" applyNumberFormat="1" applyFont="1" applyFill="1" applyBorder="1" applyAlignment="1">
      <alignment horizontal="center" vertical="top"/>
    </xf>
    <xf numFmtId="0" fontId="7" fillId="0" borderId="0" xfId="5" applyFont="1" applyAlignment="1">
      <alignment horizontal="center" vertical="top" wrapText="1"/>
    </xf>
    <xf numFmtId="0" fontId="7" fillId="0" borderId="40" xfId="5" applyFont="1" applyBorder="1" applyAlignment="1">
      <alignment horizontal="center" vertical="center" textRotation="90" wrapText="1"/>
    </xf>
    <xf numFmtId="0" fontId="7" fillId="0" borderId="12" xfId="5" applyFont="1" applyBorder="1" applyAlignment="1">
      <alignment horizontal="center" vertical="center" textRotation="90" wrapText="1"/>
    </xf>
    <xf numFmtId="0" fontId="7" fillId="13" borderId="41" xfId="5" applyFont="1" applyFill="1" applyBorder="1" applyAlignment="1">
      <alignment horizontal="center" vertical="center" textRotation="90" wrapText="1"/>
    </xf>
    <xf numFmtId="0" fontId="7" fillId="13" borderId="1" xfId="5" applyFont="1" applyFill="1" applyBorder="1" applyAlignment="1">
      <alignment horizontal="center" vertical="center" textRotation="90" wrapText="1"/>
    </xf>
    <xf numFmtId="0" fontId="7" fillId="0" borderId="22" xfId="5" applyFont="1" applyBorder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24" fillId="0" borderId="16" xfId="5" applyFont="1" applyBorder="1" applyAlignment="1">
      <alignment horizontal="left" vertical="top" wrapText="1"/>
    </xf>
    <xf numFmtId="0" fontId="24" fillId="0" borderId="15" xfId="5" applyFont="1" applyBorder="1" applyAlignment="1">
      <alignment horizontal="left" vertical="top" wrapText="1"/>
    </xf>
    <xf numFmtId="0" fontId="7" fillId="0" borderId="37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164" fontId="7" fillId="4" borderId="29" xfId="0" applyNumberFormat="1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166" fontId="51" fillId="0" borderId="0" xfId="5" applyNumberFormat="1" applyFont="1" applyAlignment="1">
      <alignment horizontal="center" vertical="top" wrapText="1"/>
    </xf>
    <xf numFmtId="49" fontId="5" fillId="0" borderId="27" xfId="5" applyNumberFormat="1" applyFont="1" applyBorder="1" applyAlignment="1">
      <alignment horizontal="left" vertical="top"/>
    </xf>
    <xf numFmtId="49" fontId="5" fillId="14" borderId="58" xfId="5" applyNumberFormat="1" applyFont="1" applyFill="1" applyBorder="1" applyAlignment="1">
      <alignment horizontal="center" vertical="top"/>
    </xf>
    <xf numFmtId="49" fontId="5" fillId="14" borderId="55" xfId="5" applyNumberFormat="1" applyFont="1" applyFill="1" applyBorder="1" applyAlignment="1">
      <alignment horizontal="center" vertical="top"/>
    </xf>
    <xf numFmtId="49" fontId="5" fillId="14" borderId="51" xfId="5" applyNumberFormat="1" applyFont="1" applyFill="1" applyBorder="1" applyAlignment="1">
      <alignment horizontal="center" vertical="top"/>
    </xf>
    <xf numFmtId="49" fontId="7" fillId="0" borderId="13" xfId="5" applyNumberFormat="1" applyFont="1" applyBorder="1" applyAlignment="1">
      <alignment horizontal="center" vertical="center" textRotation="90"/>
    </xf>
    <xf numFmtId="0" fontId="7" fillId="0" borderId="2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5" fillId="12" borderId="4" xfId="0" applyFont="1" applyFill="1" applyBorder="1" applyAlignment="1">
      <alignment horizontal="left" vertical="top" wrapText="1"/>
    </xf>
    <xf numFmtId="0" fontId="5" fillId="12" borderId="3" xfId="0" applyFont="1" applyFill="1" applyBorder="1" applyAlignment="1">
      <alignment horizontal="left" vertical="top" wrapText="1"/>
    </xf>
    <xf numFmtId="0" fontId="5" fillId="12" borderId="2" xfId="0" applyFont="1" applyFill="1" applyBorder="1" applyAlignment="1">
      <alignment horizontal="left" vertical="top" wrapText="1"/>
    </xf>
    <xf numFmtId="0" fontId="7" fillId="0" borderId="41" xfId="4" applyFont="1" applyBorder="1" applyAlignment="1">
      <alignment horizontal="left" vertical="top" wrapText="1"/>
    </xf>
    <xf numFmtId="0" fontId="7" fillId="0" borderId="1" xfId="4" applyFont="1" applyBorder="1" applyAlignment="1">
      <alignment horizontal="left" vertical="top" wrapText="1"/>
    </xf>
    <xf numFmtId="49" fontId="5" fillId="0" borderId="1" xfId="5" applyNumberFormat="1" applyFont="1" applyBorder="1" applyAlignment="1">
      <alignment horizontal="left" vertical="top"/>
    </xf>
    <xf numFmtId="49" fontId="5" fillId="0" borderId="42" xfId="5" applyNumberFormat="1" applyFont="1" applyBorder="1" applyAlignment="1">
      <alignment horizontal="center" vertical="top"/>
    </xf>
    <xf numFmtId="166" fontId="19" fillId="0" borderId="0" xfId="5" applyNumberFormat="1" applyFont="1" applyAlignment="1">
      <alignment horizontal="center" vertical="top" wrapText="1"/>
    </xf>
    <xf numFmtId="49" fontId="5" fillId="0" borderId="41" xfId="5" applyNumberFormat="1" applyFont="1" applyBorder="1" applyAlignment="1">
      <alignment horizontal="center" vertical="center"/>
    </xf>
    <xf numFmtId="49" fontId="5" fillId="0" borderId="27" xfId="5" applyNumberFormat="1" applyFont="1" applyBorder="1" applyAlignment="1">
      <alignment horizontal="center" vertical="center"/>
    </xf>
    <xf numFmtId="49" fontId="5" fillId="0" borderId="1" xfId="5" applyNumberFormat="1" applyFont="1" applyBorder="1" applyAlignment="1">
      <alignment horizontal="center" vertical="center"/>
    </xf>
    <xf numFmtId="0" fontId="5" fillId="12" borderId="4" xfId="0" applyFont="1" applyFill="1" applyBorder="1" applyAlignment="1">
      <alignment horizontal="center" vertical="top" wrapText="1"/>
    </xf>
    <xf numFmtId="0" fontId="5" fillId="12" borderId="3" xfId="0" applyFont="1" applyFill="1" applyBorder="1" applyAlignment="1">
      <alignment horizontal="center" vertical="top" wrapText="1"/>
    </xf>
    <xf numFmtId="0" fontId="5" fillId="12" borderId="2" xfId="0" applyFont="1" applyFill="1" applyBorder="1" applyAlignment="1">
      <alignment horizontal="center" vertical="top" wrapText="1"/>
    </xf>
    <xf numFmtId="0" fontId="5" fillId="13" borderId="41" xfId="0" applyFont="1" applyFill="1" applyBorder="1" applyAlignment="1">
      <alignment horizontal="left" vertical="top" wrapText="1"/>
    </xf>
    <xf numFmtId="0" fontId="5" fillId="13" borderId="27" xfId="0" applyFont="1" applyFill="1" applyBorder="1" applyAlignment="1">
      <alignment horizontal="left" vertical="top" wrapText="1"/>
    </xf>
    <xf numFmtId="0" fontId="5" fillId="13" borderId="1" xfId="0" applyFont="1" applyFill="1" applyBorder="1" applyAlignment="1">
      <alignment horizontal="left" vertical="top" wrapText="1"/>
    </xf>
    <xf numFmtId="0" fontId="7" fillId="13" borderId="29" xfId="0" applyFont="1" applyFill="1" applyBorder="1" applyAlignment="1">
      <alignment horizontal="left" vertical="top" wrapText="1"/>
    </xf>
    <xf numFmtId="0" fontId="7" fillId="13" borderId="60" xfId="0" applyFont="1" applyFill="1" applyBorder="1" applyAlignment="1">
      <alignment horizontal="left" vertical="top" wrapText="1"/>
    </xf>
    <xf numFmtId="0" fontId="7" fillId="13" borderId="5" xfId="5" applyFont="1" applyFill="1" applyBorder="1" applyAlignment="1">
      <alignment horizontal="left" vertical="top" wrapText="1"/>
    </xf>
    <xf numFmtId="0" fontId="7" fillId="13" borderId="18" xfId="5" applyFont="1" applyFill="1" applyBorder="1" applyAlignment="1">
      <alignment horizontal="left" vertical="top" wrapText="1"/>
    </xf>
    <xf numFmtId="0" fontId="7" fillId="13" borderId="26" xfId="5" applyFont="1" applyFill="1" applyBorder="1" applyAlignment="1">
      <alignment horizontal="left" vertical="top" wrapText="1"/>
    </xf>
    <xf numFmtId="49" fontId="5" fillId="14" borderId="42" xfId="5" applyNumberFormat="1" applyFont="1" applyFill="1" applyBorder="1" applyAlignment="1">
      <alignment horizontal="center" vertical="top"/>
    </xf>
    <xf numFmtId="49" fontId="5" fillId="14" borderId="13" xfId="5" applyNumberFormat="1" applyFont="1" applyFill="1" applyBorder="1" applyAlignment="1">
      <alignment horizontal="center" vertical="top"/>
    </xf>
    <xf numFmtId="0" fontId="7" fillId="13" borderId="37" xfId="0" applyFont="1" applyFill="1" applyBorder="1" applyAlignment="1">
      <alignment horizontal="left" vertical="top" wrapText="1"/>
    </xf>
    <xf numFmtId="0" fontId="7" fillId="13" borderId="28" xfId="0" applyFont="1" applyFill="1" applyBorder="1" applyAlignment="1">
      <alignment horizontal="left" vertical="top" wrapText="1"/>
    </xf>
    <xf numFmtId="0" fontId="7" fillId="13" borderId="23" xfId="0" applyFont="1" applyFill="1" applyBorder="1" applyAlignment="1">
      <alignment horizontal="left" vertical="top" wrapText="1"/>
    </xf>
    <xf numFmtId="0" fontId="19" fillId="0" borderId="0" xfId="5" applyFont="1" applyAlignment="1">
      <alignment horizontal="left" vertical="top" wrapText="1"/>
    </xf>
    <xf numFmtId="4" fontId="52" fillId="0" borderId="0" xfId="5" applyNumberFormat="1" applyFont="1" applyAlignment="1">
      <alignment horizontal="center" vertical="top" wrapText="1"/>
    </xf>
    <xf numFmtId="0" fontId="51" fillId="12" borderId="13" xfId="5" applyFont="1" applyFill="1" applyBorder="1" applyAlignment="1">
      <alignment horizontal="center" vertical="center" textRotation="90" wrapText="1"/>
    </xf>
    <xf numFmtId="0" fontId="51" fillId="12" borderId="4" xfId="5" applyFont="1" applyFill="1" applyBorder="1" applyAlignment="1">
      <alignment horizontal="center" vertical="center" textRotation="90" wrapText="1"/>
    </xf>
    <xf numFmtId="0" fontId="5" fillId="5" borderId="41" xfId="4" applyFont="1" applyFill="1" applyBorder="1" applyAlignment="1">
      <alignment horizontal="left" vertical="top" wrapText="1"/>
    </xf>
    <xf numFmtId="0" fontId="5" fillId="5" borderId="27" xfId="4" applyFont="1" applyFill="1" applyBorder="1" applyAlignment="1">
      <alignment horizontal="left" vertical="top" wrapText="1"/>
    </xf>
    <xf numFmtId="0" fontId="5" fillId="5" borderId="1" xfId="4" applyFont="1" applyFill="1" applyBorder="1" applyAlignment="1">
      <alignment horizontal="left" vertical="top" wrapText="1"/>
    </xf>
    <xf numFmtId="49" fontId="5" fillId="13" borderId="4" xfId="5" applyNumberFormat="1" applyFont="1" applyFill="1" applyBorder="1" applyAlignment="1">
      <alignment horizontal="center" vertical="top"/>
    </xf>
    <xf numFmtId="49" fontId="5" fillId="0" borderId="12" xfId="5" applyNumberFormat="1" applyFont="1" applyBorder="1" applyAlignment="1">
      <alignment horizontal="center" vertical="top"/>
    </xf>
    <xf numFmtId="0" fontId="51" fillId="12" borderId="36" xfId="5" applyFont="1" applyFill="1" applyBorder="1" applyAlignment="1">
      <alignment horizontal="center" vertical="center" textRotation="90" wrapText="1"/>
    </xf>
    <xf numFmtId="49" fontId="5" fillId="12" borderId="11" xfId="5" applyNumberFormat="1" applyFont="1" applyFill="1" applyBorder="1" applyAlignment="1">
      <alignment horizontal="left" vertical="top" wrapText="1"/>
    </xf>
    <xf numFmtId="49" fontId="5" fillId="12" borderId="10" xfId="5" applyNumberFormat="1" applyFont="1" applyFill="1" applyBorder="1" applyAlignment="1">
      <alignment horizontal="left" vertical="top" wrapText="1"/>
    </xf>
    <xf numFmtId="49" fontId="5" fillId="12" borderId="9" xfId="5" applyNumberFormat="1" applyFont="1" applyFill="1" applyBorder="1" applyAlignment="1">
      <alignment horizontal="left" vertical="top" wrapText="1"/>
    </xf>
    <xf numFmtId="0" fontId="7" fillId="13" borderId="41" xfId="4" applyFont="1" applyFill="1" applyBorder="1" applyAlignment="1">
      <alignment horizontal="left" vertical="top" wrapText="1"/>
    </xf>
    <xf numFmtId="0" fontId="7" fillId="13" borderId="27" xfId="4" applyFont="1" applyFill="1" applyBorder="1" applyAlignment="1">
      <alignment horizontal="left" vertical="top" wrapText="1"/>
    </xf>
    <xf numFmtId="49" fontId="7" fillId="12" borderId="22" xfId="5" applyNumberFormat="1" applyFont="1" applyFill="1" applyBorder="1" applyAlignment="1">
      <alignment horizontal="center" vertical="top"/>
    </xf>
    <xf numFmtId="49" fontId="7" fillId="12" borderId="0" xfId="5" applyNumberFormat="1" applyFont="1" applyFill="1" applyAlignment="1">
      <alignment horizontal="center" vertical="top"/>
    </xf>
    <xf numFmtId="49" fontId="7" fillId="12" borderId="3" xfId="5" applyNumberFormat="1" applyFont="1" applyFill="1" applyBorder="1" applyAlignment="1">
      <alignment horizontal="center" vertical="top"/>
    </xf>
    <xf numFmtId="49" fontId="5" fillId="12" borderId="40" xfId="5" applyNumberFormat="1" applyFont="1" applyFill="1" applyBorder="1" applyAlignment="1">
      <alignment horizontal="center" vertical="center" textRotation="90"/>
    </xf>
    <xf numFmtId="49" fontId="5" fillId="12" borderId="12" xfId="5" applyNumberFormat="1" applyFont="1" applyFill="1" applyBorder="1" applyAlignment="1">
      <alignment horizontal="center" vertical="center" textRotation="90"/>
    </xf>
    <xf numFmtId="49" fontId="5" fillId="12" borderId="2" xfId="5" applyNumberFormat="1" applyFont="1" applyFill="1" applyBorder="1" applyAlignment="1">
      <alignment horizontal="center" vertical="center" textRotation="90"/>
    </xf>
    <xf numFmtId="0" fontId="7" fillId="0" borderId="28" xfId="0" applyFont="1" applyBorder="1" applyAlignment="1">
      <alignment horizontal="center" vertical="center" wrapText="1"/>
    </xf>
    <xf numFmtId="0" fontId="7" fillId="13" borderId="1" xfId="4" applyFont="1" applyFill="1" applyBorder="1" applyAlignment="1">
      <alignment horizontal="left" vertical="top" wrapText="1"/>
    </xf>
    <xf numFmtId="0" fontId="5" fillId="0" borderId="4" xfId="5" applyFont="1" applyBorder="1" applyAlignment="1">
      <alignment horizontal="center" vertical="top" wrapText="1"/>
    </xf>
    <xf numFmtId="0" fontId="5" fillId="0" borderId="3" xfId="5" applyFont="1" applyBorder="1" applyAlignment="1">
      <alignment horizontal="center" vertical="top" wrapText="1"/>
    </xf>
    <xf numFmtId="0" fontId="5" fillId="0" borderId="2" xfId="5" applyFont="1" applyBorder="1" applyAlignment="1">
      <alignment horizontal="center" vertical="top" wrapText="1"/>
    </xf>
    <xf numFmtId="0" fontId="8" fillId="8" borderId="11" xfId="5" applyFont="1" applyFill="1" applyBorder="1" applyAlignment="1">
      <alignment horizontal="left" vertical="top" wrapText="1"/>
    </xf>
    <xf numFmtId="0" fontId="8" fillId="8" borderId="10" xfId="5" applyFont="1" applyFill="1" applyBorder="1" applyAlignment="1">
      <alignment horizontal="left" vertical="top" wrapText="1"/>
    </xf>
    <xf numFmtId="0" fontId="8" fillId="8" borderId="9" xfId="5" applyFont="1" applyFill="1" applyBorder="1" applyAlignment="1">
      <alignment horizontal="left" vertical="top" wrapText="1"/>
    </xf>
    <xf numFmtId="164" fontId="7" fillId="20" borderId="29" xfId="0" applyNumberFormat="1" applyFont="1" applyFill="1" applyBorder="1" applyAlignment="1">
      <alignment horizontal="center" vertical="center" wrapText="1"/>
    </xf>
    <xf numFmtId="164" fontId="7" fillId="0" borderId="58" xfId="0" applyNumberFormat="1" applyFont="1" applyBorder="1" applyAlignment="1">
      <alignment horizontal="left" vertical="top" wrapText="1"/>
    </xf>
    <xf numFmtId="164" fontId="7" fillId="0" borderId="31" xfId="0" applyNumberFormat="1" applyFont="1" applyBorder="1" applyAlignment="1">
      <alignment horizontal="left" vertical="top" wrapText="1"/>
    </xf>
    <xf numFmtId="164" fontId="5" fillId="3" borderId="11" xfId="5" applyNumberFormat="1" applyFont="1" applyFill="1" applyBorder="1" applyAlignment="1">
      <alignment horizontal="center" vertical="top"/>
    </xf>
    <xf numFmtId="164" fontId="5" fillId="3" borderId="10" xfId="5" applyNumberFormat="1" applyFont="1" applyFill="1" applyBorder="1" applyAlignment="1">
      <alignment horizontal="center" vertical="top"/>
    </xf>
    <xf numFmtId="164" fontId="5" fillId="3" borderId="9" xfId="5" applyNumberFormat="1" applyFont="1" applyFill="1" applyBorder="1" applyAlignment="1">
      <alignment horizontal="center" vertical="top"/>
    </xf>
    <xf numFmtId="49" fontId="5" fillId="3" borderId="72" xfId="5" applyNumberFormat="1" applyFont="1" applyFill="1" applyBorder="1" applyAlignment="1">
      <alignment horizontal="right" vertical="top"/>
    </xf>
    <xf numFmtId="49" fontId="5" fillId="3" borderId="10" xfId="5" applyNumberFormat="1" applyFont="1" applyFill="1" applyBorder="1" applyAlignment="1">
      <alignment horizontal="right" vertical="top"/>
    </xf>
    <xf numFmtId="49" fontId="5" fillId="3" borderId="9" xfId="5" applyNumberFormat="1" applyFont="1" applyFill="1" applyBorder="1" applyAlignment="1">
      <alignment horizontal="right" vertical="top"/>
    </xf>
    <xf numFmtId="49" fontId="5" fillId="0" borderId="58" xfId="5" applyNumberFormat="1" applyFont="1" applyBorder="1" applyAlignment="1">
      <alignment horizontal="center" vertical="top"/>
    </xf>
    <xf numFmtId="49" fontId="5" fillId="0" borderId="55" xfId="5" applyNumberFormat="1" applyFont="1" applyBorder="1" applyAlignment="1">
      <alignment horizontal="center" vertical="top"/>
    </xf>
    <xf numFmtId="49" fontId="5" fillId="0" borderId="51" xfId="5" applyNumberFormat="1" applyFont="1" applyBorder="1" applyAlignment="1">
      <alignment horizontal="center" vertical="top"/>
    </xf>
    <xf numFmtId="0" fontId="7" fillId="0" borderId="42" xfId="4" applyFont="1" applyBorder="1" applyAlignment="1">
      <alignment horizontal="left" vertical="top" wrapText="1"/>
    </xf>
    <xf numFmtId="0" fontId="7" fillId="0" borderId="4" xfId="4" applyFont="1" applyBorder="1" applyAlignment="1">
      <alignment horizontal="left" vertical="top" wrapText="1"/>
    </xf>
    <xf numFmtId="0" fontId="7" fillId="0" borderId="4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13" borderId="74" xfId="0" applyFont="1" applyFill="1" applyBorder="1" applyAlignment="1">
      <alignment horizontal="left" vertical="top" wrapText="1"/>
    </xf>
    <xf numFmtId="0" fontId="7" fillId="13" borderId="73" xfId="0" applyFont="1" applyFill="1" applyBorder="1" applyAlignment="1">
      <alignment horizontal="left" vertical="top" wrapText="1"/>
    </xf>
    <xf numFmtId="49" fontId="7" fillId="0" borderId="42" xfId="5" applyNumberFormat="1" applyFont="1" applyBorder="1" applyAlignment="1">
      <alignment horizontal="center" vertical="center" textRotation="90"/>
    </xf>
    <xf numFmtId="49" fontId="7" fillId="0" borderId="4" xfId="5" applyNumberFormat="1" applyFont="1" applyBorder="1" applyAlignment="1">
      <alignment horizontal="center" vertical="center" textRotation="90"/>
    </xf>
    <xf numFmtId="49" fontId="5" fillId="0" borderId="18" xfId="5" applyNumberFormat="1" applyFont="1" applyBorder="1" applyAlignment="1">
      <alignment horizontal="center" vertical="center"/>
    </xf>
    <xf numFmtId="49" fontId="5" fillId="0" borderId="26" xfId="5" applyNumberFormat="1" applyFont="1" applyBorder="1" applyAlignment="1">
      <alignment horizontal="center" vertical="center"/>
    </xf>
    <xf numFmtId="49" fontId="5" fillId="0" borderId="5" xfId="5" applyNumberFormat="1" applyFont="1" applyBorder="1" applyAlignment="1">
      <alignment horizontal="center" vertical="top"/>
    </xf>
    <xf numFmtId="49" fontId="7" fillId="0" borderId="27" xfId="5" applyNumberFormat="1" applyFont="1" applyBorder="1" applyAlignment="1">
      <alignment horizontal="left" vertical="top" wrapText="1"/>
    </xf>
    <xf numFmtId="49" fontId="7" fillId="0" borderId="1" xfId="5" applyNumberFormat="1" applyFont="1" applyBorder="1" applyAlignment="1">
      <alignment horizontal="left" vertical="top" wrapText="1"/>
    </xf>
    <xf numFmtId="49" fontId="7" fillId="0" borderId="40" xfId="5" applyNumberFormat="1" applyFont="1" applyBorder="1" applyAlignment="1">
      <alignment horizontal="center" vertical="top"/>
    </xf>
    <xf numFmtId="49" fontId="7" fillId="0" borderId="12" xfId="5" applyNumberFormat="1" applyFont="1" applyBorder="1" applyAlignment="1">
      <alignment horizontal="center" vertical="top"/>
    </xf>
    <xf numFmtId="49" fontId="7" fillId="0" borderId="2" xfId="5" applyNumberFormat="1" applyFont="1" applyBorder="1" applyAlignment="1">
      <alignment horizontal="center" vertical="top"/>
    </xf>
    <xf numFmtId="49" fontId="5" fillId="12" borderId="22" xfId="5" applyNumberFormat="1" applyFont="1" applyFill="1" applyBorder="1" applyAlignment="1">
      <alignment horizontal="center" vertical="top"/>
    </xf>
    <xf numFmtId="49" fontId="7" fillId="0" borderId="22" xfId="0" applyNumberFormat="1" applyFont="1" applyBorder="1" applyAlignment="1">
      <alignment horizontal="center" vertical="top" wrapText="1"/>
    </xf>
    <xf numFmtId="49" fontId="7" fillId="0" borderId="0" xfId="0" applyNumberFormat="1" applyFont="1" applyAlignment="1">
      <alignment horizontal="center" vertical="top" wrapText="1"/>
    </xf>
    <xf numFmtId="0" fontId="7" fillId="13" borderId="27" xfId="0" applyFont="1" applyFill="1" applyBorder="1" applyAlignment="1">
      <alignment horizontal="center" vertical="top" wrapText="1"/>
    </xf>
    <xf numFmtId="0" fontId="7" fillId="13" borderId="1" xfId="0" applyFont="1" applyFill="1" applyBorder="1" applyAlignment="1">
      <alignment horizontal="center" vertical="top" wrapText="1"/>
    </xf>
    <xf numFmtId="49" fontId="7" fillId="0" borderId="42" xfId="0" applyNumberFormat="1" applyFont="1" applyBorder="1" applyAlignment="1">
      <alignment horizontal="center" vertical="top" wrapText="1"/>
    </xf>
    <xf numFmtId="49" fontId="7" fillId="0" borderId="13" xfId="0" applyNumberFormat="1" applyFont="1" applyBorder="1" applyAlignment="1">
      <alignment horizontal="center" vertical="top" wrapText="1"/>
    </xf>
    <xf numFmtId="49" fontId="7" fillId="0" borderId="4" xfId="0" applyNumberFormat="1" applyFont="1" applyBorder="1" applyAlignment="1">
      <alignment horizontal="center" vertical="top" wrapText="1"/>
    </xf>
    <xf numFmtId="0" fontId="5" fillId="12" borderId="41" xfId="4" applyFont="1" applyFill="1" applyBorder="1" applyAlignment="1">
      <alignment horizontal="center" vertical="center" textRotation="90" wrapText="1"/>
    </xf>
    <xf numFmtId="0" fontId="5" fillId="12" borderId="27" xfId="4" applyFont="1" applyFill="1" applyBorder="1" applyAlignment="1">
      <alignment horizontal="center" vertical="center" textRotation="90" wrapText="1"/>
    </xf>
    <xf numFmtId="0" fontId="5" fillId="12" borderId="1" xfId="4" applyFont="1" applyFill="1" applyBorder="1" applyAlignment="1">
      <alignment horizontal="center" vertical="center" textRotation="90" wrapText="1"/>
    </xf>
    <xf numFmtId="49" fontId="8" fillId="13" borderId="41" xfId="4" applyNumberFormat="1" applyFont="1" applyFill="1" applyBorder="1" applyAlignment="1">
      <alignment horizontal="center" vertical="top"/>
    </xf>
    <xf numFmtId="49" fontId="8" fillId="13" borderId="1" xfId="4" applyNumberFormat="1" applyFont="1" applyFill="1" applyBorder="1" applyAlignment="1">
      <alignment horizontal="center" vertical="top"/>
    </xf>
    <xf numFmtId="0" fontId="12" fillId="0" borderId="41" xfId="8" applyFont="1" applyBorder="1" applyAlignment="1">
      <alignment horizontal="left" vertical="top" wrapText="1"/>
    </xf>
    <xf numFmtId="0" fontId="12" fillId="0" borderId="27" xfId="8" applyFont="1" applyBorder="1" applyAlignment="1">
      <alignment horizontal="left" vertical="top" wrapText="1"/>
    </xf>
    <xf numFmtId="0" fontId="12" fillId="0" borderId="1" xfId="8" applyFont="1" applyBorder="1" applyAlignment="1">
      <alignment horizontal="left" vertical="top" wrapText="1"/>
    </xf>
    <xf numFmtId="49" fontId="8" fillId="12" borderId="22" xfId="4" applyNumberFormat="1" applyFont="1" applyFill="1" applyBorder="1" applyAlignment="1">
      <alignment horizontal="center" vertical="top" wrapText="1"/>
    </xf>
    <xf numFmtId="0" fontId="13" fillId="12" borderId="3" xfId="4" applyFont="1" applyFill="1" applyBorder="1" applyAlignment="1">
      <alignment horizontal="center" vertical="top" wrapText="1"/>
    </xf>
    <xf numFmtId="49" fontId="19" fillId="0" borderId="41" xfId="4" applyNumberFormat="1" applyFont="1" applyBorder="1" applyAlignment="1">
      <alignment horizontal="center" vertical="center" textRotation="90"/>
    </xf>
    <xf numFmtId="49" fontId="19" fillId="0" borderId="27" xfId="4" applyNumberFormat="1" applyFont="1" applyBorder="1" applyAlignment="1">
      <alignment horizontal="center" vertical="center" textRotation="90"/>
    </xf>
    <xf numFmtId="49" fontId="19" fillId="0" borderId="1" xfId="4" applyNumberFormat="1" applyFont="1" applyBorder="1" applyAlignment="1">
      <alignment horizontal="center" vertical="center" textRotation="90"/>
    </xf>
    <xf numFmtId="0" fontId="12" fillId="13" borderId="41" xfId="8" applyFont="1" applyFill="1" applyBorder="1" applyAlignment="1">
      <alignment horizontal="left" vertical="top" wrapText="1"/>
    </xf>
    <xf numFmtId="0" fontId="12" fillId="13" borderId="1" xfId="8" applyFont="1" applyFill="1" applyBorder="1" applyAlignment="1">
      <alignment horizontal="left" vertical="top" wrapText="1"/>
    </xf>
    <xf numFmtId="49" fontId="8" fillId="12" borderId="0" xfId="4" applyNumberFormat="1" applyFont="1" applyFill="1" applyAlignment="1">
      <alignment horizontal="center" vertical="top" wrapText="1"/>
    </xf>
    <xf numFmtId="0" fontId="12" fillId="13" borderId="27" xfId="8" applyFont="1" applyFill="1" applyBorder="1" applyAlignment="1">
      <alignment horizontal="left" vertical="top" wrapText="1"/>
    </xf>
    <xf numFmtId="49" fontId="8" fillId="13" borderId="27" xfId="4" applyNumberFormat="1" applyFont="1" applyFill="1" applyBorder="1" applyAlignment="1">
      <alignment horizontal="center" vertical="top"/>
    </xf>
    <xf numFmtId="49" fontId="8" fillId="12" borderId="42" xfId="4" applyNumberFormat="1" applyFont="1" applyFill="1" applyBorder="1" applyAlignment="1">
      <alignment horizontal="center" vertical="top"/>
    </xf>
    <xf numFmtId="49" fontId="8" fillId="12" borderId="13" xfId="4" applyNumberFormat="1" applyFont="1" applyFill="1" applyBorder="1" applyAlignment="1">
      <alignment horizontal="center" vertical="top"/>
    </xf>
    <xf numFmtId="49" fontId="8" fillId="12" borderId="4" xfId="4" applyNumberFormat="1" applyFont="1" applyFill="1" applyBorder="1" applyAlignment="1">
      <alignment horizontal="center" vertical="top"/>
    </xf>
    <xf numFmtId="49" fontId="8" fillId="5" borderId="11" xfId="4" applyNumberFormat="1" applyFont="1" applyFill="1" applyBorder="1" applyAlignment="1">
      <alignment horizontal="right" vertical="top"/>
    </xf>
    <xf numFmtId="49" fontId="8" fillId="5" borderId="10" xfId="4" applyNumberFormat="1" applyFont="1" applyFill="1" applyBorder="1" applyAlignment="1">
      <alignment horizontal="right" vertical="top"/>
    </xf>
    <xf numFmtId="49" fontId="8" fillId="5" borderId="9" xfId="4" applyNumberFormat="1" applyFont="1" applyFill="1" applyBorder="1" applyAlignment="1">
      <alignment horizontal="right" vertical="top"/>
    </xf>
    <xf numFmtId="0" fontId="8" fillId="12" borderId="22" xfId="4" applyFont="1" applyFill="1" applyBorder="1" applyAlignment="1">
      <alignment horizontal="center" vertical="top" wrapText="1"/>
    </xf>
    <xf numFmtId="0" fontId="8" fillId="12" borderId="40" xfId="4" applyFont="1" applyFill="1" applyBorder="1" applyAlignment="1">
      <alignment horizontal="center" vertical="top" wrapText="1"/>
    </xf>
    <xf numFmtId="0" fontId="8" fillId="12" borderId="4" xfId="4" applyFont="1" applyFill="1" applyBorder="1" applyAlignment="1">
      <alignment horizontal="center" vertical="top" wrapText="1"/>
    </xf>
    <xf numFmtId="0" fontId="8" fillId="12" borderId="3" xfId="4" applyFont="1" applyFill="1" applyBorder="1" applyAlignment="1">
      <alignment horizontal="center" vertical="top" wrapText="1"/>
    </xf>
    <xf numFmtId="0" fontId="8" fillId="12" borderId="2" xfId="4" applyFont="1" applyFill="1" applyBorder="1" applyAlignment="1">
      <alignment horizontal="center" vertical="top" wrapText="1"/>
    </xf>
    <xf numFmtId="0" fontId="12" fillId="0" borderId="13" xfId="4" applyFont="1" applyBorder="1" applyAlignment="1">
      <alignment horizontal="center" vertical="center" wrapText="1"/>
    </xf>
    <xf numFmtId="0" fontId="12" fillId="0" borderId="4" xfId="4" applyFont="1" applyBorder="1" applyAlignment="1">
      <alignment horizontal="center" vertical="center" wrapText="1"/>
    </xf>
    <xf numFmtId="0" fontId="12" fillId="0" borderId="41" xfId="4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0" fontId="12" fillId="13" borderId="41" xfId="4" applyFont="1" applyFill="1" applyBorder="1" applyAlignment="1">
      <alignment horizontal="center" vertical="center" textRotation="90" wrapText="1"/>
    </xf>
    <xf numFmtId="0" fontId="12" fillId="13" borderId="27" xfId="4" applyFont="1" applyFill="1" applyBorder="1" applyAlignment="1">
      <alignment horizontal="center" vertical="center" textRotation="90" wrapText="1"/>
    </xf>
    <xf numFmtId="0" fontId="12" fillId="13" borderId="1" xfId="4" applyFont="1" applyFill="1" applyBorder="1" applyAlignment="1">
      <alignment horizontal="center" vertical="center" textRotation="90" wrapText="1"/>
    </xf>
    <xf numFmtId="0" fontId="12" fillId="12" borderId="41" xfId="4" applyFont="1" applyFill="1" applyBorder="1" applyAlignment="1">
      <alignment horizontal="center" vertical="center" textRotation="90" wrapText="1"/>
    </xf>
    <xf numFmtId="0" fontId="12" fillId="12" borderId="27" xfId="4" applyFont="1" applyFill="1" applyBorder="1" applyAlignment="1">
      <alignment horizontal="center" vertical="center" textRotation="90" wrapText="1"/>
    </xf>
    <xf numFmtId="0" fontId="12" fillId="12" borderId="1" xfId="4" applyFont="1" applyFill="1" applyBorder="1" applyAlignment="1">
      <alignment horizontal="center" vertical="center" textRotation="90" wrapText="1"/>
    </xf>
    <xf numFmtId="49" fontId="8" fillId="7" borderId="41" xfId="4" applyNumberFormat="1" applyFont="1" applyFill="1" applyBorder="1" applyAlignment="1">
      <alignment horizontal="center" vertical="top" wrapText="1"/>
    </xf>
    <xf numFmtId="49" fontId="8" fillId="7" borderId="1" xfId="4" applyNumberFormat="1" applyFont="1" applyFill="1" applyBorder="1" applyAlignment="1">
      <alignment horizontal="center" vertical="top" wrapText="1"/>
    </xf>
    <xf numFmtId="0" fontId="5" fillId="12" borderId="41" xfId="4" applyFont="1" applyFill="1" applyBorder="1" applyAlignment="1">
      <alignment horizontal="center" textRotation="90" wrapText="1"/>
    </xf>
    <xf numFmtId="0" fontId="5" fillId="12" borderId="27" xfId="4" applyFont="1" applyFill="1" applyBorder="1" applyAlignment="1">
      <alignment horizontal="center" textRotation="90" wrapText="1"/>
    </xf>
    <xf numFmtId="0" fontId="8" fillId="0" borderId="11" xfId="4" applyFont="1" applyBorder="1" applyAlignment="1">
      <alignment horizontal="center" vertical="center"/>
    </xf>
    <xf numFmtId="0" fontId="8" fillId="0" borderId="10" xfId="4" applyFont="1" applyBorder="1" applyAlignment="1">
      <alignment horizontal="center" vertical="center"/>
    </xf>
    <xf numFmtId="0" fontId="8" fillId="0" borderId="9" xfId="4" applyFont="1" applyBorder="1" applyAlignment="1">
      <alignment horizontal="center" vertical="center"/>
    </xf>
    <xf numFmtId="0" fontId="8" fillId="0" borderId="41" xfId="10" applyFont="1" applyBorder="1" applyAlignment="1">
      <alignment horizontal="center" vertical="center" wrapText="1"/>
    </xf>
    <xf numFmtId="0" fontId="8" fillId="0" borderId="27" xfId="10" applyFont="1" applyBorder="1" applyAlignment="1">
      <alignment horizontal="center" vertical="center" wrapText="1"/>
    </xf>
    <xf numFmtId="0" fontId="8" fillId="0" borderId="1" xfId="10" applyFont="1" applyBorder="1" applyAlignment="1">
      <alignment horizontal="center" vertical="center" wrapText="1"/>
    </xf>
    <xf numFmtId="0" fontId="12" fillId="0" borderId="41" xfId="10" applyFont="1" applyBorder="1" applyAlignment="1">
      <alignment horizontal="center" vertical="center" wrapText="1"/>
    </xf>
    <xf numFmtId="0" fontId="12" fillId="0" borderId="27" xfId="10" applyFont="1" applyBorder="1" applyAlignment="1">
      <alignment horizontal="center" vertical="center" wrapText="1"/>
    </xf>
    <xf numFmtId="0" fontId="12" fillId="0" borderId="1" xfId="10" applyFont="1" applyBorder="1" applyAlignment="1">
      <alignment horizontal="center" vertical="center" wrapText="1"/>
    </xf>
    <xf numFmtId="0" fontId="23" fillId="0" borderId="0" xfId="4" applyFont="1" applyAlignment="1">
      <alignment horizontal="center" vertical="center" wrapText="1"/>
    </xf>
    <xf numFmtId="0" fontId="7" fillId="0" borderId="3" xfId="4" applyFont="1" applyBorder="1" applyAlignment="1">
      <alignment horizontal="center"/>
    </xf>
    <xf numFmtId="0" fontId="12" fillId="0" borderId="11" xfId="10" applyFont="1" applyBorder="1" applyAlignment="1">
      <alignment horizontal="center" vertical="center"/>
    </xf>
    <xf numFmtId="0" fontId="12" fillId="0" borderId="10" xfId="10" applyFont="1" applyBorder="1" applyAlignment="1">
      <alignment horizontal="center" vertical="center"/>
    </xf>
    <xf numFmtId="0" fontId="12" fillId="0" borderId="9" xfId="10" applyFont="1" applyBorder="1" applyAlignment="1">
      <alignment horizontal="center" vertical="center"/>
    </xf>
    <xf numFmtId="0" fontId="12" fillId="0" borderId="41" xfId="4" applyFont="1" applyBorder="1" applyAlignment="1">
      <alignment horizontal="center" vertical="center" textRotation="90"/>
    </xf>
    <xf numFmtId="0" fontId="12" fillId="0" borderId="1" xfId="4" applyFont="1" applyBorder="1" applyAlignment="1">
      <alignment horizontal="center" vertical="center" textRotation="90"/>
    </xf>
    <xf numFmtId="0" fontId="8" fillId="0" borderId="0" xfId="4" applyFont="1" applyAlignment="1">
      <alignment horizontal="center" vertical="center"/>
    </xf>
    <xf numFmtId="0" fontId="12" fillId="13" borderId="42" xfId="4" applyFont="1" applyFill="1" applyBorder="1" applyAlignment="1">
      <alignment horizontal="left" vertical="top" wrapText="1"/>
    </xf>
    <xf numFmtId="0" fontId="12" fillId="13" borderId="4" xfId="4" applyFont="1" applyFill="1" applyBorder="1" applyAlignment="1">
      <alignment horizontal="left" vertical="top" wrapText="1"/>
    </xf>
    <xf numFmtId="0" fontId="5" fillId="12" borderId="42" xfId="4" applyFont="1" applyFill="1" applyBorder="1" applyAlignment="1">
      <alignment horizontal="center" vertical="center" textRotation="90" wrapText="1"/>
    </xf>
    <xf numFmtId="0" fontId="5" fillId="12" borderId="13" xfId="4" applyFont="1" applyFill="1" applyBorder="1" applyAlignment="1">
      <alignment horizontal="center" vertical="center" textRotation="90" wrapText="1"/>
    </xf>
    <xf numFmtId="0" fontId="5" fillId="12" borderId="4" xfId="4" applyFont="1" applyFill="1" applyBorder="1" applyAlignment="1">
      <alignment horizontal="center" vertical="center" textRotation="90" wrapText="1"/>
    </xf>
    <xf numFmtId="0" fontId="8" fillId="12" borderId="0" xfId="4" applyFont="1" applyFill="1" applyAlignment="1">
      <alignment horizontal="center" vertical="top" wrapText="1"/>
    </xf>
    <xf numFmtId="0" fontId="8" fillId="12" borderId="12" xfId="4" applyFont="1" applyFill="1" applyBorder="1" applyAlignment="1">
      <alignment horizontal="center" vertical="top" wrapText="1"/>
    </xf>
    <xf numFmtId="0" fontId="8" fillId="12" borderId="42" xfId="4" applyFont="1" applyFill="1" applyBorder="1" applyAlignment="1">
      <alignment horizontal="center" vertical="top"/>
    </xf>
    <xf numFmtId="0" fontId="8" fillId="12" borderId="22" xfId="4" applyFont="1" applyFill="1" applyBorder="1" applyAlignment="1">
      <alignment horizontal="center" vertical="top"/>
    </xf>
    <xf numFmtId="0" fontId="8" fillId="12" borderId="40" xfId="4" applyFont="1" applyFill="1" applyBorder="1" applyAlignment="1">
      <alignment horizontal="center" vertical="top"/>
    </xf>
    <xf numFmtId="0" fontId="8" fillId="12" borderId="4" xfId="4" applyFont="1" applyFill="1" applyBorder="1" applyAlignment="1">
      <alignment horizontal="center" vertical="top"/>
    </xf>
    <xf numFmtId="0" fontId="8" fillId="12" borderId="3" xfId="4" applyFont="1" applyFill="1" applyBorder="1" applyAlignment="1">
      <alignment horizontal="center" vertical="top"/>
    </xf>
    <xf numFmtId="0" fontId="8" fillId="12" borderId="2" xfId="4" applyFont="1" applyFill="1" applyBorder="1" applyAlignment="1">
      <alignment horizontal="center" vertical="top"/>
    </xf>
    <xf numFmtId="165" fontId="7" fillId="0" borderId="0" xfId="11" applyFont="1" applyFill="1" applyBorder="1" applyAlignment="1">
      <alignment horizontal="center" vertical="top" wrapText="1"/>
    </xf>
    <xf numFmtId="165" fontId="7" fillId="0" borderId="58" xfId="1" applyFont="1" applyBorder="1" applyAlignment="1">
      <alignment vertical="top" wrapText="1"/>
    </xf>
    <xf numFmtId="165" fontId="7" fillId="0" borderId="55" xfId="1" applyFont="1" applyBorder="1" applyAlignment="1">
      <alignment vertical="top" wrapText="1"/>
    </xf>
    <xf numFmtId="165" fontId="0" fillId="0" borderId="51" xfId="1" applyFont="1" applyBorder="1" applyAlignment="1">
      <alignment vertical="top" wrapText="1"/>
    </xf>
    <xf numFmtId="0" fontId="7" fillId="13" borderId="41" xfId="4" applyFont="1" applyFill="1" applyBorder="1" applyAlignment="1">
      <alignment horizontal="left" vertical="top"/>
    </xf>
    <xf numFmtId="0" fontId="7" fillId="13" borderId="1" xfId="4" applyFont="1" applyFill="1" applyBorder="1" applyAlignment="1">
      <alignment horizontal="left" vertical="top"/>
    </xf>
    <xf numFmtId="49" fontId="12" fillId="0" borderId="42" xfId="4" applyNumberFormat="1" applyFont="1" applyBorder="1" applyAlignment="1">
      <alignment horizontal="left" vertical="top"/>
    </xf>
    <xf numFmtId="49" fontId="12" fillId="0" borderId="13" xfId="4" applyNumberFormat="1" applyFont="1" applyBorder="1" applyAlignment="1">
      <alignment horizontal="left" vertical="top"/>
    </xf>
    <xf numFmtId="49" fontId="12" fillId="0" borderId="4" xfId="4" applyNumberFormat="1" applyFont="1" applyBorder="1" applyAlignment="1">
      <alignment horizontal="left" vertical="top"/>
    </xf>
    <xf numFmtId="49" fontId="19" fillId="0" borderId="5" xfId="4" applyNumberFormat="1" applyFont="1" applyBorder="1" applyAlignment="1">
      <alignment horizontal="center" vertical="center" textRotation="90"/>
    </xf>
    <xf numFmtId="49" fontId="19" fillId="0" borderId="26" xfId="4" applyNumberFormat="1" applyFont="1" applyBorder="1" applyAlignment="1">
      <alignment horizontal="center" vertical="center" textRotation="90"/>
    </xf>
    <xf numFmtId="0" fontId="12" fillId="0" borderId="21" xfId="10" applyFont="1" applyBorder="1" applyAlignment="1">
      <alignment horizontal="left" vertical="top" wrapText="1"/>
    </xf>
    <xf numFmtId="0" fontId="12" fillId="0" borderId="20" xfId="10" applyFont="1" applyBorder="1" applyAlignment="1">
      <alignment horizontal="left" vertical="top" wrapText="1"/>
    </xf>
    <xf numFmtId="0" fontId="13" fillId="0" borderId="20" xfId="10" applyFont="1" applyBorder="1" applyAlignment="1">
      <alignment horizontal="left" vertical="top" wrapText="1"/>
    </xf>
    <xf numFmtId="0" fontId="13" fillId="0" borderId="19" xfId="10" applyFont="1" applyBorder="1" applyAlignment="1">
      <alignment horizontal="left" vertical="top" wrapText="1"/>
    </xf>
    <xf numFmtId="0" fontId="9" fillId="3" borderId="11" xfId="4" applyFont="1" applyFill="1" applyBorder="1" applyAlignment="1">
      <alignment horizontal="left" vertical="center" wrapText="1"/>
    </xf>
    <xf numFmtId="0" fontId="9" fillId="3" borderId="10" xfId="4" applyFont="1" applyFill="1" applyBorder="1" applyAlignment="1">
      <alignment horizontal="left" vertical="center" wrapText="1"/>
    </xf>
    <xf numFmtId="0" fontId="9" fillId="3" borderId="9" xfId="4" applyFont="1" applyFill="1" applyBorder="1" applyAlignment="1">
      <alignment horizontal="left" vertical="center" wrapText="1"/>
    </xf>
    <xf numFmtId="0" fontId="6" fillId="0" borderId="8" xfId="4" applyFont="1" applyBorder="1" applyAlignment="1">
      <alignment horizontal="left" vertical="center" wrapText="1"/>
    </xf>
    <xf numFmtId="0" fontId="6" fillId="0" borderId="7" xfId="4" applyFont="1" applyBorder="1" applyAlignment="1">
      <alignment horizontal="left"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4" xfId="4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0" fontId="6" fillId="0" borderId="2" xfId="4" applyFont="1" applyBorder="1" applyAlignment="1">
      <alignment horizontal="left" vertical="center" wrapText="1"/>
    </xf>
    <xf numFmtId="0" fontId="6" fillId="0" borderId="13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 wrapText="1"/>
    </xf>
    <xf numFmtId="0" fontId="6" fillId="0" borderId="12" xfId="4" applyFont="1" applyBorder="1" applyAlignment="1">
      <alignment horizontal="left" vertical="center" wrapText="1"/>
    </xf>
    <xf numFmtId="0" fontId="12" fillId="4" borderId="13" xfId="4" applyFont="1" applyFill="1" applyBorder="1" applyAlignment="1">
      <alignment horizontal="left" vertical="center" wrapText="1"/>
    </xf>
    <xf numFmtId="0" fontId="12" fillId="4" borderId="0" xfId="4" applyFont="1" applyFill="1" applyAlignment="1">
      <alignment horizontal="left" vertical="center" wrapText="1"/>
    </xf>
    <xf numFmtId="0" fontId="12" fillId="4" borderId="12" xfId="4" applyFont="1" applyFill="1" applyBorder="1" applyAlignment="1">
      <alignment horizontal="left" vertical="center" wrapText="1"/>
    </xf>
    <xf numFmtId="49" fontId="8" fillId="0" borderId="0" xfId="10" applyNumberFormat="1" applyFont="1" applyAlignment="1">
      <alignment horizontal="center" vertical="top" wrapText="1"/>
    </xf>
    <xf numFmtId="0" fontId="5" fillId="0" borderId="10" xfId="10" applyFont="1" applyBorder="1" applyAlignment="1">
      <alignment horizontal="center" vertical="center" wrapText="1"/>
    </xf>
    <xf numFmtId="0" fontId="8" fillId="5" borderId="8" xfId="10" applyFont="1" applyFill="1" applyBorder="1" applyAlignment="1">
      <alignment horizontal="left" vertical="top"/>
    </xf>
    <xf numFmtId="0" fontId="8" fillId="5" borderId="7" xfId="10" applyFont="1" applyFill="1" applyBorder="1" applyAlignment="1">
      <alignment horizontal="left" vertical="top"/>
    </xf>
    <xf numFmtId="0" fontId="8" fillId="5" borderId="6" xfId="10" applyFont="1" applyFill="1" applyBorder="1" applyAlignment="1">
      <alignment horizontal="left" vertical="top"/>
    </xf>
    <xf numFmtId="0" fontId="12" fillId="0" borderId="19" xfId="10" applyFont="1" applyBorder="1" applyAlignment="1">
      <alignment horizontal="left" vertical="top" wrapText="1"/>
    </xf>
    <xf numFmtId="0" fontId="9" fillId="5" borderId="11" xfId="4" applyFont="1" applyFill="1" applyBorder="1" applyAlignment="1">
      <alignment horizontal="left" vertical="center" wrapText="1"/>
    </xf>
    <xf numFmtId="0" fontId="9" fillId="5" borderId="10" xfId="4" applyFont="1" applyFill="1" applyBorder="1" applyAlignment="1">
      <alignment horizontal="left" vertical="center" wrapText="1"/>
    </xf>
    <xf numFmtId="0" fontId="9" fillId="5" borderId="9" xfId="4" applyFont="1" applyFill="1" applyBorder="1" applyAlignment="1">
      <alignment horizontal="left" vertical="center" wrapText="1"/>
    </xf>
    <xf numFmtId="0" fontId="24" fillId="0" borderId="16" xfId="10" applyFont="1" applyBorder="1" applyAlignment="1">
      <alignment horizontal="left" vertical="top" wrapText="1"/>
    </xf>
    <xf numFmtId="0" fontId="24" fillId="0" borderId="15" xfId="10" applyFont="1" applyBorder="1" applyAlignment="1">
      <alignment horizontal="left" vertical="top" wrapText="1"/>
    </xf>
    <xf numFmtId="0" fontId="13" fillId="0" borderId="15" xfId="10" applyFont="1" applyBorder="1" applyAlignment="1">
      <alignment horizontal="left" vertical="top" wrapText="1"/>
    </xf>
    <xf numFmtId="0" fontId="13" fillId="0" borderId="14" xfId="10" applyFont="1" applyBorder="1" applyAlignment="1">
      <alignment horizontal="left" vertical="top" wrapText="1"/>
    </xf>
    <xf numFmtId="49" fontId="8" fillId="12" borderId="41" xfId="4" applyNumberFormat="1" applyFont="1" applyFill="1" applyBorder="1" applyAlignment="1">
      <alignment horizontal="center" vertical="top"/>
    </xf>
    <xf numFmtId="49" fontId="8" fillId="12" borderId="27" xfId="4" applyNumberFormat="1" applyFont="1" applyFill="1" applyBorder="1" applyAlignment="1">
      <alignment horizontal="center" vertical="top"/>
    </xf>
    <xf numFmtId="49" fontId="8" fillId="12" borderId="1" xfId="4" applyNumberFormat="1" applyFont="1" applyFill="1" applyBorder="1" applyAlignment="1">
      <alignment horizontal="center" vertical="top"/>
    </xf>
    <xf numFmtId="0" fontId="15" fillId="0" borderId="21" xfId="10" applyFont="1" applyBorder="1" applyAlignment="1">
      <alignment horizontal="left" vertical="top" wrapText="1"/>
    </xf>
    <xf numFmtId="0" fontId="15" fillId="0" borderId="20" xfId="10" applyFont="1" applyBorder="1" applyAlignment="1">
      <alignment horizontal="left" vertical="top" wrapText="1"/>
    </xf>
    <xf numFmtId="0" fontId="15" fillId="0" borderId="19" xfId="10" applyFont="1" applyBorder="1" applyAlignment="1">
      <alignment horizontal="left" vertical="top" wrapText="1"/>
    </xf>
    <xf numFmtId="49" fontId="7" fillId="0" borderId="41" xfId="4" applyNumberFormat="1" applyFont="1" applyBorder="1" applyAlignment="1">
      <alignment horizontal="center" vertical="top"/>
    </xf>
    <xf numFmtId="49" fontId="7" fillId="0" borderId="27" xfId="4" applyNumberFormat="1" applyFont="1" applyBorder="1" applyAlignment="1">
      <alignment horizontal="center" vertical="top"/>
    </xf>
    <xf numFmtId="49" fontId="7" fillId="0" borderId="1" xfId="4" applyNumberFormat="1" applyFont="1" applyBorder="1" applyAlignment="1">
      <alignment horizontal="center" vertical="top"/>
    </xf>
    <xf numFmtId="49" fontId="55" fillId="0" borderId="41" xfId="4" applyNumberFormat="1" applyFont="1" applyBorder="1" applyAlignment="1">
      <alignment horizontal="center" vertical="center" textRotation="90"/>
    </xf>
    <xf numFmtId="49" fontId="55" fillId="0" borderId="27" xfId="4" applyNumberFormat="1" applyFont="1" applyBorder="1" applyAlignment="1">
      <alignment horizontal="center" vertical="center" textRotation="90"/>
    </xf>
    <xf numFmtId="49" fontId="55" fillId="0" borderId="1" xfId="4" applyNumberFormat="1" applyFont="1" applyBorder="1" applyAlignment="1">
      <alignment horizontal="center" vertical="center" textRotation="90"/>
    </xf>
    <xf numFmtId="0" fontId="7" fillId="0" borderId="27" xfId="8" applyFont="1" applyBorder="1" applyAlignment="1">
      <alignment horizontal="left" vertical="top" wrapText="1"/>
    </xf>
    <xf numFmtId="0" fontId="7" fillId="0" borderId="58" xfId="4" applyFont="1" applyBorder="1" applyAlignment="1">
      <alignment horizontal="left" vertical="center" wrapText="1"/>
    </xf>
    <xf numFmtId="0" fontId="7" fillId="0" borderId="31" xfId="4" applyFont="1" applyBorder="1" applyAlignment="1">
      <alignment horizontal="left" vertical="center" wrapText="1"/>
    </xf>
    <xf numFmtId="0" fontId="7" fillId="0" borderId="41" xfId="8" applyFont="1" applyBorder="1" applyAlignment="1">
      <alignment horizontal="left" vertical="center" wrapText="1"/>
    </xf>
    <xf numFmtId="0" fontId="7" fillId="0" borderId="27" xfId="8" applyFont="1" applyBorder="1" applyAlignment="1">
      <alignment horizontal="left" vertical="center" wrapText="1"/>
    </xf>
    <xf numFmtId="0" fontId="7" fillId="0" borderId="1" xfId="8" applyFont="1" applyBorder="1" applyAlignment="1">
      <alignment horizontal="left" vertical="center" wrapText="1"/>
    </xf>
    <xf numFmtId="0" fontId="8" fillId="0" borderId="11" xfId="5" applyFont="1" applyBorder="1" applyAlignment="1">
      <alignment horizontal="center" vertical="center"/>
    </xf>
    <xf numFmtId="0" fontId="8" fillId="0" borderId="10" xfId="5" applyFont="1" applyBorder="1" applyAlignment="1">
      <alignment horizontal="center" vertical="center"/>
    </xf>
    <xf numFmtId="0" fontId="8" fillId="0" borderId="9" xfId="5" applyFont="1" applyBorder="1" applyAlignment="1">
      <alignment horizontal="center" vertical="center"/>
    </xf>
    <xf numFmtId="0" fontId="8" fillId="0" borderId="69" xfId="4" applyFont="1" applyBorder="1" applyAlignment="1">
      <alignment horizontal="center" vertical="center" wrapText="1"/>
    </xf>
    <xf numFmtId="0" fontId="8" fillId="0" borderId="62" xfId="4" applyFont="1" applyBorder="1" applyAlignment="1">
      <alignment horizontal="center" vertical="center" wrapText="1"/>
    </xf>
    <xf numFmtId="0" fontId="7" fillId="0" borderId="58" xfId="4" applyFont="1" applyBorder="1" applyAlignment="1">
      <alignment horizontal="left" vertical="top" wrapText="1"/>
    </xf>
    <xf numFmtId="0" fontId="7" fillId="0" borderId="55" xfId="4" applyFont="1" applyBorder="1" applyAlignment="1">
      <alignment horizontal="left" vertical="top" wrapText="1"/>
    </xf>
    <xf numFmtId="0" fontId="7" fillId="0" borderId="51" xfId="4" applyFont="1" applyBorder="1" applyAlignment="1">
      <alignment horizontal="left" vertical="top" wrapText="1"/>
    </xf>
    <xf numFmtId="0" fontId="8" fillId="12" borderId="7" xfId="4" applyFont="1" applyFill="1" applyBorder="1" applyAlignment="1">
      <alignment horizontal="center" vertical="center" textRotation="90" wrapText="1"/>
    </xf>
    <xf numFmtId="0" fontId="8" fillId="12" borderId="20" xfId="4" applyFont="1" applyFill="1" applyBorder="1" applyAlignment="1">
      <alignment horizontal="center" vertical="center" textRotation="90" wrapText="1"/>
    </xf>
    <xf numFmtId="0" fontId="8" fillId="12" borderId="68" xfId="4" applyFont="1" applyFill="1" applyBorder="1" applyAlignment="1">
      <alignment horizontal="center" vertical="center" textRotation="90" wrapText="1"/>
    </xf>
    <xf numFmtId="0" fontId="8" fillId="0" borderId="5" xfId="4" applyFont="1" applyBorder="1" applyAlignment="1">
      <alignment horizontal="center" vertical="center" textRotation="90" wrapText="1"/>
    </xf>
    <xf numFmtId="0" fontId="8" fillId="0" borderId="18" xfId="4" applyFont="1" applyBorder="1" applyAlignment="1">
      <alignment horizontal="center" vertical="center" textRotation="90" wrapText="1"/>
    </xf>
    <xf numFmtId="0" fontId="8" fillId="0" borderId="26" xfId="4" applyFont="1" applyBorder="1" applyAlignment="1">
      <alignment horizontal="center" vertical="center" textRotation="90" wrapText="1"/>
    </xf>
    <xf numFmtId="0" fontId="8" fillId="0" borderId="40" xfId="4" applyFont="1" applyBorder="1" applyAlignment="1">
      <alignment horizontal="center" vertical="center" wrapText="1"/>
    </xf>
    <xf numFmtId="0" fontId="8" fillId="0" borderId="12" xfId="4" applyFont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8" fillId="0" borderId="41" xfId="4" applyFont="1" applyBorder="1" applyAlignment="1">
      <alignment horizontal="center" vertical="center" textRotation="90" wrapText="1"/>
    </xf>
    <xf numFmtId="0" fontId="8" fillId="0" borderId="27" xfId="4" applyFont="1" applyBorder="1" applyAlignment="1">
      <alignment horizontal="center" vertical="center" textRotation="90" wrapText="1"/>
    </xf>
    <xf numFmtId="0" fontId="8" fillId="0" borderId="1" xfId="4" applyFont="1" applyBorder="1" applyAlignment="1">
      <alignment horizontal="center" vertical="center" textRotation="90" wrapText="1"/>
    </xf>
    <xf numFmtId="0" fontId="7" fillId="0" borderId="69" xfId="4" applyFont="1" applyBorder="1" applyAlignment="1">
      <alignment horizontal="center" vertical="center" wrapText="1"/>
    </xf>
    <xf numFmtId="0" fontId="7" fillId="0" borderId="34" xfId="4" applyFont="1" applyBorder="1" applyAlignment="1">
      <alignment horizontal="center" vertical="center" wrapText="1"/>
    </xf>
    <xf numFmtId="49" fontId="55" fillId="0" borderId="5" xfId="4" applyNumberFormat="1" applyFont="1" applyBorder="1" applyAlignment="1">
      <alignment horizontal="center" vertical="center" textRotation="90"/>
    </xf>
    <xf numFmtId="49" fontId="55" fillId="0" borderId="26" xfId="4" applyNumberFormat="1" applyFont="1" applyBorder="1" applyAlignment="1">
      <alignment horizontal="center" vertical="center" textRotation="90"/>
    </xf>
    <xf numFmtId="0" fontId="5" fillId="0" borderId="42" xfId="4" applyFont="1" applyBorder="1" applyAlignment="1">
      <alignment horizontal="center" vertical="top"/>
    </xf>
    <xf numFmtId="0" fontId="5" fillId="0" borderId="22" xfId="4" applyFont="1" applyBorder="1" applyAlignment="1">
      <alignment horizontal="center" vertical="top"/>
    </xf>
    <xf numFmtId="0" fontId="5" fillId="0" borderId="40" xfId="4" applyFont="1" applyBorder="1" applyAlignment="1">
      <alignment horizontal="center" vertical="top"/>
    </xf>
    <xf numFmtId="0" fontId="5" fillId="0" borderId="4" xfId="4" applyFont="1" applyBorder="1" applyAlignment="1">
      <alignment horizontal="center" vertical="top"/>
    </xf>
    <xf numFmtId="0" fontId="5" fillId="0" borderId="3" xfId="4" applyFont="1" applyBorder="1" applyAlignment="1">
      <alignment horizontal="center" vertical="top"/>
    </xf>
    <xf numFmtId="0" fontId="5" fillId="0" borderId="2" xfId="4" applyFont="1" applyBorder="1" applyAlignment="1">
      <alignment horizontal="center" vertical="top"/>
    </xf>
    <xf numFmtId="49" fontId="5" fillId="7" borderId="41" xfId="4" applyNumberFormat="1" applyFont="1" applyFill="1" applyBorder="1" applyAlignment="1">
      <alignment horizontal="center" vertical="top" wrapText="1"/>
    </xf>
    <xf numFmtId="49" fontId="5" fillId="7" borderId="1" xfId="4" applyNumberFormat="1" applyFont="1" applyFill="1" applyBorder="1" applyAlignment="1">
      <alignment horizontal="center" vertical="top" wrapText="1"/>
    </xf>
    <xf numFmtId="49" fontId="51" fillId="9" borderId="41" xfId="4" applyNumberFormat="1" applyFont="1" applyFill="1" applyBorder="1" applyAlignment="1">
      <alignment horizontal="center" vertical="top"/>
    </xf>
    <xf numFmtId="49" fontId="51" fillId="9" borderId="27" xfId="4" applyNumberFormat="1" applyFont="1" applyFill="1" applyBorder="1" applyAlignment="1">
      <alignment horizontal="center" vertical="top"/>
    </xf>
    <xf numFmtId="49" fontId="51" fillId="9" borderId="1" xfId="4" applyNumberFormat="1" applyFont="1" applyFill="1" applyBorder="1" applyAlignment="1">
      <alignment horizontal="center" vertical="top"/>
    </xf>
    <xf numFmtId="0" fontId="8" fillId="0" borderId="7" xfId="4" applyFont="1" applyBorder="1" applyAlignment="1">
      <alignment horizontal="center" vertical="top" textRotation="90" wrapText="1"/>
    </xf>
    <xf numFmtId="0" fontId="8" fillId="0" borderId="20" xfId="4" applyFont="1" applyBorder="1" applyAlignment="1">
      <alignment horizontal="center" vertical="top" textRotation="90" wrapText="1"/>
    </xf>
    <xf numFmtId="0" fontId="8" fillId="0" borderId="68" xfId="4" applyFont="1" applyBorder="1" applyAlignment="1">
      <alignment horizontal="center" vertical="top" textRotation="90" wrapText="1"/>
    </xf>
    <xf numFmtId="0" fontId="7" fillId="0" borderId="63" xfId="4" applyFont="1" applyBorder="1" applyAlignment="1">
      <alignment horizontal="center" vertical="center" wrapText="1"/>
    </xf>
    <xf numFmtId="0" fontId="7" fillId="0" borderId="33" xfId="4" applyFont="1" applyBorder="1" applyAlignment="1">
      <alignment horizontal="center" vertical="center" wrapText="1"/>
    </xf>
    <xf numFmtId="49" fontId="7" fillId="0" borderId="42" xfId="4" applyNumberFormat="1" applyFont="1" applyBorder="1" applyAlignment="1">
      <alignment horizontal="center" vertical="top"/>
    </xf>
    <xf numFmtId="49" fontId="7" fillId="0" borderId="13" xfId="4" applyNumberFormat="1" applyFont="1" applyBorder="1" applyAlignment="1">
      <alignment horizontal="center" vertical="top"/>
    </xf>
    <xf numFmtId="0" fontId="5" fillId="0" borderId="12" xfId="4" applyFont="1" applyBorder="1" applyAlignment="1">
      <alignment horizontal="center" vertical="center" textRotation="90"/>
    </xf>
    <xf numFmtId="0" fontId="5" fillId="0" borderId="2" xfId="4" applyFont="1" applyBorder="1" applyAlignment="1">
      <alignment horizontal="center" vertical="center" textRotation="90"/>
    </xf>
    <xf numFmtId="0" fontId="8" fillId="7" borderId="5" xfId="4" applyFont="1" applyFill="1" applyBorder="1" applyAlignment="1">
      <alignment horizontal="center" vertical="center" textRotation="90" wrapText="1"/>
    </xf>
    <xf numFmtId="0" fontId="8" fillId="7" borderId="18" xfId="4" applyFont="1" applyFill="1" applyBorder="1" applyAlignment="1">
      <alignment horizontal="center" vertical="center" textRotation="90" wrapText="1"/>
    </xf>
    <xf numFmtId="0" fontId="8" fillId="7" borderId="26" xfId="4" applyFont="1" applyFill="1" applyBorder="1" applyAlignment="1">
      <alignment horizontal="center" vertical="center" textRotation="90" wrapText="1"/>
    </xf>
    <xf numFmtId="0" fontId="8" fillId="8" borderId="5" xfId="4" applyFont="1" applyFill="1" applyBorder="1" applyAlignment="1">
      <alignment horizontal="center" vertical="center" textRotation="90" wrapText="1"/>
    </xf>
    <xf numFmtId="0" fontId="8" fillId="8" borderId="18" xfId="4" applyFont="1" applyFill="1" applyBorder="1" applyAlignment="1">
      <alignment horizontal="center" vertical="center" textRotation="90" wrapText="1"/>
    </xf>
    <xf numFmtId="0" fontId="8" fillId="8" borderId="26" xfId="4" applyFont="1" applyFill="1" applyBorder="1" applyAlignment="1">
      <alignment horizontal="center" vertical="center" textRotation="90" wrapText="1"/>
    </xf>
    <xf numFmtId="49" fontId="51" fillId="9" borderId="8" xfId="4" applyNumberFormat="1" applyFont="1" applyFill="1" applyBorder="1" applyAlignment="1">
      <alignment horizontal="center" vertical="top"/>
    </xf>
    <xf numFmtId="49" fontId="51" fillId="9" borderId="13" xfId="4" applyNumberFormat="1" applyFont="1" applyFill="1" applyBorder="1" applyAlignment="1">
      <alignment horizontal="center" vertical="top"/>
    </xf>
    <xf numFmtId="49" fontId="51" fillId="9" borderId="64" xfId="4" applyNumberFormat="1" applyFont="1" applyFill="1" applyBorder="1" applyAlignment="1">
      <alignment horizontal="center" vertical="top"/>
    </xf>
    <xf numFmtId="0" fontId="8" fillId="0" borderId="42" xfId="4" applyFont="1" applyBorder="1" applyAlignment="1">
      <alignment horizontal="center" vertical="top"/>
    </xf>
    <xf numFmtId="0" fontId="8" fillId="0" borderId="22" xfId="4" applyFont="1" applyBorder="1" applyAlignment="1">
      <alignment horizontal="center" vertical="top"/>
    </xf>
    <xf numFmtId="0" fontId="8" fillId="0" borderId="40" xfId="4" applyFont="1" applyBorder="1" applyAlignment="1">
      <alignment horizontal="center" vertical="top"/>
    </xf>
    <xf numFmtId="0" fontId="8" fillId="0" borderId="4" xfId="4" applyFont="1" applyBorder="1" applyAlignment="1">
      <alignment horizontal="center" vertical="top"/>
    </xf>
    <xf numFmtId="0" fontId="8" fillId="0" borderId="3" xfId="4" applyFont="1" applyBorder="1" applyAlignment="1">
      <alignment horizontal="center" vertical="top"/>
    </xf>
    <xf numFmtId="0" fontId="8" fillId="0" borderId="2" xfId="4" applyFont="1" applyBorder="1" applyAlignment="1">
      <alignment horizontal="center" vertical="top"/>
    </xf>
    <xf numFmtId="0" fontId="8" fillId="0" borderId="0" xfId="4" applyFont="1" applyAlignment="1">
      <alignment horizontal="center" vertical="center" wrapText="1"/>
    </xf>
    <xf numFmtId="49" fontId="5" fillId="14" borderId="41" xfId="4" applyNumberFormat="1" applyFont="1" applyFill="1" applyBorder="1" applyAlignment="1">
      <alignment horizontal="center" vertical="top"/>
    </xf>
    <xf numFmtId="49" fontId="5" fillId="14" borderId="27" xfId="4" applyNumberFormat="1" applyFont="1" applyFill="1" applyBorder="1" applyAlignment="1">
      <alignment horizontal="center" vertical="top"/>
    </xf>
    <xf numFmtId="49" fontId="5" fillId="14" borderId="1" xfId="4" applyNumberFormat="1" applyFont="1" applyFill="1" applyBorder="1" applyAlignment="1">
      <alignment horizontal="center" vertical="top"/>
    </xf>
    <xf numFmtId="0" fontId="7" fillId="13" borderId="41" xfId="8" applyFont="1" applyFill="1" applyBorder="1" applyAlignment="1">
      <alignment horizontal="left" vertical="top" wrapText="1"/>
    </xf>
    <xf numFmtId="0" fontId="7" fillId="13" borderId="27" xfId="8" applyFont="1" applyFill="1" applyBorder="1" applyAlignment="1">
      <alignment horizontal="left" vertical="top" wrapText="1"/>
    </xf>
    <xf numFmtId="0" fontId="7" fillId="13" borderId="1" xfId="8" applyFont="1" applyFill="1" applyBorder="1" applyAlignment="1">
      <alignment horizontal="left" vertical="top" wrapText="1"/>
    </xf>
    <xf numFmtId="49" fontId="5" fillId="14" borderId="5" xfId="4" applyNumberFormat="1" applyFont="1" applyFill="1" applyBorder="1" applyAlignment="1">
      <alignment horizontal="center" vertical="top"/>
    </xf>
    <xf numFmtId="49" fontId="5" fillId="14" borderId="26" xfId="4" applyNumberFormat="1" applyFont="1" applyFill="1" applyBorder="1" applyAlignment="1">
      <alignment horizontal="center" vertical="top"/>
    </xf>
    <xf numFmtId="49" fontId="5" fillId="12" borderId="41" xfId="4" applyNumberFormat="1" applyFont="1" applyFill="1" applyBorder="1" applyAlignment="1">
      <alignment horizontal="center" vertical="top" wrapText="1"/>
    </xf>
    <xf numFmtId="49" fontId="5" fillId="12" borderId="27" xfId="4" applyNumberFormat="1" applyFont="1" applyFill="1" applyBorder="1" applyAlignment="1">
      <alignment horizontal="center" vertical="top" wrapText="1"/>
    </xf>
    <xf numFmtId="0" fontId="4" fillId="12" borderId="1" xfId="4" applyFill="1" applyBorder="1" applyAlignment="1">
      <alignment horizontal="center" vertical="top" wrapText="1"/>
    </xf>
    <xf numFmtId="49" fontId="5" fillId="13" borderId="5" xfId="4" applyNumberFormat="1" applyFont="1" applyFill="1" applyBorder="1" applyAlignment="1">
      <alignment horizontal="center" vertical="top"/>
    </xf>
    <xf numFmtId="49" fontId="5" fillId="13" borderId="27" xfId="4" applyNumberFormat="1" applyFont="1" applyFill="1" applyBorder="1" applyAlignment="1">
      <alignment horizontal="center" vertical="top"/>
    </xf>
    <xf numFmtId="49" fontId="5" fillId="13" borderId="26" xfId="4" applyNumberFormat="1" applyFont="1" applyFill="1" applyBorder="1" applyAlignment="1">
      <alignment horizontal="center" vertical="top"/>
    </xf>
    <xf numFmtId="0" fontId="8" fillId="13" borderId="41" xfId="4" applyFont="1" applyFill="1" applyBorder="1" applyAlignment="1">
      <alignment horizontal="center" vertical="center" textRotation="90" wrapText="1"/>
    </xf>
    <xf numFmtId="0" fontId="8" fillId="13" borderId="27" xfId="4" applyFont="1" applyFill="1" applyBorder="1" applyAlignment="1">
      <alignment horizontal="center" vertical="center" textRotation="90" wrapText="1"/>
    </xf>
    <xf numFmtId="0" fontId="8" fillId="13" borderId="1" xfId="4" applyFont="1" applyFill="1" applyBorder="1" applyAlignment="1">
      <alignment horizontal="center" vertical="center" textRotation="90" wrapText="1"/>
    </xf>
    <xf numFmtId="0" fontId="8" fillId="0" borderId="0" xfId="4" applyFont="1" applyAlignment="1">
      <alignment horizontal="center" vertical="top" wrapText="1"/>
    </xf>
    <xf numFmtId="0" fontId="8" fillId="0" borderId="55" xfId="4" applyFont="1" applyBorder="1" applyAlignment="1">
      <alignment horizontal="center" vertical="center" wrapText="1"/>
    </xf>
    <xf numFmtId="0" fontId="8" fillId="0" borderId="51" xfId="4" applyFont="1" applyBorder="1" applyAlignment="1">
      <alignment horizontal="center" vertical="center" wrapText="1"/>
    </xf>
    <xf numFmtId="0" fontId="7" fillId="13" borderId="41" xfId="8" applyFont="1" applyFill="1" applyBorder="1" applyAlignment="1">
      <alignment horizontal="left" vertical="center" wrapText="1"/>
    </xf>
    <xf numFmtId="0" fontId="7" fillId="13" borderId="27" xfId="8" applyFont="1" applyFill="1" applyBorder="1" applyAlignment="1">
      <alignment horizontal="left" vertical="center" wrapText="1"/>
    </xf>
    <xf numFmtId="0" fontId="8" fillId="12" borderId="41" xfId="4" applyFont="1" applyFill="1" applyBorder="1" applyAlignment="1">
      <alignment horizontal="left" vertical="center" wrapText="1"/>
    </xf>
    <xf numFmtId="0" fontId="8" fillId="12" borderId="27" xfId="4" applyFont="1" applyFill="1" applyBorder="1" applyAlignment="1">
      <alignment horizontal="left" vertical="center" wrapText="1"/>
    </xf>
    <xf numFmtId="0" fontId="37" fillId="12" borderId="1" xfId="4" applyFont="1" applyFill="1" applyBorder="1" applyAlignment="1">
      <alignment vertical="center" wrapText="1"/>
    </xf>
    <xf numFmtId="0" fontId="4" fillId="4" borderId="41" xfId="4" applyFill="1" applyBorder="1" applyAlignment="1">
      <alignment horizontal="center" vertical="top" wrapText="1"/>
    </xf>
    <xf numFmtId="0" fontId="4" fillId="4" borderId="27" xfId="4" applyFill="1" applyBorder="1" applyAlignment="1">
      <alignment horizontal="center" vertical="top" wrapText="1"/>
    </xf>
    <xf numFmtId="0" fontId="4" fillId="4" borderId="1" xfId="4" applyFill="1" applyBorder="1" applyAlignment="1">
      <alignment horizontal="center" vertical="top" wrapText="1"/>
    </xf>
    <xf numFmtId="49" fontId="5" fillId="12" borderId="1" xfId="4" applyNumberFormat="1" applyFont="1" applyFill="1" applyBorder="1" applyAlignment="1">
      <alignment horizontal="center" vertical="top" wrapText="1"/>
    </xf>
    <xf numFmtId="0" fontId="8" fillId="12" borderId="42" xfId="4" applyFont="1" applyFill="1" applyBorder="1" applyAlignment="1">
      <alignment horizontal="center" vertical="center" wrapText="1"/>
    </xf>
    <xf numFmtId="0" fontId="8" fillId="12" borderId="22" xfId="4" applyFont="1" applyFill="1" applyBorder="1" applyAlignment="1">
      <alignment horizontal="center" vertical="center" wrapText="1"/>
    </xf>
    <xf numFmtId="0" fontId="8" fillId="12" borderId="40" xfId="4" applyFont="1" applyFill="1" applyBorder="1" applyAlignment="1">
      <alignment horizontal="center" vertical="center" wrapText="1"/>
    </xf>
    <xf numFmtId="0" fontId="8" fillId="12" borderId="13" xfId="4" applyFont="1" applyFill="1" applyBorder="1" applyAlignment="1">
      <alignment horizontal="center" vertical="center" wrapText="1"/>
    </xf>
    <xf numFmtId="0" fontId="8" fillId="12" borderId="0" xfId="4" applyFont="1" applyFill="1" applyAlignment="1">
      <alignment horizontal="center" vertical="center" wrapText="1"/>
    </xf>
    <xf numFmtId="0" fontId="8" fillId="12" borderId="12" xfId="4" applyFont="1" applyFill="1" applyBorder="1" applyAlignment="1">
      <alignment horizontal="center" vertical="center" wrapText="1"/>
    </xf>
    <xf numFmtId="0" fontId="8" fillId="12" borderId="4" xfId="4" applyFont="1" applyFill="1" applyBorder="1" applyAlignment="1">
      <alignment horizontal="center" vertical="center" wrapText="1"/>
    </xf>
    <xf numFmtId="0" fontId="8" fillId="12" borderId="3" xfId="4" applyFont="1" applyFill="1" applyBorder="1" applyAlignment="1">
      <alignment horizontal="center" vertical="center" wrapText="1"/>
    </xf>
    <xf numFmtId="0" fontId="8" fillId="12" borderId="2" xfId="4" applyFont="1" applyFill="1" applyBorder="1" applyAlignment="1">
      <alignment horizontal="center" vertical="center" wrapText="1"/>
    </xf>
    <xf numFmtId="49" fontId="5" fillId="14" borderId="52" xfId="4" applyNumberFormat="1" applyFont="1" applyFill="1" applyBorder="1" applyAlignment="1">
      <alignment horizontal="center" vertical="top"/>
    </xf>
    <xf numFmtId="49" fontId="5" fillId="9" borderId="41" xfId="4" applyNumberFormat="1" applyFont="1" applyFill="1" applyBorder="1" applyAlignment="1">
      <alignment horizontal="center" vertical="top"/>
    </xf>
    <xf numFmtId="49" fontId="5" fillId="9" borderId="27" xfId="4" applyNumberFormat="1" applyFont="1" applyFill="1" applyBorder="1" applyAlignment="1">
      <alignment horizontal="center" vertical="top"/>
    </xf>
    <xf numFmtId="49" fontId="5" fillId="9" borderId="1" xfId="4" applyNumberFormat="1" applyFont="1" applyFill="1" applyBorder="1" applyAlignment="1">
      <alignment horizontal="center" vertical="top"/>
    </xf>
    <xf numFmtId="49" fontId="5" fillId="13" borderId="41" xfId="4" applyNumberFormat="1" applyFont="1" applyFill="1" applyBorder="1" applyAlignment="1">
      <alignment horizontal="center" vertical="top" wrapText="1"/>
    </xf>
    <xf numFmtId="49" fontId="5" fillId="13" borderId="27" xfId="4" applyNumberFormat="1" applyFont="1" applyFill="1" applyBorder="1" applyAlignment="1">
      <alignment horizontal="center" vertical="top" wrapText="1"/>
    </xf>
    <xf numFmtId="49" fontId="5" fillId="13" borderId="1" xfId="4" applyNumberFormat="1" applyFont="1" applyFill="1" applyBorder="1" applyAlignment="1">
      <alignment horizontal="center" vertical="top" wrapText="1"/>
    </xf>
    <xf numFmtId="49" fontId="5" fillId="4" borderId="41" xfId="4" applyNumberFormat="1" applyFont="1" applyFill="1" applyBorder="1" applyAlignment="1">
      <alignment horizontal="center" vertical="top" wrapText="1"/>
    </xf>
    <xf numFmtId="49" fontId="5" fillId="4" borderId="27" xfId="4" applyNumberFormat="1" applyFont="1" applyFill="1" applyBorder="1" applyAlignment="1">
      <alignment horizontal="center" vertical="top" wrapText="1"/>
    </xf>
    <xf numFmtId="49" fontId="5" fillId="4" borderId="1" xfId="4" applyNumberFormat="1" applyFont="1" applyFill="1" applyBorder="1" applyAlignment="1">
      <alignment horizontal="center" vertical="top" wrapText="1"/>
    </xf>
    <xf numFmtId="49" fontId="51" fillId="9" borderId="61" xfId="4" applyNumberFormat="1" applyFont="1" applyFill="1" applyBorder="1" applyAlignment="1">
      <alignment horizontal="center" vertical="top"/>
    </xf>
    <xf numFmtId="0" fontId="5" fillId="8" borderId="11" xfId="4" applyFont="1" applyFill="1" applyBorder="1" applyAlignment="1">
      <alignment horizontal="right" vertical="top" wrapText="1"/>
    </xf>
    <xf numFmtId="0" fontId="5" fillId="8" borderId="10" xfId="4" applyFont="1" applyFill="1" applyBorder="1" applyAlignment="1">
      <alignment horizontal="right" vertical="top" wrapText="1"/>
    </xf>
    <xf numFmtId="0" fontId="5" fillId="8" borderId="2" xfId="4" applyFont="1" applyFill="1" applyBorder="1" applyAlignment="1">
      <alignment horizontal="right" vertical="top" wrapText="1"/>
    </xf>
    <xf numFmtId="0" fontId="7" fillId="13" borderId="41" xfId="4" applyFont="1" applyFill="1" applyBorder="1" applyAlignment="1">
      <alignment horizontal="left" vertical="center" wrapText="1"/>
    </xf>
    <xf numFmtId="0" fontId="7" fillId="13" borderId="27" xfId="4" applyFont="1" applyFill="1" applyBorder="1" applyAlignment="1">
      <alignment horizontal="left" vertical="center" wrapText="1"/>
    </xf>
    <xf numFmtId="0" fontId="7" fillId="13" borderId="1" xfId="4" applyFont="1" applyFill="1" applyBorder="1" applyAlignment="1">
      <alignment horizontal="left" vertical="center" wrapText="1"/>
    </xf>
    <xf numFmtId="0" fontId="4" fillId="4" borderId="42" xfId="4" applyFill="1" applyBorder="1" applyAlignment="1">
      <alignment horizontal="center" vertical="top" wrapText="1"/>
    </xf>
    <xf numFmtId="0" fontId="4" fillId="4" borderId="4" xfId="4" applyFill="1" applyBorder="1" applyAlignment="1">
      <alignment horizontal="center" vertical="top" wrapText="1"/>
    </xf>
    <xf numFmtId="0" fontId="7" fillId="13" borderId="40" xfId="8" applyFont="1" applyFill="1" applyBorder="1" applyAlignment="1">
      <alignment horizontal="left" vertical="top" wrapText="1"/>
    </xf>
    <xf numFmtId="0" fontId="7" fillId="13" borderId="2" xfId="8" applyFont="1" applyFill="1" applyBorder="1" applyAlignment="1">
      <alignment horizontal="left" vertical="top" wrapText="1"/>
    </xf>
    <xf numFmtId="0" fontId="7" fillId="0" borderId="12" xfId="8" applyFont="1" applyBorder="1" applyAlignment="1">
      <alignment horizontal="left" vertical="center" wrapText="1"/>
    </xf>
    <xf numFmtId="0" fontId="7" fillId="13" borderId="40" xfId="4" applyFont="1" applyFill="1" applyBorder="1" applyAlignment="1">
      <alignment horizontal="left" vertical="top"/>
    </xf>
    <xf numFmtId="0" fontId="7" fillId="13" borderId="2" xfId="4" applyFont="1" applyFill="1" applyBorder="1" applyAlignment="1">
      <alignment horizontal="left" vertical="top"/>
    </xf>
    <xf numFmtId="49" fontId="5" fillId="13" borderId="41" xfId="4" applyNumberFormat="1" applyFont="1" applyFill="1" applyBorder="1" applyAlignment="1">
      <alignment horizontal="left" vertical="top" wrapText="1"/>
    </xf>
    <xf numFmtId="49" fontId="5" fillId="13" borderId="1" xfId="4" applyNumberFormat="1" applyFont="1" applyFill="1" applyBorder="1" applyAlignment="1">
      <alignment horizontal="left" vertical="top" wrapText="1"/>
    </xf>
    <xf numFmtId="49" fontId="55" fillId="0" borderId="42" xfId="4" applyNumberFormat="1" applyFont="1" applyBorder="1" applyAlignment="1">
      <alignment horizontal="center" vertical="center" textRotation="90"/>
    </xf>
    <xf numFmtId="49" fontId="55" fillId="0" borderId="13" xfId="4" applyNumberFormat="1" applyFont="1" applyBorder="1" applyAlignment="1">
      <alignment horizontal="center" vertical="center" textRotation="90"/>
    </xf>
    <xf numFmtId="49" fontId="55" fillId="0" borderId="4" xfId="4" applyNumberFormat="1" applyFont="1" applyBorder="1" applyAlignment="1">
      <alignment horizontal="center" vertical="center" textRotation="90"/>
    </xf>
    <xf numFmtId="49" fontId="5" fillId="7" borderId="11" xfId="7" applyNumberFormat="1" applyFont="1" applyFill="1" applyBorder="1" applyAlignment="1">
      <alignment horizontal="right" vertical="top"/>
    </xf>
    <xf numFmtId="49" fontId="5" fillId="7" borderId="10" xfId="7" applyNumberFormat="1" applyFont="1" applyFill="1" applyBorder="1" applyAlignment="1">
      <alignment horizontal="right" vertical="top"/>
    </xf>
    <xf numFmtId="49" fontId="5" fillId="7" borderId="9" xfId="7" applyNumberFormat="1" applyFont="1" applyFill="1" applyBorder="1" applyAlignment="1">
      <alignment horizontal="right" vertical="top"/>
    </xf>
    <xf numFmtId="0" fontId="5" fillId="8" borderId="9" xfId="4" applyFont="1" applyFill="1" applyBorder="1" applyAlignment="1">
      <alignment horizontal="right" vertical="top" wrapText="1"/>
    </xf>
    <xf numFmtId="0" fontId="5" fillId="0" borderId="11" xfId="4" applyFont="1" applyBorder="1" applyAlignment="1">
      <alignment horizontal="center" vertical="top"/>
    </xf>
    <xf numFmtId="0" fontId="5" fillId="0" borderId="10" xfId="4" applyFont="1" applyBorder="1" applyAlignment="1">
      <alignment horizontal="center" vertical="top"/>
    </xf>
    <xf numFmtId="0" fontId="5" fillId="0" borderId="9" xfId="4" applyFont="1" applyBorder="1" applyAlignment="1">
      <alignment horizontal="center" vertical="top"/>
    </xf>
    <xf numFmtId="49" fontId="5" fillId="5" borderId="11" xfId="4" applyNumberFormat="1" applyFont="1" applyFill="1" applyBorder="1" applyAlignment="1">
      <alignment horizontal="right" vertical="top"/>
    </xf>
    <xf numFmtId="49" fontId="5" fillId="5" borderId="10" xfId="4" applyNumberFormat="1" applyFont="1" applyFill="1" applyBorder="1" applyAlignment="1">
      <alignment horizontal="right" vertical="top"/>
    </xf>
    <xf numFmtId="49" fontId="5" fillId="5" borderId="9" xfId="4" applyNumberFormat="1" applyFont="1" applyFill="1" applyBorder="1" applyAlignment="1">
      <alignment horizontal="right" vertical="top"/>
    </xf>
    <xf numFmtId="0" fontId="9" fillId="5" borderId="11" xfId="13" applyFont="1" applyFill="1" applyBorder="1" applyAlignment="1">
      <alignment horizontal="left" vertical="center" wrapText="1"/>
    </xf>
    <xf numFmtId="0" fontId="9" fillId="5" borderId="10" xfId="13" applyFont="1" applyFill="1" applyBorder="1" applyAlignment="1">
      <alignment horizontal="left" vertical="center" wrapText="1"/>
    </xf>
    <xf numFmtId="0" fontId="9" fillId="5" borderId="9" xfId="13" applyFont="1" applyFill="1" applyBorder="1" applyAlignment="1">
      <alignment horizontal="left" vertical="center" wrapText="1"/>
    </xf>
    <xf numFmtId="0" fontId="6" fillId="0" borderId="13" xfId="13" applyFont="1" applyBorder="1" applyAlignment="1">
      <alignment horizontal="left" vertical="center" wrapText="1"/>
    </xf>
    <xf numFmtId="0" fontId="6" fillId="0" borderId="0" xfId="13" applyFont="1" applyAlignment="1">
      <alignment horizontal="left" vertical="center" wrapText="1"/>
    </xf>
    <xf numFmtId="0" fontId="6" fillId="0" borderId="12" xfId="13" applyFont="1" applyBorder="1" applyAlignment="1">
      <alignment horizontal="left" vertical="center" wrapText="1"/>
    </xf>
    <xf numFmtId="0" fontId="80" fillId="13" borderId="40" xfId="8" applyFont="1" applyFill="1" applyBorder="1" applyAlignment="1">
      <alignment horizontal="left" vertical="top" wrapText="1"/>
    </xf>
    <xf numFmtId="0" fontId="80" fillId="13" borderId="12" xfId="8" applyFont="1" applyFill="1" applyBorder="1" applyAlignment="1">
      <alignment horizontal="left" vertical="top" wrapText="1"/>
    </xf>
    <xf numFmtId="0" fontId="80" fillId="13" borderId="2" xfId="8" applyFont="1" applyFill="1" applyBorder="1" applyAlignment="1">
      <alignment horizontal="left" vertical="top" wrapText="1"/>
    </xf>
    <xf numFmtId="0" fontId="8" fillId="12" borderId="22" xfId="13" applyFont="1" applyFill="1" applyBorder="1" applyAlignment="1">
      <alignment horizontal="left" vertical="top" wrapText="1"/>
    </xf>
    <xf numFmtId="0" fontId="8" fillId="12" borderId="40" xfId="13" applyFont="1" applyFill="1" applyBorder="1" applyAlignment="1">
      <alignment horizontal="left" vertical="top" wrapText="1"/>
    </xf>
    <xf numFmtId="0" fontId="8" fillId="12" borderId="0" xfId="13" applyFont="1" applyFill="1" applyAlignment="1">
      <alignment horizontal="left" vertical="top" wrapText="1"/>
    </xf>
    <xf numFmtId="0" fontId="8" fillId="12" borderId="12" xfId="13" applyFont="1" applyFill="1" applyBorder="1" applyAlignment="1">
      <alignment horizontal="left" vertical="top" wrapText="1"/>
    </xf>
    <xf numFmtId="0" fontId="8" fillId="12" borderId="3" xfId="13" applyFont="1" applyFill="1" applyBorder="1" applyAlignment="1">
      <alignment horizontal="left" vertical="top" wrapText="1"/>
    </xf>
    <xf numFmtId="0" fontId="8" fillId="12" borderId="2" xfId="13" applyFont="1" applyFill="1" applyBorder="1" applyAlignment="1">
      <alignment horizontal="left" vertical="top" wrapText="1"/>
    </xf>
    <xf numFmtId="49" fontId="25" fillId="9" borderId="41" xfId="13" applyNumberFormat="1" applyFont="1" applyFill="1" applyBorder="1" applyAlignment="1">
      <alignment horizontal="center" vertical="top"/>
    </xf>
    <xf numFmtId="49" fontId="25" fillId="9" borderId="1" xfId="13" applyNumberFormat="1" applyFont="1" applyFill="1" applyBorder="1" applyAlignment="1">
      <alignment horizontal="center" vertical="top"/>
    </xf>
    <xf numFmtId="0" fontId="6" fillId="0" borderId="8" xfId="13" applyFont="1" applyBorder="1" applyAlignment="1">
      <alignment horizontal="left" vertical="center" wrapText="1"/>
    </xf>
    <xf numFmtId="0" fontId="6" fillId="0" borderId="7" xfId="13" applyFont="1" applyBorder="1" applyAlignment="1">
      <alignment horizontal="left" vertical="center" wrapText="1"/>
    </xf>
    <xf numFmtId="0" fontId="6" fillId="0" borderId="6" xfId="13" applyFont="1" applyBorder="1" applyAlignment="1">
      <alignment horizontal="left" vertical="center" wrapText="1"/>
    </xf>
    <xf numFmtId="0" fontId="6" fillId="0" borderId="4" xfId="13" applyFont="1" applyBorder="1" applyAlignment="1">
      <alignment horizontal="left" vertical="center" wrapText="1"/>
    </xf>
    <xf numFmtId="0" fontId="6" fillId="0" borderId="3" xfId="13" applyFont="1" applyBorder="1" applyAlignment="1">
      <alignment horizontal="left" vertical="center" wrapText="1"/>
    </xf>
    <xf numFmtId="0" fontId="6" fillId="0" borderId="2" xfId="13" applyFont="1" applyBorder="1" applyAlignment="1">
      <alignment horizontal="left" vertical="center" wrapText="1"/>
    </xf>
    <xf numFmtId="0" fontId="12" fillId="4" borderId="13" xfId="13" applyFont="1" applyFill="1" applyBorder="1" applyAlignment="1">
      <alignment horizontal="left" vertical="center" wrapText="1"/>
    </xf>
    <xf numFmtId="0" fontId="12" fillId="4" borderId="0" xfId="13" applyFont="1" applyFill="1" applyAlignment="1">
      <alignment horizontal="left" vertical="center" wrapText="1"/>
    </xf>
    <xf numFmtId="0" fontId="12" fillId="4" borderId="12" xfId="13" applyFont="1" applyFill="1" applyBorder="1" applyAlignment="1">
      <alignment horizontal="left" vertical="center" wrapText="1"/>
    </xf>
    <xf numFmtId="0" fontId="9" fillId="3" borderId="11" xfId="13" applyFont="1" applyFill="1" applyBorder="1" applyAlignment="1">
      <alignment horizontal="left" vertical="center" wrapText="1"/>
    </xf>
    <xf numFmtId="0" fontId="9" fillId="3" borderId="10" xfId="13" applyFont="1" applyFill="1" applyBorder="1" applyAlignment="1">
      <alignment horizontal="left" vertical="center" wrapText="1"/>
    </xf>
    <xf numFmtId="0" fontId="9" fillId="3" borderId="9" xfId="13" applyFont="1" applyFill="1" applyBorder="1" applyAlignment="1">
      <alignment horizontal="left" vertical="center" wrapText="1"/>
    </xf>
    <xf numFmtId="49" fontId="25" fillId="14" borderId="5" xfId="13" applyNumberFormat="1" applyFont="1" applyFill="1" applyBorder="1" applyAlignment="1">
      <alignment horizontal="center" vertical="top"/>
    </xf>
    <xf numFmtId="49" fontId="25" fillId="14" borderId="27" xfId="13" applyNumberFormat="1" applyFont="1" applyFill="1" applyBorder="1" applyAlignment="1">
      <alignment horizontal="center" vertical="top"/>
    </xf>
    <xf numFmtId="49" fontId="25" fillId="14" borderId="26" xfId="13" applyNumberFormat="1" applyFont="1" applyFill="1" applyBorder="1" applyAlignment="1">
      <alignment horizontal="center" vertical="top"/>
    </xf>
    <xf numFmtId="0" fontId="25" fillId="8" borderId="11" xfId="13" applyFont="1" applyFill="1" applyBorder="1" applyAlignment="1">
      <alignment horizontal="right" vertical="top" wrapText="1"/>
    </xf>
    <xf numFmtId="0" fontId="25" fillId="8" borderId="10" xfId="13" applyFont="1" applyFill="1" applyBorder="1" applyAlignment="1">
      <alignment horizontal="right" vertical="top" wrapText="1"/>
    </xf>
    <xf numFmtId="0" fontId="25" fillId="8" borderId="3" xfId="13" applyFont="1" applyFill="1" applyBorder="1" applyAlignment="1">
      <alignment horizontal="right" vertical="top" wrapText="1"/>
    </xf>
    <xf numFmtId="0" fontId="25" fillId="8" borderId="9" xfId="13" applyFont="1" applyFill="1" applyBorder="1" applyAlignment="1">
      <alignment horizontal="right" vertical="top" wrapText="1"/>
    </xf>
    <xf numFmtId="49" fontId="5" fillId="9" borderId="41" xfId="13" applyNumberFormat="1" applyFont="1" applyFill="1" applyBorder="1" applyAlignment="1">
      <alignment horizontal="center" vertical="top"/>
    </xf>
    <xf numFmtId="49" fontId="5" fillId="9" borderId="1" xfId="13" applyNumberFormat="1" applyFont="1" applyFill="1" applyBorder="1" applyAlignment="1">
      <alignment horizontal="center" vertical="top"/>
    </xf>
    <xf numFmtId="49" fontId="25" fillId="9" borderId="41" xfId="13" applyNumberFormat="1" applyFont="1" applyFill="1" applyBorder="1" applyAlignment="1">
      <alignment vertical="top"/>
    </xf>
    <xf numFmtId="49" fontId="25" fillId="9" borderId="27" xfId="13" applyNumberFormat="1" applyFont="1" applyFill="1" applyBorder="1" applyAlignment="1">
      <alignment vertical="top"/>
    </xf>
    <xf numFmtId="49" fontId="25" fillId="9" borderId="1" xfId="13" applyNumberFormat="1" applyFont="1" applyFill="1" applyBorder="1" applyAlignment="1">
      <alignment vertical="top"/>
    </xf>
    <xf numFmtId="49" fontId="25" fillId="14" borderId="41" xfId="13" applyNumberFormat="1" applyFont="1" applyFill="1" applyBorder="1" applyAlignment="1">
      <alignment vertical="top"/>
    </xf>
    <xf numFmtId="49" fontId="25" fillId="14" borderId="27" xfId="13" applyNumberFormat="1" applyFont="1" applyFill="1" applyBorder="1" applyAlignment="1">
      <alignment vertical="top"/>
    </xf>
    <xf numFmtId="49" fontId="25" fillId="14" borderId="1" xfId="13" applyNumberFormat="1" applyFont="1" applyFill="1" applyBorder="1" applyAlignment="1">
      <alignment vertical="top"/>
    </xf>
    <xf numFmtId="49" fontId="25" fillId="9" borderId="27" xfId="13" applyNumberFormat="1" applyFont="1" applyFill="1" applyBorder="1" applyAlignment="1">
      <alignment horizontal="center" vertical="top"/>
    </xf>
    <xf numFmtId="49" fontId="25" fillId="9" borderId="8" xfId="13" applyNumberFormat="1" applyFont="1" applyFill="1" applyBorder="1" applyAlignment="1">
      <alignment horizontal="center" vertical="top"/>
    </xf>
    <xf numFmtId="49" fontId="25" fillId="9" borderId="13" xfId="13" applyNumberFormat="1" applyFont="1" applyFill="1" applyBorder="1" applyAlignment="1">
      <alignment horizontal="center" vertical="top"/>
    </xf>
    <xf numFmtId="49" fontId="25" fillId="9" borderId="64" xfId="13" applyNumberFormat="1" applyFont="1" applyFill="1" applyBorder="1" applyAlignment="1">
      <alignment horizontal="center" vertical="top"/>
    </xf>
    <xf numFmtId="49" fontId="25" fillId="12" borderId="41" xfId="13" applyNumberFormat="1" applyFont="1" applyFill="1" applyBorder="1" applyAlignment="1">
      <alignment horizontal="center" vertical="top" wrapText="1"/>
    </xf>
    <xf numFmtId="49" fontId="25" fillId="12" borderId="27" xfId="13" applyNumberFormat="1" applyFont="1" applyFill="1" applyBorder="1" applyAlignment="1">
      <alignment horizontal="center" vertical="top" wrapText="1"/>
    </xf>
    <xf numFmtId="0" fontId="31" fillId="12" borderId="1" xfId="13" applyFont="1" applyFill="1" applyBorder="1" applyAlignment="1">
      <alignment horizontal="center" vertical="top" wrapText="1"/>
    </xf>
    <xf numFmtId="49" fontId="25" fillId="12" borderId="0" xfId="13" applyNumberFormat="1" applyFont="1" applyFill="1" applyAlignment="1">
      <alignment horizontal="center" vertical="top" wrapText="1"/>
    </xf>
    <xf numFmtId="0" fontId="31" fillId="12" borderId="3" xfId="13" applyFont="1" applyFill="1" applyBorder="1" applyAlignment="1">
      <alignment horizontal="center" vertical="top" wrapText="1"/>
    </xf>
    <xf numFmtId="49" fontId="25" fillId="14" borderId="41" xfId="13" applyNumberFormat="1" applyFont="1" applyFill="1" applyBorder="1" applyAlignment="1">
      <alignment horizontal="center" vertical="top"/>
    </xf>
    <xf numFmtId="49" fontId="25" fillId="14" borderId="1" xfId="13" applyNumberFormat="1" applyFont="1" applyFill="1" applyBorder="1" applyAlignment="1">
      <alignment horizontal="center" vertical="top"/>
    </xf>
    <xf numFmtId="49" fontId="25" fillId="7" borderId="11" xfId="7" applyNumberFormat="1" applyFont="1" applyFill="1" applyBorder="1" applyAlignment="1">
      <alignment horizontal="right" vertical="top"/>
    </xf>
    <xf numFmtId="49" fontId="25" fillId="7" borderId="10" xfId="7" applyNumberFormat="1" applyFont="1" applyFill="1" applyBorder="1" applyAlignment="1">
      <alignment horizontal="right" vertical="top"/>
    </xf>
    <xf numFmtId="49" fontId="25" fillId="7" borderId="9" xfId="7" applyNumberFormat="1" applyFont="1" applyFill="1" applyBorder="1" applyAlignment="1">
      <alignment horizontal="right" vertical="top"/>
    </xf>
    <xf numFmtId="49" fontId="5" fillId="9" borderId="41" xfId="13" applyNumberFormat="1" applyFont="1" applyFill="1" applyBorder="1" applyAlignment="1">
      <alignment vertical="top"/>
    </xf>
    <xf numFmtId="49" fontId="5" fillId="9" borderId="27" xfId="13" applyNumberFormat="1" applyFont="1" applyFill="1" applyBorder="1" applyAlignment="1">
      <alignment vertical="top"/>
    </xf>
    <xf numFmtId="49" fontId="5" fillId="9" borderId="1" xfId="13" applyNumberFormat="1" applyFont="1" applyFill="1" applyBorder="1" applyAlignment="1">
      <alignment vertical="top"/>
    </xf>
    <xf numFmtId="49" fontId="5" fillId="14" borderId="41" xfId="13" applyNumberFormat="1" applyFont="1" applyFill="1" applyBorder="1" applyAlignment="1">
      <alignment vertical="top"/>
    </xf>
    <xf numFmtId="49" fontId="5" fillId="14" borderId="27" xfId="13" applyNumberFormat="1" applyFont="1" applyFill="1" applyBorder="1" applyAlignment="1">
      <alignment vertical="top"/>
    </xf>
    <xf numFmtId="49" fontId="5" fillId="14" borderId="1" xfId="13" applyNumberFormat="1" applyFont="1" applyFill="1" applyBorder="1" applyAlignment="1">
      <alignment vertical="top"/>
    </xf>
    <xf numFmtId="0" fontId="80" fillId="13" borderId="41" xfId="8" applyFont="1" applyFill="1" applyBorder="1" applyAlignment="1">
      <alignment horizontal="left" vertical="top" wrapText="1"/>
    </xf>
    <xf numFmtId="0" fontId="80" fillId="13" borderId="27" xfId="8" applyFont="1" applyFill="1" applyBorder="1" applyAlignment="1">
      <alignment horizontal="left" vertical="top" wrapText="1"/>
    </xf>
    <xf numFmtId="0" fontId="80" fillId="13" borderId="1" xfId="8" applyFont="1" applyFill="1" applyBorder="1" applyAlignment="1">
      <alignment horizontal="left" vertical="top" wrapText="1"/>
    </xf>
    <xf numFmtId="0" fontId="5" fillId="12" borderId="41" xfId="13" applyFont="1" applyFill="1" applyBorder="1" applyAlignment="1">
      <alignment horizontal="center" vertical="center" textRotation="90" wrapText="1"/>
    </xf>
    <xf numFmtId="0" fontId="5" fillId="12" borderId="1" xfId="13" applyFont="1" applyFill="1" applyBorder="1" applyAlignment="1">
      <alignment horizontal="center" vertical="center" textRotation="90" wrapText="1"/>
    </xf>
    <xf numFmtId="49" fontId="25" fillId="13" borderId="41" xfId="13" applyNumberFormat="1" applyFont="1" applyFill="1" applyBorder="1" applyAlignment="1">
      <alignment horizontal="center" vertical="top" wrapText="1"/>
    </xf>
    <xf numFmtId="49" fontId="25" fillId="13" borderId="1" xfId="13" applyNumberFormat="1" applyFont="1" applyFill="1" applyBorder="1" applyAlignment="1">
      <alignment horizontal="center" vertical="top" wrapText="1"/>
    </xf>
    <xf numFmtId="49" fontId="5" fillId="8" borderId="41" xfId="13" applyNumberFormat="1" applyFont="1" applyFill="1" applyBorder="1" applyAlignment="1">
      <alignment horizontal="center" vertical="top"/>
    </xf>
    <xf numFmtId="49" fontId="5" fillId="8" borderId="1" xfId="13" applyNumberFormat="1" applyFont="1" applyFill="1" applyBorder="1" applyAlignment="1">
      <alignment horizontal="center" vertical="top"/>
    </xf>
    <xf numFmtId="49" fontId="25" fillId="8" borderId="41" xfId="13" applyNumberFormat="1" applyFont="1" applyFill="1" applyBorder="1" applyAlignment="1">
      <alignment horizontal="center" vertical="top"/>
    </xf>
    <xf numFmtId="49" fontId="25" fillId="8" borderId="27" xfId="13" applyNumberFormat="1" applyFont="1" applyFill="1" applyBorder="1" applyAlignment="1">
      <alignment horizontal="center" vertical="top"/>
    </xf>
    <xf numFmtId="49" fontId="25" fillId="8" borderId="1" xfId="13" applyNumberFormat="1" applyFont="1" applyFill="1" applyBorder="1" applyAlignment="1">
      <alignment horizontal="center" vertical="top"/>
    </xf>
    <xf numFmtId="0" fontId="31" fillId="4" borderId="41" xfId="13" applyFont="1" applyFill="1" applyBorder="1" applyAlignment="1">
      <alignment horizontal="center" vertical="top" wrapText="1"/>
    </xf>
    <xf numFmtId="0" fontId="31" fillId="4" borderId="27" xfId="13" applyFont="1" applyFill="1" applyBorder="1" applyAlignment="1">
      <alignment horizontal="center" vertical="top" wrapText="1"/>
    </xf>
    <xf numFmtId="0" fontId="31" fillId="4" borderId="1" xfId="13" applyFont="1" applyFill="1" applyBorder="1" applyAlignment="1">
      <alignment horizontal="center" vertical="top" wrapText="1"/>
    </xf>
    <xf numFmtId="49" fontId="5" fillId="12" borderId="0" xfId="13" applyNumberFormat="1" applyFont="1" applyFill="1" applyAlignment="1">
      <alignment horizontal="center" vertical="top" wrapText="1"/>
    </xf>
    <xf numFmtId="0" fontId="4" fillId="12" borderId="3" xfId="13" applyFill="1" applyBorder="1" applyAlignment="1">
      <alignment horizontal="center" vertical="top" wrapText="1"/>
    </xf>
    <xf numFmtId="0" fontId="30" fillId="4" borderId="63" xfId="13" applyFont="1" applyFill="1" applyBorder="1" applyAlignment="1">
      <alignment horizontal="center" vertical="center"/>
    </xf>
    <xf numFmtId="0" fontId="30" fillId="4" borderId="33" xfId="13" applyFont="1" applyFill="1" applyBorder="1" applyAlignment="1">
      <alignment horizontal="center" vertical="center"/>
    </xf>
    <xf numFmtId="49" fontId="34" fillId="0" borderId="41" xfId="13" applyNumberFormat="1" applyFont="1" applyBorder="1" applyAlignment="1">
      <alignment horizontal="center" vertical="center" textRotation="90"/>
    </xf>
    <xf numFmtId="49" fontId="34" fillId="0" borderId="27" xfId="13" applyNumberFormat="1" applyFont="1" applyBorder="1" applyAlignment="1">
      <alignment horizontal="center" vertical="center" textRotation="90"/>
    </xf>
    <xf numFmtId="49" fontId="19" fillId="0" borderId="41" xfId="13" applyNumberFormat="1" applyFont="1" applyBorder="1" applyAlignment="1">
      <alignment horizontal="center" vertical="center" textRotation="90"/>
    </xf>
    <xf numFmtId="49" fontId="19" fillId="0" borderId="27" xfId="13" applyNumberFormat="1" applyFont="1" applyBorder="1" applyAlignment="1">
      <alignment horizontal="center" vertical="center" textRotation="90"/>
    </xf>
    <xf numFmtId="49" fontId="19" fillId="0" borderId="1" xfId="13" applyNumberFormat="1" applyFont="1" applyBorder="1" applyAlignment="1">
      <alignment horizontal="center" vertical="center" textRotation="90"/>
    </xf>
    <xf numFmtId="0" fontId="50" fillId="0" borderId="58" xfId="13" applyFont="1" applyBorder="1" applyAlignment="1">
      <alignment horizontal="justify" vertical="center"/>
    </xf>
    <xf numFmtId="0" fontId="50" fillId="0" borderId="31" xfId="13" applyFont="1" applyBorder="1" applyAlignment="1">
      <alignment horizontal="justify" vertical="center"/>
    </xf>
    <xf numFmtId="0" fontId="5" fillId="12" borderId="27" xfId="13" applyFont="1" applyFill="1" applyBorder="1" applyAlignment="1">
      <alignment horizontal="center" vertical="center" textRotation="90" wrapText="1"/>
    </xf>
    <xf numFmtId="49" fontId="50" fillId="0" borderId="42" xfId="13" applyNumberFormat="1" applyFont="1" applyBorder="1" applyAlignment="1">
      <alignment horizontal="center" vertical="center" textRotation="90"/>
    </xf>
    <xf numFmtId="49" fontId="50" fillId="0" borderId="13" xfId="13" applyNumberFormat="1" applyFont="1" applyBorder="1" applyAlignment="1">
      <alignment horizontal="center" vertical="center" textRotation="90"/>
    </xf>
    <xf numFmtId="49" fontId="50" fillId="0" borderId="41" xfId="13" applyNumberFormat="1" applyFont="1" applyBorder="1" applyAlignment="1">
      <alignment horizontal="center" vertical="top"/>
    </xf>
    <xf numFmtId="49" fontId="50" fillId="0" borderId="27" xfId="13" applyNumberFormat="1" applyFont="1" applyBorder="1" applyAlignment="1">
      <alignment horizontal="center" vertical="top"/>
    </xf>
    <xf numFmtId="49" fontId="50" fillId="0" borderId="1" xfId="13" applyNumberFormat="1" applyFont="1" applyBorder="1" applyAlignment="1">
      <alignment horizontal="center" vertical="top"/>
    </xf>
    <xf numFmtId="49" fontId="25" fillId="13" borderId="27" xfId="13" applyNumberFormat="1" applyFont="1" applyFill="1" applyBorder="1" applyAlignment="1">
      <alignment horizontal="center" vertical="top" wrapText="1"/>
    </xf>
    <xf numFmtId="49" fontId="5" fillId="5" borderId="11" xfId="13" applyNumberFormat="1" applyFont="1" applyFill="1" applyBorder="1" applyAlignment="1">
      <alignment horizontal="right" vertical="top"/>
    </xf>
    <xf numFmtId="49" fontId="5" fillId="5" borderId="10" xfId="13" applyNumberFormat="1" applyFont="1" applyFill="1" applyBorder="1" applyAlignment="1">
      <alignment horizontal="right" vertical="top"/>
    </xf>
    <xf numFmtId="49" fontId="5" fillId="5" borderId="9" xfId="13" applyNumberFormat="1" applyFont="1" applyFill="1" applyBorder="1" applyAlignment="1">
      <alignment horizontal="right" vertical="top"/>
    </xf>
    <xf numFmtId="0" fontId="80" fillId="13" borderId="40" xfId="8" applyFont="1" applyFill="1" applyBorder="1" applyAlignment="1">
      <alignment horizontal="left" vertical="top"/>
    </xf>
    <xf numFmtId="0" fontId="80" fillId="13" borderId="12" xfId="8" applyFont="1" applyFill="1" applyBorder="1" applyAlignment="1">
      <alignment horizontal="left" vertical="top"/>
    </xf>
    <xf numFmtId="0" fontId="80" fillId="13" borderId="2" xfId="8" applyFont="1" applyFill="1" applyBorder="1" applyAlignment="1">
      <alignment horizontal="left" vertical="top"/>
    </xf>
    <xf numFmtId="0" fontId="30" fillId="0" borderId="56" xfId="13" applyFont="1" applyBorder="1" applyAlignment="1">
      <alignment horizontal="center" vertical="center" wrapText="1"/>
    </xf>
    <xf numFmtId="0" fontId="30" fillId="0" borderId="54" xfId="13" applyFont="1" applyBorder="1" applyAlignment="1">
      <alignment horizontal="center" vertical="center" wrapText="1"/>
    </xf>
    <xf numFmtId="0" fontId="7" fillId="0" borderId="58" xfId="13" applyFont="1" applyBorder="1" applyAlignment="1">
      <alignment horizontal="left" vertical="top" wrapText="1"/>
    </xf>
    <xf numFmtId="0" fontId="7" fillId="0" borderId="55" xfId="13" applyFont="1" applyBorder="1" applyAlignment="1">
      <alignment horizontal="left" vertical="top" wrapText="1"/>
    </xf>
    <xf numFmtId="0" fontId="7" fillId="0" borderId="51" xfId="13" applyFont="1" applyBorder="1" applyAlignment="1">
      <alignment horizontal="left" vertical="top" wrapText="1"/>
    </xf>
    <xf numFmtId="49" fontId="30" fillId="20" borderId="63" xfId="13" applyNumberFormat="1" applyFont="1" applyFill="1" applyBorder="1" applyAlignment="1">
      <alignment horizontal="center" vertical="center" wrapText="1"/>
    </xf>
    <xf numFmtId="49" fontId="30" fillId="20" borderId="54" xfId="13" applyNumberFormat="1" applyFont="1" applyFill="1" applyBorder="1" applyAlignment="1">
      <alignment horizontal="center" vertical="center" wrapText="1"/>
    </xf>
    <xf numFmtId="49" fontId="30" fillId="20" borderId="70" xfId="13" applyNumberFormat="1" applyFont="1" applyFill="1" applyBorder="1" applyAlignment="1">
      <alignment horizontal="center" vertical="center" wrapText="1"/>
    </xf>
    <xf numFmtId="0" fontId="30" fillId="4" borderId="69" xfId="13" applyFont="1" applyFill="1" applyBorder="1" applyAlignment="1">
      <alignment horizontal="center" vertical="center"/>
    </xf>
    <xf numFmtId="0" fontId="30" fillId="4" borderId="66" xfId="13" applyFont="1" applyFill="1" applyBorder="1" applyAlignment="1">
      <alignment horizontal="center" vertical="center"/>
    </xf>
    <xf numFmtId="0" fontId="30" fillId="4" borderId="62" xfId="13" applyFont="1" applyFill="1" applyBorder="1" applyAlignment="1">
      <alignment horizontal="center" vertical="center"/>
    </xf>
    <xf numFmtId="0" fontId="30" fillId="4" borderId="58" xfId="13" applyFont="1" applyFill="1" applyBorder="1" applyAlignment="1">
      <alignment horizontal="left" vertical="center" wrapText="1"/>
    </xf>
    <xf numFmtId="0" fontId="30" fillId="4" borderId="55" xfId="13" applyFont="1" applyFill="1" applyBorder="1" applyAlignment="1">
      <alignment horizontal="left" vertical="center" wrapText="1"/>
    </xf>
    <xf numFmtId="0" fontId="30" fillId="4" borderId="51" xfId="13" applyFont="1" applyFill="1" applyBorder="1" applyAlignment="1">
      <alignment horizontal="left" vertical="center" wrapText="1"/>
    </xf>
    <xf numFmtId="49" fontId="50" fillId="0" borderId="16" xfId="13" applyNumberFormat="1" applyFont="1" applyBorder="1" applyAlignment="1">
      <alignment horizontal="center" vertical="top" textRotation="90"/>
    </xf>
    <xf numFmtId="49" fontId="50" fillId="0" borderId="13" xfId="13" applyNumberFormat="1" applyFont="1" applyBorder="1" applyAlignment="1">
      <alignment horizontal="center" vertical="top" textRotation="90"/>
    </xf>
    <xf numFmtId="49" fontId="50" fillId="0" borderId="64" xfId="13" applyNumberFormat="1" applyFont="1" applyBorder="1" applyAlignment="1">
      <alignment horizontal="center" vertical="top" textRotation="90"/>
    </xf>
    <xf numFmtId="0" fontId="8" fillId="12" borderId="22" xfId="13" applyFont="1" applyFill="1" applyBorder="1" applyAlignment="1">
      <alignment horizontal="center" vertical="top" wrapText="1"/>
    </xf>
    <xf numFmtId="0" fontId="8" fillId="12" borderId="40" xfId="13" applyFont="1" applyFill="1" applyBorder="1" applyAlignment="1">
      <alignment horizontal="center" vertical="top" wrapText="1"/>
    </xf>
    <xf numFmtId="0" fontId="8" fillId="12" borderId="0" xfId="13" applyFont="1" applyFill="1" applyAlignment="1">
      <alignment horizontal="center" vertical="top" wrapText="1"/>
    </xf>
    <xf numFmtId="0" fontId="8" fillId="12" borderId="12" xfId="13" applyFont="1" applyFill="1" applyBorder="1" applyAlignment="1">
      <alignment horizontal="center" vertical="top" wrapText="1"/>
    </xf>
    <xf numFmtId="0" fontId="8" fillId="12" borderId="3" xfId="13" applyFont="1" applyFill="1" applyBorder="1" applyAlignment="1">
      <alignment horizontal="center" vertical="top" wrapText="1"/>
    </xf>
    <xf numFmtId="0" fontId="8" fillId="12" borderId="2" xfId="13" applyFont="1" applyFill="1" applyBorder="1" applyAlignment="1">
      <alignment horizontal="center" vertical="top" wrapText="1"/>
    </xf>
    <xf numFmtId="49" fontId="25" fillId="14" borderId="36" xfId="13" applyNumberFormat="1" applyFont="1" applyFill="1" applyBorder="1" applyAlignment="1">
      <alignment horizontal="center" vertical="top"/>
    </xf>
    <xf numFmtId="49" fontId="7" fillId="20" borderId="63" xfId="13" applyNumberFormat="1" applyFont="1" applyFill="1" applyBorder="1" applyAlignment="1">
      <alignment horizontal="center" vertical="center" wrapText="1"/>
    </xf>
    <xf numFmtId="49" fontId="7" fillId="20" borderId="70" xfId="13" applyNumberFormat="1" applyFont="1" applyFill="1" applyBorder="1" applyAlignment="1">
      <alignment horizontal="center" vertical="center" wrapText="1"/>
    </xf>
    <xf numFmtId="0" fontId="80" fillId="13" borderId="41" xfId="8" applyFont="1" applyFill="1" applyBorder="1" applyAlignment="1">
      <alignment horizontal="left" vertical="top"/>
    </xf>
    <xf numFmtId="0" fontId="80" fillId="13" borderId="1" xfId="8" applyFont="1" applyFill="1" applyBorder="1" applyAlignment="1">
      <alignment horizontal="left" vertical="top"/>
    </xf>
    <xf numFmtId="49" fontId="50" fillId="0" borderId="41" xfId="13" applyNumberFormat="1" applyFont="1" applyBorder="1" applyAlignment="1">
      <alignment horizontal="center" vertical="center" textRotation="90"/>
    </xf>
    <xf numFmtId="49" fontId="50" fillId="0" borderId="27" xfId="13" applyNumberFormat="1" applyFont="1" applyBorder="1" applyAlignment="1">
      <alignment horizontal="center" vertical="center" textRotation="90"/>
    </xf>
    <xf numFmtId="49" fontId="50" fillId="0" borderId="1" xfId="13" applyNumberFormat="1" applyFont="1" applyBorder="1" applyAlignment="1">
      <alignment horizontal="center" vertical="center" textRotation="90"/>
    </xf>
    <xf numFmtId="49" fontId="5" fillId="13" borderId="41" xfId="13" applyNumberFormat="1" applyFont="1" applyFill="1" applyBorder="1" applyAlignment="1">
      <alignment horizontal="center" vertical="top" wrapText="1"/>
    </xf>
    <xf numFmtId="49" fontId="5" fillId="13" borderId="1" xfId="13" applyNumberFormat="1" applyFont="1" applyFill="1" applyBorder="1" applyAlignment="1">
      <alignment horizontal="center" vertical="top" wrapText="1"/>
    </xf>
    <xf numFmtId="0" fontId="83" fillId="13" borderId="40" xfId="8" applyFont="1" applyFill="1" applyBorder="1" applyAlignment="1">
      <alignment horizontal="left" vertical="top"/>
    </xf>
    <xf numFmtId="0" fontId="83" fillId="13" borderId="2" xfId="8" applyFont="1" applyFill="1" applyBorder="1" applyAlignment="1">
      <alignment horizontal="left" vertical="top"/>
    </xf>
    <xf numFmtId="0" fontId="8" fillId="12" borderId="42" xfId="13" applyFont="1" applyFill="1" applyBorder="1" applyAlignment="1">
      <alignment horizontal="center" vertical="top" wrapText="1"/>
    </xf>
    <xf numFmtId="0" fontId="8" fillId="12" borderId="13" xfId="13" applyFont="1" applyFill="1" applyBorder="1" applyAlignment="1">
      <alignment horizontal="center" vertical="top" wrapText="1"/>
    </xf>
    <xf numFmtId="0" fontId="8" fillId="12" borderId="4" xfId="13" applyFont="1" applyFill="1" applyBorder="1" applyAlignment="1">
      <alignment horizontal="center" vertical="top" wrapText="1"/>
    </xf>
    <xf numFmtId="49" fontId="50" fillId="0" borderId="8" xfId="13" applyNumberFormat="1" applyFont="1" applyBorder="1" applyAlignment="1">
      <alignment horizontal="center" vertical="top" textRotation="90"/>
    </xf>
    <xf numFmtId="0" fontId="83" fillId="13" borderId="41" xfId="8" applyFont="1" applyFill="1" applyBorder="1" applyAlignment="1">
      <alignment horizontal="left" vertical="top"/>
    </xf>
    <xf numFmtId="0" fontId="83" fillId="13" borderId="1" xfId="8" applyFont="1" applyFill="1" applyBorder="1" applyAlignment="1">
      <alignment horizontal="left" vertical="top"/>
    </xf>
    <xf numFmtId="49" fontId="25" fillId="13" borderId="40" xfId="13" applyNumberFormat="1" applyFont="1" applyFill="1" applyBorder="1" applyAlignment="1">
      <alignment horizontal="center" vertical="top" wrapText="1"/>
    </xf>
    <xf numFmtId="49" fontId="25" fillId="13" borderId="2" xfId="13" applyNumberFormat="1" applyFont="1" applyFill="1" applyBorder="1" applyAlignment="1">
      <alignment horizontal="center" vertical="top" wrapText="1"/>
    </xf>
    <xf numFmtId="49" fontId="25" fillId="12" borderId="1" xfId="13" applyNumberFormat="1" applyFont="1" applyFill="1" applyBorder="1" applyAlignment="1">
      <alignment horizontal="center" vertical="top" wrapText="1"/>
    </xf>
    <xf numFmtId="49" fontId="25" fillId="12" borderId="22" xfId="13" applyNumberFormat="1" applyFont="1" applyFill="1" applyBorder="1" applyAlignment="1">
      <alignment horizontal="center" vertical="top" wrapText="1"/>
    </xf>
    <xf numFmtId="0" fontId="7" fillId="4" borderId="58" xfId="13" applyFont="1" applyFill="1" applyBorder="1" applyAlignment="1">
      <alignment vertical="center" wrapText="1"/>
    </xf>
    <xf numFmtId="0" fontId="7" fillId="4" borderId="51" xfId="13" applyFont="1" applyFill="1" applyBorder="1" applyAlignment="1">
      <alignment vertical="center" wrapText="1"/>
    </xf>
    <xf numFmtId="49" fontId="25" fillId="9" borderId="16" xfId="13" applyNumberFormat="1" applyFont="1" applyFill="1" applyBorder="1" applyAlignment="1">
      <alignment horizontal="center" vertical="top"/>
    </xf>
    <xf numFmtId="0" fontId="8" fillId="0" borderId="7" xfId="13" applyFont="1" applyBorder="1" applyAlignment="1">
      <alignment horizontal="center" vertical="center" textRotation="90" wrapText="1"/>
    </xf>
    <xf numFmtId="0" fontId="8" fillId="0" borderId="20" xfId="13" applyFont="1" applyBorder="1" applyAlignment="1">
      <alignment horizontal="center" vertical="center" textRotation="90" wrapText="1"/>
    </xf>
    <xf numFmtId="0" fontId="8" fillId="0" borderId="68" xfId="13" applyFont="1" applyBorder="1" applyAlignment="1">
      <alignment horizontal="center" vertical="center" textRotation="90" wrapText="1"/>
    </xf>
    <xf numFmtId="0" fontId="8" fillId="0" borderId="69" xfId="13" applyFont="1" applyBorder="1" applyAlignment="1">
      <alignment horizontal="center" vertical="center" wrapText="1"/>
    </xf>
    <xf numFmtId="0" fontId="8" fillId="0" borderId="62" xfId="13" applyFont="1" applyBorder="1" applyAlignment="1">
      <alignment horizontal="center" vertical="center" wrapText="1"/>
    </xf>
    <xf numFmtId="0" fontId="8" fillId="0" borderId="5" xfId="13" applyFont="1" applyBorder="1" applyAlignment="1">
      <alignment horizontal="center" vertical="center" textRotation="90" wrapText="1"/>
    </xf>
    <xf numFmtId="0" fontId="8" fillId="0" borderId="18" xfId="13" applyFont="1" applyBorder="1" applyAlignment="1">
      <alignment horizontal="center" vertical="center" textRotation="90" wrapText="1"/>
    </xf>
    <xf numFmtId="0" fontId="8" fillId="0" borderId="26" xfId="13" applyFont="1" applyBorder="1" applyAlignment="1">
      <alignment horizontal="center" vertical="center" textRotation="90" wrapText="1"/>
    </xf>
    <xf numFmtId="0" fontId="8" fillId="0" borderId="40" xfId="13" applyFont="1" applyBorder="1" applyAlignment="1">
      <alignment horizontal="center" vertical="center" wrapText="1"/>
    </xf>
    <xf numFmtId="0" fontId="8" fillId="0" borderId="12" xfId="13" applyFont="1" applyBorder="1" applyAlignment="1">
      <alignment horizontal="center" vertical="center" wrapText="1"/>
    </xf>
    <xf numFmtId="0" fontId="8" fillId="0" borderId="2" xfId="13" applyFont="1" applyBorder="1" applyAlignment="1">
      <alignment horizontal="center" vertical="center" wrapText="1"/>
    </xf>
    <xf numFmtId="0" fontId="8" fillId="0" borderId="41" xfId="13" applyFont="1" applyBorder="1" applyAlignment="1">
      <alignment horizontal="center" vertical="center" textRotation="90" wrapText="1"/>
    </xf>
    <xf numFmtId="0" fontId="8" fillId="0" borderId="27" xfId="13" applyFont="1" applyBorder="1" applyAlignment="1">
      <alignment horizontal="center" vertical="center" textRotation="90" wrapText="1"/>
    </xf>
    <xf numFmtId="0" fontId="8" fillId="0" borderId="1" xfId="13" applyFont="1" applyBorder="1" applyAlignment="1">
      <alignment horizontal="center" vertical="center" textRotation="90" wrapText="1"/>
    </xf>
    <xf numFmtId="0" fontId="8" fillId="12" borderId="7" xfId="13" applyFont="1" applyFill="1" applyBorder="1" applyAlignment="1">
      <alignment horizontal="center" vertical="center" textRotation="90" wrapText="1"/>
    </xf>
    <xf numFmtId="0" fontId="8" fillId="12" borderId="20" xfId="13" applyFont="1" applyFill="1" applyBorder="1" applyAlignment="1">
      <alignment horizontal="center" vertical="center" textRotation="90" wrapText="1"/>
    </xf>
    <xf numFmtId="0" fontId="8" fillId="12" borderId="68" xfId="13" applyFont="1" applyFill="1" applyBorder="1" applyAlignment="1">
      <alignment horizontal="center" vertical="center" textRotation="90" wrapText="1"/>
    </xf>
    <xf numFmtId="0" fontId="8" fillId="0" borderId="55" xfId="13" applyFont="1" applyBorder="1" applyAlignment="1">
      <alignment horizontal="center" vertical="center" wrapText="1"/>
    </xf>
    <xf numFmtId="0" fontId="8" fillId="0" borderId="51" xfId="13" applyFont="1" applyBorder="1" applyAlignment="1">
      <alignment horizontal="center" vertical="center" wrapText="1"/>
    </xf>
    <xf numFmtId="0" fontId="8" fillId="13" borderId="41" xfId="13" applyFont="1" applyFill="1" applyBorder="1" applyAlignment="1">
      <alignment horizontal="center" vertical="center" textRotation="90" wrapText="1"/>
    </xf>
    <xf numFmtId="0" fontId="8" fillId="13" borderId="27" xfId="13" applyFont="1" applyFill="1" applyBorder="1" applyAlignment="1">
      <alignment horizontal="center" vertical="center" textRotation="90" wrapText="1"/>
    </xf>
    <xf numFmtId="0" fontId="8" fillId="13" borderId="1" xfId="13" applyFont="1" applyFill="1" applyBorder="1" applyAlignment="1">
      <alignment horizontal="center" vertical="center" textRotation="90" wrapText="1"/>
    </xf>
    <xf numFmtId="0" fontId="8" fillId="12" borderId="41" xfId="13" applyFont="1" applyFill="1" applyBorder="1" applyAlignment="1">
      <alignment horizontal="center" vertical="center" textRotation="90" wrapText="1"/>
    </xf>
    <xf numFmtId="0" fontId="8" fillId="12" borderId="27" xfId="13" applyFont="1" applyFill="1" applyBorder="1" applyAlignment="1">
      <alignment horizontal="center" vertical="center" textRotation="90" wrapText="1"/>
    </xf>
    <xf numFmtId="0" fontId="8" fillId="12" borderId="1" xfId="13" applyFont="1" applyFill="1" applyBorder="1" applyAlignment="1">
      <alignment horizontal="center" vertical="center" textRotation="90" wrapText="1"/>
    </xf>
    <xf numFmtId="0" fontId="5" fillId="0" borderId="12" xfId="13" applyFont="1" applyBorder="1" applyAlignment="1">
      <alignment horizontal="center" vertical="center" textRotation="90"/>
    </xf>
    <xf numFmtId="0" fontId="5" fillId="0" borderId="2" xfId="13" applyFont="1" applyBorder="1" applyAlignment="1">
      <alignment horizontal="center" vertical="center" textRotation="90"/>
    </xf>
    <xf numFmtId="164" fontId="7" fillId="20" borderId="60" xfId="13" applyNumberFormat="1" applyFont="1" applyFill="1" applyBorder="1" applyAlignment="1">
      <alignment horizontal="center" vertical="center" wrapText="1"/>
    </xf>
    <xf numFmtId="164" fontId="7" fillId="20" borderId="66" xfId="13" applyNumberFormat="1" applyFont="1" applyFill="1" applyBorder="1" applyAlignment="1">
      <alignment horizontal="center" vertical="center" wrapText="1"/>
    </xf>
    <xf numFmtId="164" fontId="30" fillId="20" borderId="69" xfId="13" applyNumberFormat="1" applyFont="1" applyFill="1" applyBorder="1" applyAlignment="1">
      <alignment horizontal="center" vertical="center" wrapText="1"/>
    </xf>
    <xf numFmtId="164" fontId="30" fillId="20" borderId="34" xfId="13" applyNumberFormat="1" applyFont="1" applyFill="1" applyBorder="1" applyAlignment="1">
      <alignment horizontal="center" vertical="center" wrapText="1"/>
    </xf>
    <xf numFmtId="0" fontId="7" fillId="13" borderId="41" xfId="13" applyFont="1" applyFill="1" applyBorder="1" applyAlignment="1">
      <alignment vertical="top" wrapText="1"/>
    </xf>
    <xf numFmtId="0" fontId="7" fillId="13" borderId="27" xfId="13" applyFont="1" applyFill="1" applyBorder="1" applyAlignment="1">
      <alignment vertical="top" wrapText="1"/>
    </xf>
    <xf numFmtId="0" fontId="7" fillId="13" borderId="1" xfId="13" applyFont="1" applyFill="1" applyBorder="1" applyAlignment="1">
      <alignment vertical="top" wrapText="1"/>
    </xf>
    <xf numFmtId="49" fontId="30" fillId="0" borderId="41" xfId="13" applyNumberFormat="1" applyFont="1" applyBorder="1" applyAlignment="1">
      <alignment horizontal="center" vertical="top"/>
    </xf>
    <xf numFmtId="49" fontId="30" fillId="0" borderId="27" xfId="13" applyNumberFormat="1" applyFont="1" applyBorder="1" applyAlignment="1">
      <alignment horizontal="center" vertical="top"/>
    </xf>
    <xf numFmtId="49" fontId="30" fillId="0" borderId="1" xfId="13" applyNumberFormat="1" applyFont="1" applyBorder="1" applyAlignment="1">
      <alignment horizontal="center" vertical="top"/>
    </xf>
    <xf numFmtId="0" fontId="30" fillId="0" borderId="0" xfId="13" applyFont="1" applyAlignment="1">
      <alignment horizontal="center" vertical="top"/>
    </xf>
    <xf numFmtId="49" fontId="50" fillId="0" borderId="4" xfId="13" applyNumberFormat="1" applyFont="1" applyBorder="1" applyAlignment="1">
      <alignment horizontal="center" vertical="center" textRotation="90"/>
    </xf>
    <xf numFmtId="0" fontId="30" fillId="12" borderId="41" xfId="13" applyFont="1" applyFill="1" applyBorder="1" applyAlignment="1">
      <alignment horizontal="center" vertical="top"/>
    </xf>
    <xf numFmtId="0" fontId="30" fillId="12" borderId="36" xfId="13" applyFont="1" applyFill="1" applyBorder="1" applyAlignment="1">
      <alignment horizontal="center" vertical="top"/>
    </xf>
    <xf numFmtId="164" fontId="30" fillId="12" borderId="41" xfId="13" applyNumberFormat="1" applyFont="1" applyFill="1" applyBorder="1" applyAlignment="1">
      <alignment horizontal="center" vertical="top"/>
    </xf>
    <xf numFmtId="164" fontId="30" fillId="12" borderId="36" xfId="13" applyNumberFormat="1" applyFont="1" applyFill="1" applyBorder="1" applyAlignment="1">
      <alignment horizontal="center" vertical="top"/>
    </xf>
    <xf numFmtId="0" fontId="50" fillId="0" borderId="32" xfId="13" applyFont="1" applyBorder="1" applyAlignment="1">
      <alignment horizontal="left" vertical="top" wrapText="1"/>
    </xf>
    <xf numFmtId="0" fontId="50" fillId="0" borderId="51" xfId="13" applyFont="1" applyBorder="1" applyAlignment="1">
      <alignment horizontal="left" vertical="top" wrapText="1"/>
    </xf>
    <xf numFmtId="164" fontId="30" fillId="20" borderId="60" xfId="13" applyNumberFormat="1" applyFont="1" applyFill="1" applyBorder="1" applyAlignment="1">
      <alignment horizontal="center" vertical="center" wrapText="1"/>
    </xf>
    <xf numFmtId="164" fontId="30" fillId="20" borderId="62" xfId="13" applyNumberFormat="1" applyFont="1" applyFill="1" applyBorder="1" applyAlignment="1">
      <alignment horizontal="center" vertical="center" wrapText="1"/>
    </xf>
    <xf numFmtId="0" fontId="30" fillId="4" borderId="56" xfId="13" applyFont="1" applyFill="1" applyBorder="1" applyAlignment="1">
      <alignment horizontal="center" vertical="center"/>
    </xf>
    <xf numFmtId="0" fontId="30" fillId="4" borderId="70" xfId="13" applyFont="1" applyFill="1" applyBorder="1" applyAlignment="1">
      <alignment horizontal="center" vertical="center"/>
    </xf>
    <xf numFmtId="0" fontId="30" fillId="0" borderId="60" xfId="13" applyFont="1" applyBorder="1" applyAlignment="1">
      <alignment horizontal="center" vertical="center"/>
    </xf>
    <xf numFmtId="0" fontId="30" fillId="0" borderId="66" xfId="13" applyFont="1" applyBorder="1" applyAlignment="1">
      <alignment horizontal="center" vertical="center"/>
    </xf>
    <xf numFmtId="0" fontId="30" fillId="0" borderId="62" xfId="13" applyFont="1" applyBorder="1" applyAlignment="1">
      <alignment horizontal="center" vertical="center"/>
    </xf>
    <xf numFmtId="0" fontId="30" fillId="0" borderId="57" xfId="13" applyFont="1" applyBorder="1" applyAlignment="1">
      <alignment horizontal="justify" vertical="center"/>
    </xf>
    <xf numFmtId="0" fontId="30" fillId="0" borderId="35" xfId="13" applyFont="1" applyBorder="1" applyAlignment="1">
      <alignment horizontal="justify" vertical="center"/>
    </xf>
    <xf numFmtId="0" fontId="30" fillId="0" borderId="59" xfId="13" applyFont="1" applyBorder="1" applyAlignment="1">
      <alignment horizontal="justify" vertical="center"/>
    </xf>
    <xf numFmtId="0" fontId="30" fillId="0" borderId="51" xfId="13" applyFont="1" applyBorder="1" applyAlignment="1">
      <alignment horizontal="justify" vertical="center"/>
    </xf>
    <xf numFmtId="164" fontId="30" fillId="0" borderId="0" xfId="13" applyNumberFormat="1" applyFont="1" applyAlignment="1">
      <alignment horizontal="center" vertical="top"/>
    </xf>
    <xf numFmtId="0" fontId="30" fillId="0" borderId="32" xfId="13" applyFont="1" applyBorder="1" applyAlignment="1">
      <alignment vertical="center" wrapText="1"/>
    </xf>
    <xf numFmtId="0" fontId="30" fillId="0" borderId="55" xfId="13" applyFont="1" applyBorder="1" applyAlignment="1">
      <alignment vertical="center" wrapText="1"/>
    </xf>
    <xf numFmtId="0" fontId="30" fillId="0" borderId="51" xfId="13" applyFont="1" applyBorder="1" applyAlignment="1">
      <alignment vertical="center" wrapText="1"/>
    </xf>
    <xf numFmtId="0" fontId="7" fillId="0" borderId="60" xfId="13" applyFont="1" applyBorder="1" applyAlignment="1">
      <alignment horizontal="center" vertical="center"/>
    </xf>
    <xf numFmtId="0" fontId="7" fillId="0" borderId="66" xfId="13" applyFont="1" applyBorder="1" applyAlignment="1">
      <alignment horizontal="center" vertical="center"/>
    </xf>
    <xf numFmtId="0" fontId="7" fillId="0" borderId="62" xfId="13" applyFont="1" applyBorder="1" applyAlignment="1">
      <alignment horizontal="center" vertical="center"/>
    </xf>
    <xf numFmtId="0" fontId="30" fillId="0" borderId="70" xfId="13" applyFont="1" applyBorder="1" applyAlignment="1">
      <alignment horizontal="center" vertical="center" wrapText="1"/>
    </xf>
    <xf numFmtId="0" fontId="8" fillId="8" borderId="5" xfId="13" applyFont="1" applyFill="1" applyBorder="1" applyAlignment="1">
      <alignment horizontal="center" vertical="center" textRotation="90" wrapText="1"/>
    </xf>
    <xf numFmtId="0" fontId="8" fillId="8" borderId="18" xfId="13" applyFont="1" applyFill="1" applyBorder="1" applyAlignment="1">
      <alignment horizontal="center" vertical="center" textRotation="90" wrapText="1"/>
    </xf>
    <xf numFmtId="0" fontId="8" fillId="8" borderId="26" xfId="13" applyFont="1" applyFill="1" applyBorder="1" applyAlignment="1">
      <alignment horizontal="center" vertical="center" textRotation="90" wrapText="1"/>
    </xf>
    <xf numFmtId="0" fontId="7" fillId="0" borderId="0" xfId="13" applyFont="1" applyAlignment="1">
      <alignment horizontal="center" vertical="center"/>
    </xf>
    <xf numFmtId="0" fontId="7" fillId="20" borderId="0" xfId="13" applyFont="1" applyFill="1" applyAlignment="1">
      <alignment horizontal="center" vertical="top" wrapText="1"/>
    </xf>
    <xf numFmtId="49" fontId="50" fillId="0" borderId="8" xfId="13" applyNumberFormat="1" applyFont="1" applyBorder="1" applyAlignment="1">
      <alignment horizontal="center" vertical="center" textRotation="90"/>
    </xf>
    <xf numFmtId="49" fontId="50" fillId="0" borderId="64" xfId="13" applyNumberFormat="1" applyFont="1" applyBorder="1" applyAlignment="1">
      <alignment horizontal="center" vertical="center" textRotation="90"/>
    </xf>
    <xf numFmtId="49" fontId="50" fillId="0" borderId="16" xfId="13" applyNumberFormat="1" applyFont="1" applyBorder="1" applyAlignment="1">
      <alignment horizontal="center" vertical="center" textRotation="90"/>
    </xf>
    <xf numFmtId="49" fontId="30" fillId="20" borderId="56" xfId="13" applyNumberFormat="1" applyFont="1" applyFill="1" applyBorder="1" applyAlignment="1">
      <alignment horizontal="center" vertical="center" wrapText="1"/>
    </xf>
    <xf numFmtId="0" fontId="30" fillId="4" borderId="55" xfId="13" applyFont="1" applyFill="1" applyBorder="1" applyAlignment="1">
      <alignment vertical="center" wrapText="1"/>
    </xf>
    <xf numFmtId="0" fontId="30" fillId="4" borderId="51" xfId="13" applyFont="1" applyFill="1" applyBorder="1" applyAlignment="1">
      <alignment vertical="center" wrapText="1"/>
    </xf>
    <xf numFmtId="0" fontId="7" fillId="4" borderId="58" xfId="13" applyFont="1" applyFill="1" applyBorder="1" applyAlignment="1">
      <alignment horizontal="left" vertical="center" wrapText="1"/>
    </xf>
    <xf numFmtId="0" fontId="7" fillId="4" borderId="55" xfId="13" applyFont="1" applyFill="1" applyBorder="1" applyAlignment="1">
      <alignment horizontal="left" vertical="center" wrapText="1"/>
    </xf>
    <xf numFmtId="0" fontId="7" fillId="4" borderId="51" xfId="13" applyFont="1" applyFill="1" applyBorder="1" applyAlignment="1">
      <alignment horizontal="left" vertical="center" wrapText="1"/>
    </xf>
    <xf numFmtId="2" fontId="30" fillId="20" borderId="0" xfId="13" applyNumberFormat="1" applyFont="1" applyFill="1" applyAlignment="1">
      <alignment horizontal="center" vertical="center" wrapText="1"/>
    </xf>
    <xf numFmtId="49" fontId="50" fillId="0" borderId="41" xfId="13" applyNumberFormat="1" applyFont="1" applyBorder="1" applyAlignment="1">
      <alignment vertical="top" wrapText="1"/>
    </xf>
    <xf numFmtId="49" fontId="50" fillId="0" borderId="27" xfId="13" applyNumberFormat="1" applyFont="1" applyBorder="1" applyAlignment="1">
      <alignment vertical="top" wrapText="1"/>
    </xf>
    <xf numFmtId="0" fontId="7" fillId="4" borderId="50" xfId="13" applyFont="1" applyFill="1" applyBorder="1" applyAlignment="1">
      <alignment vertical="center" wrapText="1"/>
    </xf>
    <xf numFmtId="0" fontId="7" fillId="4" borderId="35" xfId="13" applyFont="1" applyFill="1" applyBorder="1" applyAlignment="1">
      <alignment vertical="center" wrapText="1"/>
    </xf>
    <xf numFmtId="0" fontId="7" fillId="4" borderId="69" xfId="13" applyFont="1" applyFill="1" applyBorder="1" applyAlignment="1">
      <alignment horizontal="center" vertical="center"/>
    </xf>
    <xf numFmtId="0" fontId="7" fillId="4" borderId="62" xfId="13" applyFont="1" applyFill="1" applyBorder="1" applyAlignment="1">
      <alignment horizontal="center" vertical="center"/>
    </xf>
    <xf numFmtId="0" fontId="7" fillId="4" borderId="66" xfId="13" applyFont="1" applyFill="1" applyBorder="1" applyAlignment="1">
      <alignment horizontal="center" vertical="center"/>
    </xf>
    <xf numFmtId="0" fontId="23" fillId="0" borderId="0" xfId="13" applyFont="1" applyAlignment="1">
      <alignment horizontal="center" vertical="top" wrapText="1"/>
    </xf>
    <xf numFmtId="0" fontId="8" fillId="0" borderId="0" xfId="13" applyFont="1" applyAlignment="1">
      <alignment horizontal="center" vertical="center"/>
    </xf>
    <xf numFmtId="0" fontId="8" fillId="7" borderId="5" xfId="13" applyFont="1" applyFill="1" applyBorder="1" applyAlignment="1">
      <alignment horizontal="center" vertical="center" textRotation="90" wrapText="1"/>
    </xf>
    <xf numFmtId="0" fontId="8" fillId="7" borderId="18" xfId="13" applyFont="1" applyFill="1" applyBorder="1" applyAlignment="1">
      <alignment horizontal="center" vertical="center" textRotation="90" wrapText="1"/>
    </xf>
    <xf numFmtId="0" fontId="8" fillId="7" borderId="26" xfId="13" applyFont="1" applyFill="1" applyBorder="1" applyAlignment="1">
      <alignment horizontal="center" vertical="center" textRotation="90" wrapText="1"/>
    </xf>
    <xf numFmtId="0" fontId="7" fillId="0" borderId="3" xfId="13" applyFont="1" applyBorder="1" applyAlignment="1">
      <alignment horizontal="center"/>
    </xf>
    <xf numFmtId="0" fontId="23" fillId="0" borderId="0" xfId="13" applyFont="1" applyAlignment="1">
      <alignment horizontal="center" vertical="center" wrapText="1"/>
    </xf>
    <xf numFmtId="49" fontId="25" fillId="12" borderId="41" xfId="13" applyNumberFormat="1" applyFont="1" applyFill="1" applyBorder="1" applyAlignment="1">
      <alignment horizontal="center" vertical="top"/>
    </xf>
    <xf numFmtId="49" fontId="25" fillId="12" borderId="27" xfId="13" applyNumberFormat="1" applyFont="1" applyFill="1" applyBorder="1" applyAlignment="1">
      <alignment horizontal="center" vertical="top"/>
    </xf>
    <xf numFmtId="49" fontId="25" fillId="12" borderId="1" xfId="13" applyNumberFormat="1" applyFont="1" applyFill="1" applyBorder="1" applyAlignment="1">
      <alignment horizontal="center" vertical="top"/>
    </xf>
    <xf numFmtId="49" fontId="5" fillId="0" borderId="0" xfId="5" applyNumberFormat="1" applyFont="1" applyAlignment="1">
      <alignment horizontal="left" vertical="top" wrapText="1"/>
    </xf>
  </cellXfs>
  <cellStyles count="16">
    <cellStyle name="Geras" xfId="3" builtinId="26"/>
    <cellStyle name="Įprastas" xfId="0" builtinId="0"/>
    <cellStyle name="Įprastas 2" xfId="4" xr:uid="{C30D8E65-46E0-47FF-9D68-9225926B6634}"/>
    <cellStyle name="Įprastas 2 2" xfId="8" xr:uid="{3574172C-97D9-4E6D-899A-DA2F1232DA5D}"/>
    <cellStyle name="Įprastas 2 2 2 2" xfId="15" xr:uid="{595D3C37-22DB-46B9-86AD-EF558E50E84E}"/>
    <cellStyle name="Įprastas 3" xfId="7" xr:uid="{8D893F99-7BF0-49C4-B10C-BF3A486FE4BC}"/>
    <cellStyle name="Įprastas 4" xfId="10" xr:uid="{DDE45C46-9CBB-4010-9AB9-8B289E6D4E94}"/>
    <cellStyle name="Įprastas 4 2" xfId="5" xr:uid="{3DCC7CC5-E28F-4FE8-B0CE-629E27B7D6E8}"/>
    <cellStyle name="Įprastas 5 2" xfId="6" xr:uid="{8174F294-5D0D-4E68-823E-91DD76DAECC5}"/>
    <cellStyle name="Įprastas 6" xfId="9" xr:uid="{F92203DA-80CE-4822-8B42-27FC7F078C12}"/>
    <cellStyle name="Įprastas 7" xfId="13" xr:uid="{3CC0F388-5E4C-43F3-B20F-22931EA0E1B4}"/>
    <cellStyle name="Kablelis" xfId="1" builtinId="3"/>
    <cellStyle name="Kablelis 2" xfId="11" xr:uid="{703A9DA4-9025-4091-BC74-B81C273F00CC}"/>
    <cellStyle name="Normal_Kopija 13 programos Excel" xfId="12" xr:uid="{1F548F53-CC7C-425E-885B-C1E9A0097DCC}"/>
    <cellStyle name="Procentai" xfId="2" builtinId="5"/>
    <cellStyle name="Valiuta 2" xfId="14" xr:uid="{6185294B-889A-460D-8165-A3E1EEFB37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8DDB5-6BFC-46DE-933F-B4D870D3CDB3}">
  <sheetPr>
    <pageSetUpPr fitToPage="1"/>
  </sheetPr>
  <dimension ref="A1:W142"/>
  <sheetViews>
    <sheetView tabSelected="1" zoomScale="80" zoomScaleNormal="80" zoomScaleSheetLayoutView="100" workbookViewId="0">
      <selection activeCell="N1" sqref="N1:O3"/>
    </sheetView>
  </sheetViews>
  <sheetFormatPr defaultRowHeight="15" x14ac:dyDescent="0.25"/>
  <cols>
    <col min="1" max="1" width="2.7109375" customWidth="1"/>
    <col min="2" max="4" width="3.140625" customWidth="1"/>
    <col min="5" max="5" width="3.5703125" customWidth="1"/>
    <col min="6" max="6" width="38.28515625" customWidth="1"/>
    <col min="7" max="7" width="4.7109375" customWidth="1"/>
    <col min="8" max="8" width="4.28515625" customWidth="1"/>
    <col min="9" max="9" width="6.140625" customWidth="1"/>
    <col min="10" max="10" width="29.85546875" style="904" customWidth="1"/>
    <col min="11" max="11" width="7.7109375" customWidth="1"/>
    <col min="12" max="12" width="12" customWidth="1"/>
    <col min="13" max="13" width="41.85546875" customWidth="1"/>
    <col min="14" max="14" width="11.5703125" customWidth="1"/>
    <col min="15" max="15" width="20.28515625" customWidth="1"/>
  </cols>
  <sheetData>
    <row r="1" spans="1:15" ht="15.75" customHeight="1" x14ac:dyDescent="0.25">
      <c r="L1" s="903"/>
      <c r="M1" s="903"/>
      <c r="N1" s="3121" t="s">
        <v>1113</v>
      </c>
      <c r="O1" s="3121"/>
    </row>
    <row r="2" spans="1:15" ht="15" customHeight="1" x14ac:dyDescent="0.25">
      <c r="L2" s="903"/>
      <c r="M2" s="903"/>
      <c r="N2" s="3121"/>
      <c r="O2" s="3121"/>
    </row>
    <row r="3" spans="1:15" ht="32.25" customHeight="1" x14ac:dyDescent="0.25">
      <c r="L3" s="903"/>
      <c r="M3" s="903"/>
      <c r="N3" s="3121"/>
      <c r="O3" s="3121"/>
    </row>
    <row r="4" spans="1:15" ht="15" customHeight="1" x14ac:dyDescent="0.25">
      <c r="A4" s="3122" t="s">
        <v>377</v>
      </c>
      <c r="B4" s="3122"/>
      <c r="C4" s="3122"/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</row>
    <row r="5" spans="1:15" x14ac:dyDescent="0.25">
      <c r="A5" s="3123" t="s">
        <v>500</v>
      </c>
      <c r="B5" s="3123"/>
      <c r="C5" s="3123"/>
      <c r="D5" s="3123"/>
      <c r="E5" s="3123"/>
      <c r="F5" s="3123"/>
      <c r="G5" s="3123"/>
      <c r="H5" s="3123"/>
      <c r="I5" s="3123"/>
      <c r="J5" s="3123"/>
      <c r="K5" s="3123"/>
      <c r="L5" s="3123"/>
      <c r="M5" s="3123"/>
      <c r="N5" s="3123"/>
      <c r="O5" s="3123"/>
    </row>
    <row r="6" spans="1:15" x14ac:dyDescent="0.25">
      <c r="A6" s="3123" t="s">
        <v>375</v>
      </c>
      <c r="B6" s="3123"/>
      <c r="C6" s="3123"/>
      <c r="D6" s="3123"/>
      <c r="E6" s="3123"/>
      <c r="F6" s="3123"/>
      <c r="G6" s="3123"/>
      <c r="H6" s="3123"/>
      <c r="I6" s="3123"/>
      <c r="J6" s="3123"/>
      <c r="K6" s="3123"/>
      <c r="L6" s="3123"/>
      <c r="M6" s="3123"/>
      <c r="N6" s="3123"/>
      <c r="O6" s="3123"/>
    </row>
    <row r="7" spans="1:15" ht="16.5" thickBot="1" x14ac:dyDescent="0.3">
      <c r="A7" s="1220"/>
      <c r="B7" s="1220"/>
      <c r="C7" s="1220"/>
      <c r="D7" s="1220"/>
      <c r="E7" s="1220"/>
      <c r="F7" s="1220"/>
      <c r="G7" s="1220"/>
      <c r="H7" s="1220"/>
      <c r="I7" s="1220"/>
      <c r="J7" s="1221"/>
      <c r="K7" s="1220"/>
      <c r="L7" s="1220"/>
      <c r="M7" s="1219"/>
      <c r="N7" s="3216" t="s">
        <v>26</v>
      </c>
      <c r="O7" s="3216"/>
    </row>
    <row r="8" spans="1:15" ht="29.25" customHeight="1" thickBot="1" x14ac:dyDescent="0.3">
      <c r="A8" s="3124" t="s">
        <v>374</v>
      </c>
      <c r="B8" s="3127" t="s">
        <v>373</v>
      </c>
      <c r="C8" s="3098" t="s">
        <v>369</v>
      </c>
      <c r="D8" s="3213" t="s">
        <v>371</v>
      </c>
      <c r="E8" s="3273" t="s">
        <v>372</v>
      </c>
      <c r="F8" s="3170" t="s">
        <v>370</v>
      </c>
      <c r="G8" s="3276" t="s">
        <v>369</v>
      </c>
      <c r="H8" s="3173" t="s">
        <v>368</v>
      </c>
      <c r="I8" s="3176" t="s">
        <v>367</v>
      </c>
      <c r="J8" s="3279" t="s">
        <v>366</v>
      </c>
      <c r="K8" s="3173" t="s">
        <v>365</v>
      </c>
      <c r="L8" s="3224" t="s">
        <v>364</v>
      </c>
      <c r="M8" s="3281" t="s">
        <v>363</v>
      </c>
      <c r="N8" s="3282"/>
      <c r="O8" s="3283"/>
    </row>
    <row r="9" spans="1:15" x14ac:dyDescent="0.25">
      <c r="A9" s="3125"/>
      <c r="B9" s="3128"/>
      <c r="C9" s="3099"/>
      <c r="D9" s="3214"/>
      <c r="E9" s="3274"/>
      <c r="F9" s="3171"/>
      <c r="G9" s="3277"/>
      <c r="H9" s="3174"/>
      <c r="I9" s="3177"/>
      <c r="J9" s="3280"/>
      <c r="K9" s="3174"/>
      <c r="L9" s="3225"/>
      <c r="M9" s="3227" t="s">
        <v>362</v>
      </c>
      <c r="N9" s="3195" t="s">
        <v>361</v>
      </c>
      <c r="O9" s="3197" t="s">
        <v>360</v>
      </c>
    </row>
    <row r="10" spans="1:15" ht="125.25" customHeight="1" thickBot="1" x14ac:dyDescent="0.3">
      <c r="A10" s="3126"/>
      <c r="B10" s="3129"/>
      <c r="C10" s="3100"/>
      <c r="D10" s="3215"/>
      <c r="E10" s="3275"/>
      <c r="F10" s="3172"/>
      <c r="G10" s="3278"/>
      <c r="H10" s="3175"/>
      <c r="I10" s="3178"/>
      <c r="J10" s="3280"/>
      <c r="K10" s="3175"/>
      <c r="L10" s="3226"/>
      <c r="M10" s="3228"/>
      <c r="N10" s="3196"/>
      <c r="O10" s="3198"/>
    </row>
    <row r="11" spans="1:15" ht="17.25" customHeight="1" thickBot="1" x14ac:dyDescent="0.3">
      <c r="A11" s="1215" t="s">
        <v>35</v>
      </c>
      <c r="B11" s="3205" t="s">
        <v>499</v>
      </c>
      <c r="C11" s="3206"/>
      <c r="D11" s="3206"/>
      <c r="E11" s="3206"/>
      <c r="F11" s="3206"/>
      <c r="G11" s="3206"/>
      <c r="H11" s="3206"/>
      <c r="I11" s="3206"/>
      <c r="J11" s="3206"/>
      <c r="K11" s="1214"/>
      <c r="L11" s="1213"/>
      <c r="M11" s="1212"/>
      <c r="N11" s="1212"/>
      <c r="O11" s="1211"/>
    </row>
    <row r="12" spans="1:15" ht="30" customHeight="1" thickBot="1" x14ac:dyDescent="0.3">
      <c r="A12" s="1210"/>
      <c r="B12" s="1209"/>
      <c r="C12" s="1206"/>
      <c r="D12" s="1206"/>
      <c r="E12" s="1206"/>
      <c r="F12" s="1208"/>
      <c r="G12" s="1208"/>
      <c r="H12" s="1206"/>
      <c r="I12" s="1206"/>
      <c r="J12" s="1207"/>
      <c r="K12" s="1206"/>
      <c r="L12" s="1205"/>
      <c r="M12" s="1204" t="s">
        <v>498</v>
      </c>
      <c r="N12" s="1203" t="s">
        <v>497</v>
      </c>
      <c r="O12" s="1202" t="s">
        <v>496</v>
      </c>
    </row>
    <row r="13" spans="1:15" ht="16.5" customHeight="1" thickBot="1" x14ac:dyDescent="0.3">
      <c r="A13" s="1052" t="s">
        <v>35</v>
      </c>
      <c r="B13" s="1051" t="s">
        <v>35</v>
      </c>
      <c r="C13" s="3217" t="s">
        <v>495</v>
      </c>
      <c r="D13" s="3218"/>
      <c r="E13" s="3218"/>
      <c r="F13" s="3218"/>
      <c r="G13" s="3218"/>
      <c r="H13" s="3218"/>
      <c r="I13" s="3218"/>
      <c r="J13" s="3218"/>
      <c r="K13" s="3218"/>
      <c r="L13" s="3218"/>
      <c r="M13" s="3218"/>
      <c r="N13" s="3218"/>
      <c r="O13" s="3219"/>
    </row>
    <row r="14" spans="1:15" ht="39" thickBot="1" x14ac:dyDescent="0.3">
      <c r="A14" s="1026"/>
      <c r="B14" s="3222"/>
      <c r="C14" s="3199"/>
      <c r="D14" s="3200"/>
      <c r="E14" s="3200"/>
      <c r="F14" s="3200"/>
      <c r="G14" s="3200"/>
      <c r="H14" s="3200"/>
      <c r="I14" s="3200"/>
      <c r="J14" s="3200"/>
      <c r="K14" s="3200"/>
      <c r="L14" s="3201"/>
      <c r="M14" s="1201" t="s">
        <v>494</v>
      </c>
      <c r="N14" s="1200" t="s">
        <v>493</v>
      </c>
      <c r="O14" s="1199">
        <v>83</v>
      </c>
    </row>
    <row r="15" spans="1:15" ht="30.75" customHeight="1" thickBot="1" x14ac:dyDescent="0.3">
      <c r="A15" s="1026"/>
      <c r="B15" s="3223"/>
      <c r="C15" s="3202"/>
      <c r="D15" s="3203"/>
      <c r="E15" s="3203"/>
      <c r="F15" s="3203"/>
      <c r="G15" s="3203"/>
      <c r="H15" s="3203"/>
      <c r="I15" s="3203"/>
      <c r="J15" s="3203"/>
      <c r="K15" s="3203"/>
      <c r="L15" s="3204"/>
      <c r="M15" s="1201" t="s">
        <v>492</v>
      </c>
      <c r="N15" s="1200" t="s">
        <v>412</v>
      </c>
      <c r="O15" s="1199">
        <v>60</v>
      </c>
    </row>
    <row r="16" spans="1:15" ht="22.5" customHeight="1" x14ac:dyDescent="0.25">
      <c r="A16" s="3149" t="s">
        <v>35</v>
      </c>
      <c r="B16" s="3145" t="s">
        <v>35</v>
      </c>
      <c r="C16" s="3147" t="s">
        <v>35</v>
      </c>
      <c r="D16" s="3207" t="s">
        <v>491</v>
      </c>
      <c r="E16" s="3208"/>
      <c r="F16" s="3209"/>
      <c r="G16" s="3091" t="s">
        <v>340</v>
      </c>
      <c r="H16" s="3155" t="s">
        <v>51</v>
      </c>
      <c r="I16" s="3158" t="s">
        <v>54</v>
      </c>
      <c r="J16" s="3118" t="s">
        <v>49</v>
      </c>
      <c r="K16" s="963" t="s">
        <v>48</v>
      </c>
      <c r="L16" s="1198">
        <f>L23+L27+L28+L30+L31</f>
        <v>8337.6999999999989</v>
      </c>
      <c r="M16" s="1144" t="s">
        <v>490</v>
      </c>
      <c r="N16" s="1072" t="s">
        <v>423</v>
      </c>
      <c r="O16" s="976">
        <v>134</v>
      </c>
    </row>
    <row r="17" spans="1:21" ht="18.75" customHeight="1" x14ac:dyDescent="0.25">
      <c r="A17" s="3220"/>
      <c r="B17" s="3105"/>
      <c r="C17" s="3221"/>
      <c r="D17" s="3210"/>
      <c r="E17" s="3211"/>
      <c r="F17" s="3212"/>
      <c r="G17" s="3097"/>
      <c r="H17" s="3156"/>
      <c r="I17" s="3167"/>
      <c r="J17" s="3119"/>
      <c r="K17" s="1143" t="s">
        <v>39</v>
      </c>
      <c r="L17" s="1191"/>
      <c r="M17" s="1197"/>
      <c r="N17" s="1064"/>
      <c r="O17" s="1196"/>
    </row>
    <row r="18" spans="1:21" ht="25.5" x14ac:dyDescent="0.25">
      <c r="A18" s="3220"/>
      <c r="B18" s="3105"/>
      <c r="C18" s="3221"/>
      <c r="D18" s="3210"/>
      <c r="E18" s="3211"/>
      <c r="F18" s="3212"/>
      <c r="G18" s="3097"/>
      <c r="H18" s="3156"/>
      <c r="I18" s="3167"/>
      <c r="J18" s="3119"/>
      <c r="K18" s="1143" t="s">
        <v>37</v>
      </c>
      <c r="L18" s="1195">
        <f>L24</f>
        <v>74.8</v>
      </c>
      <c r="M18" s="1190" t="s">
        <v>489</v>
      </c>
      <c r="N18" s="1064" t="s">
        <v>423</v>
      </c>
      <c r="O18" s="1189">
        <v>136</v>
      </c>
      <c r="R18" s="968"/>
      <c r="T18" s="968"/>
    </row>
    <row r="19" spans="1:21" ht="26.25" thickBot="1" x14ac:dyDescent="0.3">
      <c r="A19" s="3220"/>
      <c r="B19" s="3105"/>
      <c r="C19" s="3221"/>
      <c r="D19" s="3210"/>
      <c r="E19" s="3211"/>
      <c r="F19" s="3212"/>
      <c r="G19" s="3097"/>
      <c r="H19" s="3156"/>
      <c r="I19" s="3167"/>
      <c r="J19" s="3119"/>
      <c r="K19" s="1143" t="s">
        <v>43</v>
      </c>
      <c r="L19" s="1192" t="str">
        <f>L26</f>
        <v>0,0</v>
      </c>
      <c r="M19" s="1194" t="s">
        <v>488</v>
      </c>
      <c r="N19" s="1082" t="s">
        <v>453</v>
      </c>
      <c r="O19" s="1193">
        <v>4</v>
      </c>
    </row>
    <row r="20" spans="1:21" ht="23.25" customHeight="1" x14ac:dyDescent="0.25">
      <c r="A20" s="3220"/>
      <c r="B20" s="3105"/>
      <c r="C20" s="3221"/>
      <c r="D20" s="3210"/>
      <c r="E20" s="3211"/>
      <c r="F20" s="3212"/>
      <c r="G20" s="3097"/>
      <c r="H20" s="3156"/>
      <c r="I20" s="3167"/>
      <c r="J20" s="3119"/>
      <c r="K20" s="1143" t="s">
        <v>393</v>
      </c>
      <c r="L20" s="1192">
        <f>L25</f>
        <v>23</v>
      </c>
      <c r="M20" s="1190" t="s">
        <v>487</v>
      </c>
      <c r="N20" s="1064" t="s">
        <v>423</v>
      </c>
      <c r="O20" s="1189">
        <v>162</v>
      </c>
    </row>
    <row r="21" spans="1:21" ht="25.5" x14ac:dyDescent="0.25">
      <c r="A21" s="3220"/>
      <c r="B21" s="3105"/>
      <c r="C21" s="3221"/>
      <c r="D21" s="3210"/>
      <c r="E21" s="3211"/>
      <c r="F21" s="3212"/>
      <c r="G21" s="3097"/>
      <c r="H21" s="3156"/>
      <c r="I21" s="3167"/>
      <c r="J21" s="3119"/>
      <c r="K21" s="1143"/>
      <c r="L21" s="1191"/>
      <c r="M21" s="1190" t="s">
        <v>486</v>
      </c>
      <c r="N21" s="1064" t="s">
        <v>453</v>
      </c>
      <c r="O21" s="1189">
        <v>71</v>
      </c>
    </row>
    <row r="22" spans="1:21" ht="16.5" customHeight="1" thickBot="1" x14ac:dyDescent="0.3">
      <c r="A22" s="3150"/>
      <c r="B22" s="3146"/>
      <c r="C22" s="3148"/>
      <c r="D22" s="3210"/>
      <c r="E22" s="3211"/>
      <c r="F22" s="3212"/>
      <c r="G22" s="3097"/>
      <c r="H22" s="3157"/>
      <c r="I22" s="3159"/>
      <c r="J22" s="3120"/>
      <c r="K22" s="1188" t="s">
        <v>29</v>
      </c>
      <c r="L22" s="1187">
        <f>SUM(L16:L21)</f>
        <v>8435.4999999999982</v>
      </c>
      <c r="M22" s="1147"/>
      <c r="N22" s="943"/>
      <c r="O22" s="1146"/>
      <c r="P22" s="968"/>
      <c r="R22" s="968"/>
    </row>
    <row r="23" spans="1:21" ht="15" customHeight="1" x14ac:dyDescent="0.25">
      <c r="A23" s="3093" t="s">
        <v>35</v>
      </c>
      <c r="B23" s="3111" t="s">
        <v>35</v>
      </c>
      <c r="C23" s="3101" t="s">
        <v>35</v>
      </c>
      <c r="D23" s="3258"/>
      <c r="E23" s="3106" t="s">
        <v>35</v>
      </c>
      <c r="F23" s="3109" t="s">
        <v>485</v>
      </c>
      <c r="G23" s="3097"/>
      <c r="H23" s="965"/>
      <c r="I23" s="1031"/>
      <c r="J23" s="992"/>
      <c r="K23" s="954" t="s">
        <v>48</v>
      </c>
      <c r="L23" s="1186">
        <v>8248.5</v>
      </c>
      <c r="M23" s="1173"/>
      <c r="N23" s="1172"/>
      <c r="O23" s="1171"/>
      <c r="P23" s="993"/>
      <c r="Q23" s="993"/>
      <c r="R23" s="993"/>
      <c r="S23" s="993"/>
      <c r="T23" s="968"/>
      <c r="U23" s="968"/>
    </row>
    <row r="24" spans="1:21" ht="15" customHeight="1" x14ac:dyDescent="0.25">
      <c r="A24" s="3104"/>
      <c r="B24" s="3112"/>
      <c r="C24" s="3102"/>
      <c r="D24" s="3259"/>
      <c r="E24" s="3107"/>
      <c r="F24" s="3110"/>
      <c r="G24" s="3097"/>
      <c r="H24" s="955"/>
      <c r="I24" s="1022"/>
      <c r="J24" s="1183"/>
      <c r="K24" s="1185" t="s">
        <v>37</v>
      </c>
      <c r="L24" s="1184">
        <v>74.8</v>
      </c>
      <c r="M24" s="1164"/>
      <c r="N24" s="1163"/>
      <c r="O24" s="1162"/>
      <c r="P24" s="993"/>
      <c r="Q24" s="968"/>
      <c r="R24" s="968"/>
      <c r="S24" s="968"/>
      <c r="T24" s="968"/>
      <c r="U24" s="968"/>
    </row>
    <row r="25" spans="1:21" ht="13.5" customHeight="1" x14ac:dyDescent="0.25">
      <c r="A25" s="3104"/>
      <c r="B25" s="3112"/>
      <c r="C25" s="3102"/>
      <c r="D25" s="3259"/>
      <c r="E25" s="3107"/>
      <c r="F25" s="3110"/>
      <c r="G25" s="3097"/>
      <c r="H25" s="955"/>
      <c r="I25" s="1022"/>
      <c r="J25" s="1183"/>
      <c r="K25" s="1182" t="s">
        <v>393</v>
      </c>
      <c r="L25" s="1181">
        <v>23</v>
      </c>
      <c r="M25" s="1164"/>
      <c r="N25" s="1163"/>
      <c r="O25" s="1162"/>
      <c r="P25" s="968"/>
      <c r="Q25" s="968"/>
      <c r="S25" s="968"/>
      <c r="U25" s="968"/>
    </row>
    <row r="26" spans="1:21" ht="12.75" customHeight="1" thickBot="1" x14ac:dyDescent="0.3">
      <c r="A26" s="3094"/>
      <c r="B26" s="3113"/>
      <c r="C26" s="3103"/>
      <c r="D26" s="3259"/>
      <c r="E26" s="3108"/>
      <c r="F26" s="3110"/>
      <c r="G26" s="3097"/>
      <c r="H26" s="947"/>
      <c r="I26" s="1013"/>
      <c r="J26" s="1180"/>
      <c r="K26" s="1179" t="s">
        <v>43</v>
      </c>
      <c r="L26" s="1178" t="s">
        <v>484</v>
      </c>
      <c r="M26" s="1177"/>
      <c r="N26" s="943"/>
      <c r="O26" s="1146"/>
      <c r="Q26" s="968"/>
      <c r="R26" s="968"/>
    </row>
    <row r="27" spans="1:21" ht="15.75" thickBot="1" x14ac:dyDescent="0.3">
      <c r="A27" s="1044" t="s">
        <v>35</v>
      </c>
      <c r="B27" s="1170" t="s">
        <v>35</v>
      </c>
      <c r="C27" s="1067" t="s">
        <v>35</v>
      </c>
      <c r="D27" s="3259"/>
      <c r="E27" s="1169" t="s">
        <v>84</v>
      </c>
      <c r="F27" s="1168" t="s">
        <v>483</v>
      </c>
      <c r="G27" s="3097"/>
      <c r="H27" s="955"/>
      <c r="I27" s="1022"/>
      <c r="J27" s="1167"/>
      <c r="K27" s="1176" t="s">
        <v>48</v>
      </c>
      <c r="L27" s="1175">
        <v>4.8</v>
      </c>
      <c r="M27" s="1173"/>
      <c r="N27" s="1172"/>
      <c r="O27" s="1171"/>
      <c r="Q27" s="968"/>
    </row>
    <row r="28" spans="1:21" ht="19.5" hidden="1" customHeight="1" thickBot="1" x14ac:dyDescent="0.3">
      <c r="A28" s="1044" t="s">
        <v>35</v>
      </c>
      <c r="B28" s="1170" t="s">
        <v>35</v>
      </c>
      <c r="C28" s="1067" t="s">
        <v>35</v>
      </c>
      <c r="D28" s="3259"/>
      <c r="E28" s="1169" t="s">
        <v>78</v>
      </c>
      <c r="F28" s="1168" t="s">
        <v>482</v>
      </c>
      <c r="G28" s="3097"/>
      <c r="H28" s="955"/>
      <c r="I28" s="1022"/>
      <c r="J28" s="1167"/>
      <c r="K28" s="1174" t="s">
        <v>48</v>
      </c>
      <c r="L28" s="1165"/>
      <c r="M28" s="1164"/>
      <c r="N28" s="1163"/>
      <c r="O28" s="1162"/>
    </row>
    <row r="29" spans="1:21" ht="15.75" thickBot="1" x14ac:dyDescent="0.3">
      <c r="A29" s="1044" t="s">
        <v>35</v>
      </c>
      <c r="B29" s="1170" t="s">
        <v>35</v>
      </c>
      <c r="C29" s="1067" t="s">
        <v>35</v>
      </c>
      <c r="D29" s="3259"/>
      <c r="E29" s="1169" t="s">
        <v>77</v>
      </c>
      <c r="F29" s="1168" t="s">
        <v>481</v>
      </c>
      <c r="G29" s="3097"/>
      <c r="H29" s="955"/>
      <c r="I29" s="1022"/>
      <c r="J29" s="1167"/>
      <c r="K29" s="1176" t="s">
        <v>48</v>
      </c>
      <c r="L29" s="1175"/>
      <c r="M29" s="1164"/>
      <c r="N29" s="1163"/>
      <c r="O29" s="1162"/>
    </row>
    <row r="30" spans="1:21" ht="15.75" thickBot="1" x14ac:dyDescent="0.3">
      <c r="A30" s="1044" t="s">
        <v>35</v>
      </c>
      <c r="B30" s="1170" t="s">
        <v>35</v>
      </c>
      <c r="C30" s="1067" t="s">
        <v>35</v>
      </c>
      <c r="D30" s="3259"/>
      <c r="E30" s="1169" t="s">
        <v>75</v>
      </c>
      <c r="F30" s="1168" t="s">
        <v>480</v>
      </c>
      <c r="G30" s="3097"/>
      <c r="H30" s="955"/>
      <c r="I30" s="1022"/>
      <c r="J30" s="1167"/>
      <c r="K30" s="1174" t="s">
        <v>48</v>
      </c>
      <c r="L30" s="1165">
        <v>27.4</v>
      </c>
      <c r="M30" s="1173"/>
      <c r="N30" s="1172"/>
      <c r="O30" s="1171"/>
    </row>
    <row r="31" spans="1:21" ht="15.75" thickBot="1" x14ac:dyDescent="0.3">
      <c r="A31" s="1044" t="s">
        <v>35</v>
      </c>
      <c r="B31" s="1170" t="s">
        <v>35</v>
      </c>
      <c r="C31" s="1067" t="s">
        <v>35</v>
      </c>
      <c r="D31" s="3259"/>
      <c r="E31" s="1169" t="s">
        <v>71</v>
      </c>
      <c r="F31" s="1168" t="s">
        <v>479</v>
      </c>
      <c r="G31" s="3097"/>
      <c r="H31" s="955"/>
      <c r="I31" s="1022"/>
      <c r="J31" s="1167"/>
      <c r="K31" s="1166" t="s">
        <v>48</v>
      </c>
      <c r="L31" s="1165">
        <v>57</v>
      </c>
      <c r="M31" s="1164"/>
      <c r="N31" s="1163"/>
      <c r="O31" s="1162"/>
    </row>
    <row r="32" spans="1:21" ht="28.5" hidden="1" customHeight="1" thickBot="1" x14ac:dyDescent="0.3">
      <c r="A32" s="3168" t="s">
        <v>35</v>
      </c>
      <c r="B32" s="3111" t="s">
        <v>35</v>
      </c>
      <c r="C32" s="3101" t="s">
        <v>35</v>
      </c>
      <c r="D32" s="3259"/>
      <c r="E32" s="1161" t="s">
        <v>67</v>
      </c>
      <c r="F32" s="1160" t="s">
        <v>478</v>
      </c>
      <c r="G32" s="3097"/>
      <c r="H32" s="1159"/>
      <c r="I32" s="1158"/>
      <c r="J32" s="1157"/>
      <c r="K32" s="1156" t="s">
        <v>48</v>
      </c>
      <c r="L32" s="1155">
        <v>0</v>
      </c>
      <c r="M32" s="1154"/>
      <c r="N32" s="1153"/>
      <c r="O32" s="1152"/>
    </row>
    <row r="33" spans="1:18" ht="15.75" thickBot="1" x14ac:dyDescent="0.3">
      <c r="A33" s="3169"/>
      <c r="B33" s="3113"/>
      <c r="C33" s="3103"/>
      <c r="D33" s="3260"/>
      <c r="E33" s="1151"/>
      <c r="F33" s="1150"/>
      <c r="G33" s="3092"/>
      <c r="H33" s="947"/>
      <c r="I33" s="1013"/>
      <c r="J33" s="991"/>
      <c r="K33" s="1149" t="s">
        <v>29</v>
      </c>
      <c r="L33" s="1148">
        <f>SUM(L23:L32)</f>
        <v>8435.4999999999982</v>
      </c>
      <c r="M33" s="1147"/>
      <c r="N33" s="943"/>
      <c r="O33" s="1146"/>
    </row>
    <row r="34" spans="1:18" ht="21.75" customHeight="1" x14ac:dyDescent="0.25">
      <c r="A34" s="3093" t="s">
        <v>35</v>
      </c>
      <c r="B34" s="3105" t="s">
        <v>35</v>
      </c>
      <c r="C34" s="1120" t="s">
        <v>84</v>
      </c>
      <c r="D34" s="3267" t="s">
        <v>477</v>
      </c>
      <c r="E34" s="3268"/>
      <c r="F34" s="3269"/>
      <c r="G34" s="3091" t="s">
        <v>332</v>
      </c>
      <c r="H34" s="3155" t="s">
        <v>51</v>
      </c>
      <c r="I34" s="3158" t="s">
        <v>54</v>
      </c>
      <c r="J34" s="3118" t="s">
        <v>49</v>
      </c>
      <c r="K34" s="963" t="s">
        <v>48</v>
      </c>
      <c r="L34" s="979">
        <f>+L39+L40+L41+L44</f>
        <v>1030.7</v>
      </c>
      <c r="M34" s="1144" t="s">
        <v>476</v>
      </c>
      <c r="N34" s="1072" t="s">
        <v>423</v>
      </c>
      <c r="O34" s="1071">
        <v>27</v>
      </c>
      <c r="R34" s="968"/>
    </row>
    <row r="35" spans="1:18" ht="21" customHeight="1" x14ac:dyDescent="0.25">
      <c r="A35" s="3104"/>
      <c r="B35" s="3105"/>
      <c r="C35" s="1120"/>
      <c r="D35" s="3270"/>
      <c r="E35" s="3271"/>
      <c r="F35" s="3272"/>
      <c r="G35" s="3097"/>
      <c r="H35" s="3156"/>
      <c r="I35" s="3167"/>
      <c r="J35" s="3119"/>
      <c r="K35" s="1143" t="s">
        <v>43</v>
      </c>
      <c r="L35" s="1142">
        <f>L42</f>
        <v>0</v>
      </c>
      <c r="M35" s="1137"/>
      <c r="N35" s="1091"/>
      <c r="O35" s="1068"/>
    </row>
    <row r="36" spans="1:18" ht="29.25" customHeight="1" x14ac:dyDescent="0.25">
      <c r="A36" s="3104"/>
      <c r="B36" s="3105"/>
      <c r="C36" s="1120"/>
      <c r="D36" s="3270"/>
      <c r="E36" s="3271"/>
      <c r="F36" s="3272"/>
      <c r="G36" s="3097"/>
      <c r="H36" s="3156"/>
      <c r="I36" s="3167"/>
      <c r="J36" s="3119"/>
      <c r="K36" s="1143" t="s">
        <v>37</v>
      </c>
      <c r="L36" s="1142">
        <f>L43</f>
        <v>0</v>
      </c>
      <c r="M36" s="1130" t="s">
        <v>475</v>
      </c>
      <c r="N36" s="1141" t="s">
        <v>423</v>
      </c>
      <c r="O36" s="1140">
        <v>6</v>
      </c>
    </row>
    <row r="37" spans="1:18" ht="20.25" customHeight="1" x14ac:dyDescent="0.25">
      <c r="A37" s="3104"/>
      <c r="B37" s="3105"/>
      <c r="C37" s="1120"/>
      <c r="D37" s="3270"/>
      <c r="E37" s="3271"/>
      <c r="F37" s="3272"/>
      <c r="G37" s="3097"/>
      <c r="H37" s="3156"/>
      <c r="I37" s="3167"/>
      <c r="J37" s="3119"/>
      <c r="K37" s="1139"/>
      <c r="L37" s="1138"/>
      <c r="M37" s="1137"/>
      <c r="N37" s="1064"/>
      <c r="O37" s="1068"/>
    </row>
    <row r="38" spans="1:18" ht="22.5" customHeight="1" thickBot="1" x14ac:dyDescent="0.3">
      <c r="A38" s="3094"/>
      <c r="B38" s="3096"/>
      <c r="C38" s="1136"/>
      <c r="D38" s="3270"/>
      <c r="E38" s="3271"/>
      <c r="F38" s="3272"/>
      <c r="G38" s="3097"/>
      <c r="H38" s="3156"/>
      <c r="I38" s="3167"/>
      <c r="J38" s="3119"/>
      <c r="K38" s="959" t="s">
        <v>29</v>
      </c>
      <c r="L38" s="974">
        <f>SUM(L34:L36)</f>
        <v>1030.7</v>
      </c>
      <c r="M38" s="1130"/>
      <c r="N38" s="1134"/>
      <c r="O38" s="1133"/>
      <c r="P38" s="968"/>
      <c r="R38" s="968"/>
    </row>
    <row r="39" spans="1:18" ht="16.5" customHeight="1" thickBot="1" x14ac:dyDescent="0.3">
      <c r="A39" s="1124" t="s">
        <v>35</v>
      </c>
      <c r="B39" s="1123" t="s">
        <v>35</v>
      </c>
      <c r="C39" s="1127" t="s">
        <v>84</v>
      </c>
      <c r="D39" s="1132"/>
      <c r="E39" s="1126" t="s">
        <v>84</v>
      </c>
      <c r="F39" s="1125" t="s">
        <v>474</v>
      </c>
      <c r="G39" s="3097"/>
      <c r="H39" s="3156"/>
      <c r="I39" s="3167"/>
      <c r="J39" s="3119"/>
      <c r="K39" s="1131" t="s">
        <v>48</v>
      </c>
      <c r="L39" s="970">
        <v>20</v>
      </c>
      <c r="M39" s="1130"/>
      <c r="N39" s="1129"/>
      <c r="O39" s="1128"/>
    </row>
    <row r="40" spans="1:18" ht="16.5" customHeight="1" thickBot="1" x14ac:dyDescent="0.3">
      <c r="A40" s="1124" t="s">
        <v>35</v>
      </c>
      <c r="B40" s="1123" t="s">
        <v>35</v>
      </c>
      <c r="C40" s="1127" t="s">
        <v>84</v>
      </c>
      <c r="D40" s="1119"/>
      <c r="E40" s="1126" t="s">
        <v>78</v>
      </c>
      <c r="F40" s="1125" t="s">
        <v>473</v>
      </c>
      <c r="G40" s="3097"/>
      <c r="H40" s="3156"/>
      <c r="I40" s="3167"/>
      <c r="J40" s="3119"/>
      <c r="K40" s="1117" t="s">
        <v>48</v>
      </c>
      <c r="L40" s="953">
        <v>234</v>
      </c>
      <c r="M40" s="1116"/>
      <c r="N40" s="1115"/>
      <c r="O40" s="1114"/>
      <c r="R40" s="968"/>
    </row>
    <row r="41" spans="1:18" ht="16.5" customHeight="1" thickBot="1" x14ac:dyDescent="0.3">
      <c r="A41" s="1124" t="s">
        <v>35</v>
      </c>
      <c r="B41" s="1123" t="s">
        <v>35</v>
      </c>
      <c r="C41" s="1120" t="s">
        <v>84</v>
      </c>
      <c r="D41" s="1119"/>
      <c r="E41" s="3162" t="s">
        <v>77</v>
      </c>
      <c r="F41" s="3179" t="s">
        <v>472</v>
      </c>
      <c r="G41" s="3097"/>
      <c r="H41" s="3156"/>
      <c r="I41" s="3167"/>
      <c r="J41" s="3119"/>
      <c r="K41" s="1117" t="s">
        <v>48</v>
      </c>
      <c r="L41" s="953">
        <v>413.1</v>
      </c>
      <c r="M41" s="1116"/>
      <c r="N41" s="1115"/>
      <c r="O41" s="1114"/>
      <c r="R41" s="968"/>
    </row>
    <row r="42" spans="1:18" ht="16.5" customHeight="1" thickBot="1" x14ac:dyDescent="0.3">
      <c r="A42" s="1122"/>
      <c r="B42" s="1121"/>
      <c r="C42" s="1120"/>
      <c r="D42" s="1119"/>
      <c r="E42" s="3163"/>
      <c r="F42" s="3180"/>
      <c r="G42" s="3097"/>
      <c r="H42" s="3156"/>
      <c r="I42" s="3167"/>
      <c r="J42" s="3119"/>
      <c r="K42" s="1117" t="s">
        <v>43</v>
      </c>
      <c r="L42" s="953">
        <v>0</v>
      </c>
      <c r="M42" s="1116"/>
      <c r="N42" s="1115"/>
      <c r="O42" s="1114"/>
      <c r="R42" s="968"/>
    </row>
    <row r="43" spans="1:18" ht="16.5" customHeight="1" thickBot="1" x14ac:dyDescent="0.3">
      <c r="A43" s="1122"/>
      <c r="B43" s="1121"/>
      <c r="C43" s="1120"/>
      <c r="D43" s="1119"/>
      <c r="E43" s="3164"/>
      <c r="F43" s="3181"/>
      <c r="G43" s="3097"/>
      <c r="H43" s="3156"/>
      <c r="I43" s="3167"/>
      <c r="J43" s="3119"/>
      <c r="K43" s="1117" t="s">
        <v>37</v>
      </c>
      <c r="L43" s="953">
        <v>0</v>
      </c>
      <c r="M43" s="1116"/>
      <c r="N43" s="1115"/>
      <c r="O43" s="1114"/>
      <c r="R43" s="968"/>
    </row>
    <row r="44" spans="1:18" ht="30.75" customHeight="1" thickBot="1" x14ac:dyDescent="0.3">
      <c r="A44" s="1122" t="s">
        <v>35</v>
      </c>
      <c r="B44" s="1121" t="s">
        <v>35</v>
      </c>
      <c r="C44" s="1120" t="s">
        <v>84</v>
      </c>
      <c r="D44" s="1119"/>
      <c r="E44" s="1118" t="s">
        <v>75</v>
      </c>
      <c r="F44" s="1095" t="s">
        <v>471</v>
      </c>
      <c r="G44" s="3097"/>
      <c r="H44" s="3156"/>
      <c r="I44" s="3167"/>
      <c r="J44" s="3119"/>
      <c r="K44" s="1117" t="s">
        <v>48</v>
      </c>
      <c r="L44" s="953">
        <v>363.6</v>
      </c>
      <c r="M44" s="1116"/>
      <c r="N44" s="1115"/>
      <c r="O44" s="1114"/>
      <c r="R44" s="968"/>
    </row>
    <row r="45" spans="1:18" ht="16.5" customHeight="1" thickBot="1" x14ac:dyDescent="0.3">
      <c r="A45" s="1113"/>
      <c r="B45" s="1112"/>
      <c r="C45" s="1040"/>
      <c r="D45" s="1089"/>
      <c r="E45" s="3256"/>
      <c r="F45" s="3257"/>
      <c r="G45" s="3092"/>
      <c r="H45" s="3157"/>
      <c r="I45" s="3159"/>
      <c r="J45" s="3120"/>
      <c r="K45" s="1111" t="s">
        <v>29</v>
      </c>
      <c r="L45" s="945">
        <f>SUM(L39:L44)</f>
        <v>1030.7</v>
      </c>
      <c r="M45" s="1110"/>
      <c r="N45" s="1035"/>
      <c r="O45" s="1109"/>
    </row>
    <row r="46" spans="1:18" ht="25.5" customHeight="1" x14ac:dyDescent="0.25">
      <c r="A46" s="3149" t="s">
        <v>35</v>
      </c>
      <c r="B46" s="3145" t="s">
        <v>35</v>
      </c>
      <c r="C46" s="3147" t="s">
        <v>77</v>
      </c>
      <c r="D46" s="3184" t="s">
        <v>470</v>
      </c>
      <c r="E46" s="3185"/>
      <c r="F46" s="3186"/>
      <c r="G46" s="3091" t="s">
        <v>469</v>
      </c>
      <c r="H46" s="3155" t="s">
        <v>51</v>
      </c>
      <c r="I46" s="3158" t="s">
        <v>54</v>
      </c>
      <c r="J46" s="3118" t="s">
        <v>49</v>
      </c>
      <c r="K46" s="963" t="s">
        <v>48</v>
      </c>
      <c r="L46" s="979">
        <f>L52</f>
        <v>0</v>
      </c>
      <c r="M46" s="1108" t="s">
        <v>468</v>
      </c>
      <c r="N46" s="1072" t="s">
        <v>412</v>
      </c>
      <c r="O46" s="976">
        <v>100</v>
      </c>
    </row>
    <row r="47" spans="1:18" ht="21.75" customHeight="1" thickBot="1" x14ac:dyDescent="0.3">
      <c r="A47" s="3150"/>
      <c r="B47" s="3146"/>
      <c r="C47" s="3148"/>
      <c r="D47" s="3187"/>
      <c r="E47" s="3188"/>
      <c r="F47" s="3189"/>
      <c r="G47" s="3097"/>
      <c r="H47" s="3156"/>
      <c r="I47" s="3167"/>
      <c r="J47" s="3119"/>
      <c r="K47" s="959" t="s">
        <v>29</v>
      </c>
      <c r="L47" s="974">
        <f>SUM(L46:L46)</f>
        <v>0</v>
      </c>
      <c r="M47" s="1107"/>
      <c r="N47" s="1091"/>
      <c r="O47" s="1037"/>
      <c r="Q47" s="968"/>
      <c r="R47" s="968"/>
    </row>
    <row r="48" spans="1:18" ht="21.75" customHeight="1" thickBot="1" x14ac:dyDescent="0.3">
      <c r="A48" s="1104" t="s">
        <v>35</v>
      </c>
      <c r="B48" s="1103" t="s">
        <v>35</v>
      </c>
      <c r="C48" s="1102" t="s">
        <v>77</v>
      </c>
      <c r="D48" s="1106"/>
      <c r="E48" s="1101" t="s">
        <v>35</v>
      </c>
      <c r="F48" s="683" t="s">
        <v>467</v>
      </c>
      <c r="G48" s="3097"/>
      <c r="H48" s="3156"/>
      <c r="I48" s="3167"/>
      <c r="J48" s="3119"/>
      <c r="K48" s="1094" t="s">
        <v>48</v>
      </c>
      <c r="L48" s="1105">
        <v>0</v>
      </c>
      <c r="M48" s="1092"/>
      <c r="N48" s="1091"/>
      <c r="O48" s="1037"/>
      <c r="P48" s="1090"/>
    </row>
    <row r="49" spans="1:18" ht="21.75" customHeight="1" thickBot="1" x14ac:dyDescent="0.3">
      <c r="A49" s="1104" t="s">
        <v>35</v>
      </c>
      <c r="B49" s="1103" t="s">
        <v>35</v>
      </c>
      <c r="C49" s="1102" t="s">
        <v>77</v>
      </c>
      <c r="D49" s="1097"/>
      <c r="E49" s="1101" t="s">
        <v>77</v>
      </c>
      <c r="F49" s="683" t="s">
        <v>466</v>
      </c>
      <c r="G49" s="3097"/>
      <c r="H49" s="3156"/>
      <c r="I49" s="3167"/>
      <c r="J49" s="3119"/>
      <c r="K49" s="1100" t="s">
        <v>48</v>
      </c>
      <c r="L49" s="1099">
        <v>0</v>
      </c>
      <c r="M49" s="1092"/>
      <c r="N49" s="1091"/>
      <c r="O49" s="1037"/>
      <c r="P49" s="1090"/>
    </row>
    <row r="50" spans="1:18" ht="21.75" customHeight="1" thickBot="1" x14ac:dyDescent="0.3">
      <c r="A50" s="1104" t="s">
        <v>35</v>
      </c>
      <c r="B50" s="1103" t="s">
        <v>35</v>
      </c>
      <c r="C50" s="1102" t="s">
        <v>77</v>
      </c>
      <c r="D50" s="1097"/>
      <c r="E50" s="1101" t="s">
        <v>75</v>
      </c>
      <c r="F50" s="683" t="s">
        <v>465</v>
      </c>
      <c r="G50" s="3097"/>
      <c r="H50" s="3156"/>
      <c r="I50" s="3167"/>
      <c r="J50" s="3119"/>
      <c r="K50" s="1100" t="s">
        <v>48</v>
      </c>
      <c r="L50" s="1099">
        <v>0</v>
      </c>
      <c r="M50" s="1092"/>
      <c r="N50" s="1091"/>
      <c r="O50" s="1037"/>
      <c r="P50" s="1090"/>
      <c r="R50" s="1098"/>
    </row>
    <row r="51" spans="1:18" ht="21.75" customHeight="1" thickBot="1" x14ac:dyDescent="0.3">
      <c r="A51" s="3293" t="s">
        <v>35</v>
      </c>
      <c r="B51" s="3261" t="s">
        <v>35</v>
      </c>
      <c r="C51" s="3263" t="s">
        <v>77</v>
      </c>
      <c r="D51" s="1097"/>
      <c r="E51" s="1096" t="s">
        <v>71</v>
      </c>
      <c r="F51" s="1095" t="s">
        <v>464</v>
      </c>
      <c r="G51" s="3097"/>
      <c r="H51" s="3156"/>
      <c r="I51" s="3167"/>
      <c r="J51" s="3119"/>
      <c r="K51" s="1094" t="s">
        <v>48</v>
      </c>
      <c r="L51" s="1093">
        <v>0</v>
      </c>
      <c r="M51" s="1092"/>
      <c r="N51" s="1091"/>
      <c r="O51" s="1037"/>
      <c r="P51" s="1090"/>
    </row>
    <row r="52" spans="1:18" ht="21" customHeight="1" thickBot="1" x14ac:dyDescent="0.3">
      <c r="A52" s="3294"/>
      <c r="B52" s="3262"/>
      <c r="C52" s="3264"/>
      <c r="D52" s="1089"/>
      <c r="E52" s="3265"/>
      <c r="F52" s="3266"/>
      <c r="G52" s="3092"/>
      <c r="H52" s="3157"/>
      <c r="I52" s="3159"/>
      <c r="J52" s="3120"/>
      <c r="K52" s="1088" t="s">
        <v>29</v>
      </c>
      <c r="L52" s="1087">
        <f>SUM(L48+L49+L50+L51)</f>
        <v>0</v>
      </c>
      <c r="M52" s="1086"/>
      <c r="N52" s="1082"/>
      <c r="O52" s="995"/>
    </row>
    <row r="53" spans="1:18" ht="25.5" customHeight="1" x14ac:dyDescent="0.25">
      <c r="A53" s="3149" t="s">
        <v>35</v>
      </c>
      <c r="B53" s="3145" t="s">
        <v>35</v>
      </c>
      <c r="C53" s="3147" t="s">
        <v>75</v>
      </c>
      <c r="D53" s="3184" t="s">
        <v>461</v>
      </c>
      <c r="E53" s="3185"/>
      <c r="F53" s="3186"/>
      <c r="G53" s="3091" t="s">
        <v>463</v>
      </c>
      <c r="H53" s="3155" t="s">
        <v>51</v>
      </c>
      <c r="I53" s="1085" t="s">
        <v>54</v>
      </c>
      <c r="J53" s="1030" t="s">
        <v>49</v>
      </c>
      <c r="K53" s="963" t="s">
        <v>48</v>
      </c>
      <c r="L53" s="979">
        <f>L55</f>
        <v>250</v>
      </c>
      <c r="M53" s="3236" t="s">
        <v>462</v>
      </c>
      <c r="N53" s="1083" t="s">
        <v>412</v>
      </c>
      <c r="O53" s="996">
        <v>100</v>
      </c>
    </row>
    <row r="54" spans="1:18" ht="17.25" customHeight="1" thickBot="1" x14ac:dyDescent="0.3">
      <c r="A54" s="3150"/>
      <c r="B54" s="3146"/>
      <c r="C54" s="3148"/>
      <c r="D54" s="3190"/>
      <c r="E54" s="3191"/>
      <c r="F54" s="3192"/>
      <c r="G54" s="3097"/>
      <c r="H54" s="3156"/>
      <c r="I54" s="1013"/>
      <c r="J54" s="1012"/>
      <c r="K54" s="1046" t="s">
        <v>29</v>
      </c>
      <c r="L54" s="1045">
        <f>SUM(L53:L53)</f>
        <v>250</v>
      </c>
      <c r="M54" s="3237"/>
      <c r="N54" s="1082"/>
      <c r="O54" s="1081"/>
    </row>
    <row r="55" spans="1:18" ht="15.75" customHeight="1" x14ac:dyDescent="0.25">
      <c r="A55" s="3149" t="s">
        <v>35</v>
      </c>
      <c r="B55" s="3145" t="s">
        <v>35</v>
      </c>
      <c r="C55" s="3147" t="s">
        <v>75</v>
      </c>
      <c r="D55" s="1033"/>
      <c r="E55" s="3106" t="s">
        <v>35</v>
      </c>
      <c r="F55" s="3255" t="s">
        <v>461</v>
      </c>
      <c r="G55" s="3097"/>
      <c r="H55" s="3156"/>
      <c r="I55" s="1031"/>
      <c r="J55" s="1030"/>
      <c r="K55" s="954" t="s">
        <v>48</v>
      </c>
      <c r="L55" s="1080">
        <v>250</v>
      </c>
      <c r="M55" s="1079"/>
      <c r="N55" s="1078"/>
      <c r="O55" s="1077"/>
    </row>
    <row r="56" spans="1:18" ht="22.5" customHeight="1" thickBot="1" x14ac:dyDescent="0.3">
      <c r="A56" s="3150"/>
      <c r="B56" s="3146"/>
      <c r="C56" s="3148"/>
      <c r="D56" s="999"/>
      <c r="E56" s="3108"/>
      <c r="F56" s="3166"/>
      <c r="G56" s="3092"/>
      <c r="H56" s="3157"/>
      <c r="I56" s="1013"/>
      <c r="J56" s="1012"/>
      <c r="K56" s="946" t="s">
        <v>29</v>
      </c>
      <c r="L56" s="945">
        <f>SUM(L55)</f>
        <v>250</v>
      </c>
      <c r="M56" s="1076"/>
      <c r="N56" s="1075"/>
      <c r="O56" s="1074"/>
    </row>
    <row r="57" spans="1:18" ht="17.25" hidden="1" customHeight="1" x14ac:dyDescent="0.25">
      <c r="A57" s="3093" t="s">
        <v>35</v>
      </c>
      <c r="B57" s="3095" t="s">
        <v>35</v>
      </c>
      <c r="C57" s="1067" t="s">
        <v>71</v>
      </c>
      <c r="D57" s="3184" t="s">
        <v>458</v>
      </c>
      <c r="E57" s="3185"/>
      <c r="F57" s="3186"/>
      <c r="G57" s="3091" t="s">
        <v>460</v>
      </c>
      <c r="H57" s="3231" t="s">
        <v>51</v>
      </c>
      <c r="I57" s="3158" t="s">
        <v>54</v>
      </c>
      <c r="J57" s="3118" t="s">
        <v>49</v>
      </c>
      <c r="K57" s="963" t="s">
        <v>48</v>
      </c>
      <c r="L57" s="979">
        <v>0</v>
      </c>
      <c r="M57" s="1073" t="s">
        <v>459</v>
      </c>
      <c r="N57" s="1072" t="s">
        <v>453</v>
      </c>
      <c r="O57" s="1071">
        <v>1</v>
      </c>
    </row>
    <row r="58" spans="1:18" ht="24.75" hidden="1" customHeight="1" thickBot="1" x14ac:dyDescent="0.3">
      <c r="A58" s="3094"/>
      <c r="B58" s="3096"/>
      <c r="C58" s="1070"/>
      <c r="D58" s="3187"/>
      <c r="E58" s="3188"/>
      <c r="F58" s="3189"/>
      <c r="G58" s="3097"/>
      <c r="H58" s="3232"/>
      <c r="I58" s="3167"/>
      <c r="J58" s="3119"/>
      <c r="K58" s="1046" t="s">
        <v>29</v>
      </c>
      <c r="L58" s="1045">
        <f>SUM(L57:L57)</f>
        <v>0</v>
      </c>
      <c r="M58" s="1065"/>
      <c r="N58" s="1069"/>
      <c r="O58" s="1068"/>
    </row>
    <row r="59" spans="1:18" ht="31.5" hidden="1" customHeight="1" thickBot="1" x14ac:dyDescent="0.3">
      <c r="A59" s="3093" t="s">
        <v>35</v>
      </c>
      <c r="B59" s="3095" t="s">
        <v>35</v>
      </c>
      <c r="C59" s="1067" t="s">
        <v>71</v>
      </c>
      <c r="D59" s="1066"/>
      <c r="E59" s="3106" t="s">
        <v>35</v>
      </c>
      <c r="F59" s="3229" t="s">
        <v>458</v>
      </c>
      <c r="G59" s="3097"/>
      <c r="H59" s="3232"/>
      <c r="I59" s="3167"/>
      <c r="J59" s="3119"/>
      <c r="K59" s="1010" t="s">
        <v>48</v>
      </c>
      <c r="L59" s="945">
        <v>0</v>
      </c>
      <c r="M59" s="1065"/>
      <c r="N59" s="1064"/>
      <c r="O59" s="1063"/>
    </row>
    <row r="60" spans="1:18" ht="18.75" hidden="1" customHeight="1" thickBot="1" x14ac:dyDescent="0.3">
      <c r="A60" s="3094"/>
      <c r="B60" s="3096"/>
      <c r="C60" s="975"/>
      <c r="D60" s="1062"/>
      <c r="E60" s="3108"/>
      <c r="F60" s="3230"/>
      <c r="G60" s="3092"/>
      <c r="H60" s="3233"/>
      <c r="I60" s="3159"/>
      <c r="J60" s="3120"/>
      <c r="K60" s="1007" t="s">
        <v>29</v>
      </c>
      <c r="L60" s="945">
        <v>0</v>
      </c>
      <c r="M60" s="1061"/>
      <c r="N60" s="1060"/>
      <c r="O60" s="1059"/>
    </row>
    <row r="61" spans="1:18" ht="15.75" customHeight="1" thickBot="1" x14ac:dyDescent="0.3">
      <c r="A61" s="1058" t="s">
        <v>35</v>
      </c>
      <c r="B61" s="1057" t="s">
        <v>35</v>
      </c>
      <c r="C61" s="3290" t="s">
        <v>34</v>
      </c>
      <c r="D61" s="3291"/>
      <c r="E61" s="3291"/>
      <c r="F61" s="3291"/>
      <c r="G61" s="3291"/>
      <c r="H61" s="3291"/>
      <c r="I61" s="3291"/>
      <c r="J61" s="3292"/>
      <c r="K61" s="1056" t="s">
        <v>29</v>
      </c>
      <c r="L61" s="1055">
        <f>L22+L38+L47+L54+L58</f>
        <v>9716.1999999999989</v>
      </c>
      <c r="M61" s="1054"/>
      <c r="N61" s="1049"/>
      <c r="O61" s="1053"/>
    </row>
    <row r="62" spans="1:18" ht="18" customHeight="1" thickBot="1" x14ac:dyDescent="0.3">
      <c r="A62" s="1052" t="s">
        <v>35</v>
      </c>
      <c r="B62" s="1051" t="s">
        <v>84</v>
      </c>
      <c r="C62" s="1050" t="s">
        <v>457</v>
      </c>
      <c r="D62" s="1048"/>
      <c r="E62" s="1048"/>
      <c r="F62" s="1048"/>
      <c r="G62" s="1048"/>
      <c r="H62" s="1048"/>
      <c r="I62" s="1048"/>
      <c r="J62" s="1049"/>
      <c r="K62" s="1048"/>
      <c r="L62" s="1048"/>
      <c r="M62" s="1048"/>
      <c r="N62" s="1048"/>
      <c r="O62" s="1047"/>
    </row>
    <row r="63" spans="1:18" ht="16.5" customHeight="1" x14ac:dyDescent="0.25">
      <c r="A63" s="3149" t="s">
        <v>35</v>
      </c>
      <c r="B63" s="3145" t="s">
        <v>84</v>
      </c>
      <c r="C63" s="3147" t="s">
        <v>35</v>
      </c>
      <c r="D63" s="1003"/>
      <c r="E63" s="989"/>
      <c r="F63" s="3234" t="s">
        <v>456</v>
      </c>
      <c r="G63" s="3091" t="s">
        <v>455</v>
      </c>
      <c r="H63" s="3182" t="s">
        <v>51</v>
      </c>
      <c r="I63" s="3158" t="s">
        <v>450</v>
      </c>
      <c r="J63" s="992" t="s">
        <v>449</v>
      </c>
      <c r="K63" s="954" t="s">
        <v>393</v>
      </c>
      <c r="L63" s="988">
        <v>1.5</v>
      </c>
      <c r="M63" s="3116" t="s">
        <v>454</v>
      </c>
      <c r="N63" s="3140" t="s">
        <v>453</v>
      </c>
      <c r="O63" s="3132">
        <v>2118</v>
      </c>
    </row>
    <row r="64" spans="1:18" ht="33.75" customHeight="1" thickBot="1" x14ac:dyDescent="0.3">
      <c r="A64" s="3150"/>
      <c r="B64" s="3146"/>
      <c r="C64" s="3148"/>
      <c r="D64" s="999"/>
      <c r="E64" s="948"/>
      <c r="F64" s="3235"/>
      <c r="G64" s="3092"/>
      <c r="H64" s="3183"/>
      <c r="I64" s="3159"/>
      <c r="J64" s="991"/>
      <c r="K64" s="946" t="s">
        <v>29</v>
      </c>
      <c r="L64" s="983">
        <f>SUM(L63:L63)</f>
        <v>1.5</v>
      </c>
      <c r="M64" s="3117"/>
      <c r="N64" s="3141"/>
      <c r="O64" s="3133"/>
    </row>
    <row r="65" spans="1:18" ht="26.25" customHeight="1" x14ac:dyDescent="0.25">
      <c r="A65" s="3149" t="s">
        <v>35</v>
      </c>
      <c r="B65" s="3145" t="s">
        <v>84</v>
      </c>
      <c r="C65" s="3147" t="s">
        <v>84</v>
      </c>
      <c r="D65" s="1003"/>
      <c r="E65" s="989"/>
      <c r="F65" s="3160" t="s">
        <v>452</v>
      </c>
      <c r="G65" s="3091" t="s">
        <v>451</v>
      </c>
      <c r="H65" s="3182" t="s">
        <v>51</v>
      </c>
      <c r="I65" s="3158" t="s">
        <v>450</v>
      </c>
      <c r="J65" s="992" t="s">
        <v>449</v>
      </c>
      <c r="K65" s="954" t="s">
        <v>393</v>
      </c>
      <c r="L65" s="988">
        <v>52.4</v>
      </c>
      <c r="M65" s="3114" t="s">
        <v>448</v>
      </c>
      <c r="N65" s="977" t="s">
        <v>182</v>
      </c>
      <c r="O65" s="976">
        <v>66</v>
      </c>
    </row>
    <row r="66" spans="1:18" ht="32.25" customHeight="1" thickBot="1" x14ac:dyDescent="0.3">
      <c r="A66" s="3150"/>
      <c r="B66" s="3146"/>
      <c r="C66" s="3148"/>
      <c r="D66" s="999"/>
      <c r="E66" s="948"/>
      <c r="F66" s="3161"/>
      <c r="G66" s="3092"/>
      <c r="H66" s="3183"/>
      <c r="I66" s="3159"/>
      <c r="J66" s="991"/>
      <c r="K66" s="946" t="s">
        <v>29</v>
      </c>
      <c r="L66" s="983">
        <f>SUM(L65:L65)</f>
        <v>52.4</v>
      </c>
      <c r="M66" s="3115"/>
      <c r="N66" s="981"/>
      <c r="O66" s="980"/>
    </row>
    <row r="67" spans="1:18" ht="23.25" customHeight="1" x14ac:dyDescent="0.25">
      <c r="A67" s="3093" t="s">
        <v>35</v>
      </c>
      <c r="B67" s="3095" t="s">
        <v>84</v>
      </c>
      <c r="C67" s="3101" t="s">
        <v>78</v>
      </c>
      <c r="D67" s="3184" t="s">
        <v>447</v>
      </c>
      <c r="E67" s="3185"/>
      <c r="F67" s="3186"/>
      <c r="G67" s="3091" t="s">
        <v>446</v>
      </c>
      <c r="H67" s="3155" t="s">
        <v>51</v>
      </c>
      <c r="I67" s="3158" t="s">
        <v>54</v>
      </c>
      <c r="J67" s="3118" t="s">
        <v>49</v>
      </c>
      <c r="K67" s="963" t="s">
        <v>393</v>
      </c>
      <c r="L67" s="979">
        <f>L71</f>
        <v>77.5</v>
      </c>
      <c r="M67" s="3116" t="s">
        <v>445</v>
      </c>
      <c r="N67" s="3130" t="s">
        <v>182</v>
      </c>
      <c r="O67" s="3132">
        <v>86</v>
      </c>
    </row>
    <row r="68" spans="1:18" ht="16.5" customHeight="1" thickBot="1" x14ac:dyDescent="0.3">
      <c r="A68" s="3094"/>
      <c r="B68" s="3096"/>
      <c r="C68" s="3103"/>
      <c r="D68" s="3190"/>
      <c r="E68" s="3191"/>
      <c r="F68" s="3192"/>
      <c r="G68" s="3097"/>
      <c r="H68" s="3156"/>
      <c r="I68" s="3167"/>
      <c r="J68" s="3119"/>
      <c r="K68" s="1046" t="s">
        <v>29</v>
      </c>
      <c r="L68" s="1045">
        <f>SUM(L67:L67)</f>
        <v>77.5</v>
      </c>
      <c r="M68" s="3117"/>
      <c r="N68" s="3131"/>
      <c r="O68" s="3133"/>
      <c r="P68" s="968"/>
    </row>
    <row r="69" spans="1:18" ht="18.75" customHeight="1" thickBot="1" x14ac:dyDescent="0.3">
      <c r="A69" s="1044" t="s">
        <v>35</v>
      </c>
      <c r="B69" s="1043" t="s">
        <v>84</v>
      </c>
      <c r="C69" s="1041" t="s">
        <v>78</v>
      </c>
      <c r="D69" s="1025"/>
      <c r="E69" s="956" t="s">
        <v>35</v>
      </c>
      <c r="F69" s="1042" t="s">
        <v>444</v>
      </c>
      <c r="G69" s="3097"/>
      <c r="H69" s="3156"/>
      <c r="I69" s="3167"/>
      <c r="J69" s="3119"/>
      <c r="K69" s="954" t="s">
        <v>393</v>
      </c>
      <c r="L69" s="1036">
        <v>51.3</v>
      </c>
      <c r="M69" s="1008"/>
      <c r="N69" s="1028"/>
      <c r="O69" s="1027"/>
    </row>
    <row r="70" spans="1:18" ht="16.5" customHeight="1" x14ac:dyDescent="0.25">
      <c r="A70" s="3093" t="s">
        <v>35</v>
      </c>
      <c r="B70" s="3095" t="s">
        <v>84</v>
      </c>
      <c r="C70" s="1041" t="s">
        <v>78</v>
      </c>
      <c r="D70" s="1025"/>
      <c r="E70" s="3106" t="s">
        <v>84</v>
      </c>
      <c r="F70" s="3165" t="s">
        <v>443</v>
      </c>
      <c r="G70" s="3097"/>
      <c r="H70" s="3156"/>
      <c r="I70" s="3167"/>
      <c r="J70" s="3119"/>
      <c r="K70" s="954" t="s">
        <v>393</v>
      </c>
      <c r="L70" s="1020">
        <v>26.2</v>
      </c>
      <c r="M70" s="1019"/>
      <c r="N70" s="1018"/>
      <c r="O70" s="1017"/>
    </row>
    <row r="71" spans="1:18" ht="20.25" customHeight="1" thickBot="1" x14ac:dyDescent="0.3">
      <c r="A71" s="3094"/>
      <c r="B71" s="3096"/>
      <c r="C71" s="1040"/>
      <c r="D71" s="1025"/>
      <c r="E71" s="3108"/>
      <c r="F71" s="3166"/>
      <c r="G71" s="3092"/>
      <c r="H71" s="3157"/>
      <c r="I71" s="3159"/>
      <c r="J71" s="3120"/>
      <c r="K71" s="946" t="s">
        <v>29</v>
      </c>
      <c r="L71" s="945">
        <f>SUM(L69:L70)</f>
        <v>77.5</v>
      </c>
      <c r="M71" s="1005"/>
      <c r="N71" s="998"/>
      <c r="O71" s="1011"/>
    </row>
    <row r="72" spans="1:18" ht="32.25" customHeight="1" x14ac:dyDescent="0.25">
      <c r="A72" s="3149" t="s">
        <v>35</v>
      </c>
      <c r="B72" s="3145" t="s">
        <v>84</v>
      </c>
      <c r="C72" s="3147" t="s">
        <v>77</v>
      </c>
      <c r="D72" s="1003"/>
      <c r="E72" s="989"/>
      <c r="F72" s="3193" t="s">
        <v>442</v>
      </c>
      <c r="G72" s="3091" t="s">
        <v>441</v>
      </c>
      <c r="H72" s="3182" t="s">
        <v>51</v>
      </c>
      <c r="I72" s="3158" t="s">
        <v>230</v>
      </c>
      <c r="J72" s="3304" t="s">
        <v>420</v>
      </c>
      <c r="K72" s="1039" t="s">
        <v>393</v>
      </c>
      <c r="L72" s="1038">
        <v>17</v>
      </c>
      <c r="M72" s="3134" t="s">
        <v>440</v>
      </c>
      <c r="N72" s="3136" t="s">
        <v>46</v>
      </c>
      <c r="O72" s="3138">
        <v>6</v>
      </c>
    </row>
    <row r="73" spans="1:18" ht="22.5" customHeight="1" thickBot="1" x14ac:dyDescent="0.3">
      <c r="A73" s="3150"/>
      <c r="B73" s="3146"/>
      <c r="C73" s="3148"/>
      <c r="D73" s="999"/>
      <c r="E73" s="948"/>
      <c r="F73" s="3194"/>
      <c r="G73" s="3092"/>
      <c r="H73" s="3183"/>
      <c r="I73" s="3159"/>
      <c r="J73" s="3305"/>
      <c r="K73" s="946" t="s">
        <v>29</v>
      </c>
      <c r="L73" s="983">
        <f>SUM(L72:L72)</f>
        <v>17</v>
      </c>
      <c r="M73" s="3135"/>
      <c r="N73" s="3137"/>
      <c r="O73" s="3133"/>
    </row>
    <row r="74" spans="1:18" ht="21" customHeight="1" x14ac:dyDescent="0.25">
      <c r="A74" s="3149" t="s">
        <v>35</v>
      </c>
      <c r="B74" s="3145" t="s">
        <v>84</v>
      </c>
      <c r="C74" s="3147" t="s">
        <v>75</v>
      </c>
      <c r="D74" s="1003"/>
      <c r="E74" s="989"/>
      <c r="F74" s="3193" t="s">
        <v>439</v>
      </c>
      <c r="G74" s="3091" t="s">
        <v>438</v>
      </c>
      <c r="H74" s="3182" t="s">
        <v>51</v>
      </c>
      <c r="I74" s="3158" t="s">
        <v>437</v>
      </c>
      <c r="J74" s="992" t="s">
        <v>436</v>
      </c>
      <c r="K74" s="954" t="s">
        <v>393</v>
      </c>
      <c r="L74" s="988">
        <v>8</v>
      </c>
      <c r="M74" s="3143" t="s">
        <v>435</v>
      </c>
      <c r="N74" s="3130" t="s">
        <v>182</v>
      </c>
      <c r="O74" s="3132">
        <v>100</v>
      </c>
    </row>
    <row r="75" spans="1:18" ht="16.5" customHeight="1" thickBot="1" x14ac:dyDescent="0.3">
      <c r="A75" s="3150"/>
      <c r="B75" s="3146"/>
      <c r="C75" s="3148"/>
      <c r="D75" s="999"/>
      <c r="E75" s="948"/>
      <c r="F75" s="3194"/>
      <c r="G75" s="3092"/>
      <c r="H75" s="3183"/>
      <c r="I75" s="3159"/>
      <c r="J75" s="991"/>
      <c r="K75" s="946" t="s">
        <v>29</v>
      </c>
      <c r="L75" s="983">
        <f>SUM(L74:L74)</f>
        <v>8</v>
      </c>
      <c r="M75" s="3144"/>
      <c r="N75" s="3131"/>
      <c r="O75" s="3133"/>
    </row>
    <row r="76" spans="1:18" ht="18.75" customHeight="1" x14ac:dyDescent="0.25">
      <c r="A76" s="3149" t="s">
        <v>35</v>
      </c>
      <c r="B76" s="3145" t="s">
        <v>84</v>
      </c>
      <c r="C76" s="3147" t="s">
        <v>71</v>
      </c>
      <c r="D76" s="1003"/>
      <c r="E76" s="989"/>
      <c r="F76" s="3193" t="s">
        <v>434</v>
      </c>
      <c r="G76" s="3091" t="s">
        <v>433</v>
      </c>
      <c r="H76" s="3182" t="s">
        <v>51</v>
      </c>
      <c r="I76" s="3158" t="s">
        <v>230</v>
      </c>
      <c r="J76" s="3304" t="s">
        <v>420</v>
      </c>
      <c r="K76" s="954" t="s">
        <v>393</v>
      </c>
      <c r="L76" s="988">
        <v>64.7</v>
      </c>
      <c r="M76" s="978"/>
      <c r="N76" s="977"/>
      <c r="O76" s="976"/>
    </row>
    <row r="77" spans="1:18" ht="19.5" customHeight="1" thickBot="1" x14ac:dyDescent="0.3">
      <c r="A77" s="3150"/>
      <c r="B77" s="3146"/>
      <c r="C77" s="3148"/>
      <c r="D77" s="999"/>
      <c r="E77" s="948"/>
      <c r="F77" s="3194"/>
      <c r="G77" s="3092"/>
      <c r="H77" s="3183"/>
      <c r="I77" s="3159"/>
      <c r="J77" s="3305"/>
      <c r="K77" s="946" t="s">
        <v>29</v>
      </c>
      <c r="L77" s="983">
        <f>SUM(L76:L76)</f>
        <v>64.7</v>
      </c>
      <c r="M77" s="982"/>
      <c r="N77" s="981"/>
      <c r="O77" s="980"/>
    </row>
    <row r="78" spans="1:18" ht="20.25" customHeight="1" x14ac:dyDescent="0.25">
      <c r="A78" s="3149" t="s">
        <v>35</v>
      </c>
      <c r="B78" s="3145" t="s">
        <v>84</v>
      </c>
      <c r="C78" s="3147" t="s">
        <v>67</v>
      </c>
      <c r="D78" s="1003"/>
      <c r="E78" s="989"/>
      <c r="F78" s="3193" t="s">
        <v>432</v>
      </c>
      <c r="G78" s="3091" t="s">
        <v>431</v>
      </c>
      <c r="H78" s="3182" t="s">
        <v>51</v>
      </c>
      <c r="I78" s="3158" t="s">
        <v>283</v>
      </c>
      <c r="J78" s="992" t="s">
        <v>318</v>
      </c>
      <c r="K78" s="954" t="s">
        <v>393</v>
      </c>
      <c r="L78" s="1036">
        <v>7.8</v>
      </c>
      <c r="M78" s="978"/>
      <c r="N78" s="977"/>
      <c r="O78" s="976"/>
      <c r="R78" s="968"/>
    </row>
    <row r="79" spans="1:18" ht="22.5" customHeight="1" thickBot="1" x14ac:dyDescent="0.3">
      <c r="A79" s="3150"/>
      <c r="B79" s="3146"/>
      <c r="C79" s="3148"/>
      <c r="D79" s="999"/>
      <c r="E79" s="948"/>
      <c r="F79" s="3194"/>
      <c r="G79" s="3092"/>
      <c r="H79" s="3183"/>
      <c r="I79" s="3159"/>
      <c r="J79" s="991"/>
      <c r="K79" s="946" t="s">
        <v>29</v>
      </c>
      <c r="L79" s="983">
        <f>SUM(L78:L78)</f>
        <v>7.8</v>
      </c>
      <c r="M79" s="982"/>
      <c r="N79" s="981"/>
      <c r="O79" s="980"/>
    </row>
    <row r="80" spans="1:18" ht="24" customHeight="1" x14ac:dyDescent="0.25">
      <c r="A80" s="3149" t="s">
        <v>35</v>
      </c>
      <c r="B80" s="3145" t="s">
        <v>84</v>
      </c>
      <c r="C80" s="3147" t="s">
        <v>63</v>
      </c>
      <c r="D80" s="3284" t="s">
        <v>427</v>
      </c>
      <c r="E80" s="3285"/>
      <c r="F80" s="3286"/>
      <c r="G80" s="3091" t="s">
        <v>430</v>
      </c>
      <c r="H80" s="3155" t="s">
        <v>51</v>
      </c>
      <c r="I80" s="964" t="s">
        <v>54</v>
      </c>
      <c r="J80" s="1030" t="s">
        <v>49</v>
      </c>
      <c r="K80" s="963" t="s">
        <v>393</v>
      </c>
      <c r="L80" s="979">
        <f>L84</f>
        <v>23.5</v>
      </c>
      <c r="M80" s="3142" t="s">
        <v>429</v>
      </c>
      <c r="N80" s="3130" t="s">
        <v>182</v>
      </c>
      <c r="O80" s="3132">
        <v>80</v>
      </c>
      <c r="P80" s="968"/>
      <c r="Q80" s="968"/>
      <c r="R80" s="968"/>
    </row>
    <row r="81" spans="1:18" ht="30" customHeight="1" thickBot="1" x14ac:dyDescent="0.3">
      <c r="A81" s="3150"/>
      <c r="B81" s="3146"/>
      <c r="C81" s="3148"/>
      <c r="D81" s="3287"/>
      <c r="E81" s="3288"/>
      <c r="F81" s="3289"/>
      <c r="G81" s="3097"/>
      <c r="H81" s="3156"/>
      <c r="I81" s="1022"/>
      <c r="J81" s="1021"/>
      <c r="K81" s="959" t="s">
        <v>29</v>
      </c>
      <c r="L81" s="974">
        <f>SUM(L80:L80)</f>
        <v>23.5</v>
      </c>
      <c r="M81" s="3135"/>
      <c r="N81" s="3131"/>
      <c r="O81" s="3133"/>
    </row>
    <row r="82" spans="1:18" ht="18" customHeight="1" thickBot="1" x14ac:dyDescent="0.3">
      <c r="A82" s="1034" t="s">
        <v>35</v>
      </c>
      <c r="B82" s="966" t="s">
        <v>84</v>
      </c>
      <c r="C82" s="3101" t="s">
        <v>63</v>
      </c>
      <c r="D82" s="1033"/>
      <c r="E82" s="1024" t="s">
        <v>35</v>
      </c>
      <c r="F82" s="1032" t="s">
        <v>428</v>
      </c>
      <c r="G82" s="3097"/>
      <c r="H82" s="3156"/>
      <c r="I82" s="1031"/>
      <c r="J82" s="1030"/>
      <c r="K82" s="954" t="s">
        <v>393</v>
      </c>
      <c r="L82" s="1029">
        <v>0</v>
      </c>
      <c r="M82" s="1008"/>
      <c r="N82" s="1028"/>
      <c r="O82" s="1027"/>
    </row>
    <row r="83" spans="1:18" ht="16.5" customHeight="1" x14ac:dyDescent="0.25">
      <c r="A83" s="1026"/>
      <c r="B83" s="957"/>
      <c r="C83" s="3102"/>
      <c r="D83" s="1025"/>
      <c r="E83" s="1024" t="s">
        <v>84</v>
      </c>
      <c r="F83" s="1023" t="s">
        <v>427</v>
      </c>
      <c r="G83" s="3097"/>
      <c r="H83" s="3156"/>
      <c r="I83" s="1022"/>
      <c r="J83" s="1021"/>
      <c r="K83" s="954" t="s">
        <v>393</v>
      </c>
      <c r="L83" s="1020">
        <v>23.5</v>
      </c>
      <c r="M83" s="1019"/>
      <c r="N83" s="1018"/>
      <c r="O83" s="1017"/>
    </row>
    <row r="84" spans="1:18" ht="14.25" customHeight="1" thickBot="1" x14ac:dyDescent="0.3">
      <c r="A84" s="1016"/>
      <c r="B84" s="949"/>
      <c r="C84" s="3103"/>
      <c r="D84" s="999"/>
      <c r="E84" s="1015"/>
      <c r="F84" s="1014"/>
      <c r="G84" s="3092"/>
      <c r="H84" s="3157"/>
      <c r="I84" s="1013"/>
      <c r="J84" s="1012"/>
      <c r="K84" s="946" t="s">
        <v>29</v>
      </c>
      <c r="L84" s="945">
        <f>SUM(L82:L83)</f>
        <v>23.5</v>
      </c>
      <c r="M84" s="1005"/>
      <c r="N84" s="998"/>
      <c r="O84" s="1011"/>
    </row>
    <row r="85" spans="1:18" ht="27.75" customHeight="1" thickBot="1" x14ac:dyDescent="0.3">
      <c r="A85" s="3149" t="s">
        <v>35</v>
      </c>
      <c r="B85" s="3145" t="s">
        <v>84</v>
      </c>
      <c r="C85" s="3147" t="s">
        <v>58</v>
      </c>
      <c r="D85" s="1003"/>
      <c r="E85" s="989"/>
      <c r="F85" s="3193" t="s">
        <v>426</v>
      </c>
      <c r="G85" s="3091" t="s">
        <v>425</v>
      </c>
      <c r="H85" s="3182" t="s">
        <v>51</v>
      </c>
      <c r="I85" s="3158" t="s">
        <v>415</v>
      </c>
      <c r="J85" s="992" t="s">
        <v>414</v>
      </c>
      <c r="K85" s="1010" t="s">
        <v>393</v>
      </c>
      <c r="L85" s="1009">
        <v>25</v>
      </c>
      <c r="M85" s="3116" t="s">
        <v>424</v>
      </c>
      <c r="N85" s="977" t="s">
        <v>423</v>
      </c>
      <c r="O85" s="976">
        <v>1500</v>
      </c>
    </row>
    <row r="86" spans="1:18" ht="49.5" customHeight="1" thickBot="1" x14ac:dyDescent="0.3">
      <c r="A86" s="3150"/>
      <c r="B86" s="3146"/>
      <c r="C86" s="3148"/>
      <c r="D86" s="999"/>
      <c r="E86" s="948"/>
      <c r="F86" s="3194"/>
      <c r="G86" s="3092"/>
      <c r="H86" s="3183"/>
      <c r="I86" s="3159"/>
      <c r="J86" s="991"/>
      <c r="K86" s="1007" t="s">
        <v>29</v>
      </c>
      <c r="L86" s="1006">
        <f>SUM(L85:L85)</f>
        <v>25</v>
      </c>
      <c r="M86" s="3117"/>
      <c r="N86" s="981" t="s">
        <v>182</v>
      </c>
      <c r="O86" s="1004">
        <v>4.7</v>
      </c>
    </row>
    <row r="87" spans="1:18" ht="39" customHeight="1" x14ac:dyDescent="0.25">
      <c r="A87" s="3149" t="s">
        <v>35</v>
      </c>
      <c r="B87" s="3145" t="s">
        <v>84</v>
      </c>
      <c r="C87" s="3147" t="s">
        <v>33</v>
      </c>
      <c r="D87" s="1003"/>
      <c r="E87" s="989"/>
      <c r="F87" s="3234" t="s">
        <v>422</v>
      </c>
      <c r="G87" s="3091" t="s">
        <v>421</v>
      </c>
      <c r="H87" s="3182" t="s">
        <v>51</v>
      </c>
      <c r="I87" s="3158" t="s">
        <v>230</v>
      </c>
      <c r="J87" s="3304" t="s">
        <v>420</v>
      </c>
      <c r="K87" s="954" t="s">
        <v>393</v>
      </c>
      <c r="L87" s="988">
        <v>9.1</v>
      </c>
      <c r="M87" s="3153" t="s">
        <v>419</v>
      </c>
      <c r="N87" s="1001" t="s">
        <v>412</v>
      </c>
      <c r="O87" s="1000">
        <v>46.1</v>
      </c>
    </row>
    <row r="88" spans="1:18" ht="15.75" thickBot="1" x14ac:dyDescent="0.3">
      <c r="A88" s="3150"/>
      <c r="B88" s="3146"/>
      <c r="C88" s="3148"/>
      <c r="D88" s="999"/>
      <c r="E88" s="948"/>
      <c r="F88" s="3235"/>
      <c r="G88" s="3092"/>
      <c r="H88" s="3183"/>
      <c r="I88" s="3159"/>
      <c r="J88" s="3305"/>
      <c r="K88" s="946" t="s">
        <v>29</v>
      </c>
      <c r="L88" s="983">
        <f>SUM(L87:L87)</f>
        <v>9.1</v>
      </c>
      <c r="M88" s="3154"/>
      <c r="N88" s="998"/>
      <c r="O88" s="997"/>
    </row>
    <row r="89" spans="1:18" ht="36.75" customHeight="1" x14ac:dyDescent="0.25">
      <c r="A89" s="3149" t="s">
        <v>35</v>
      </c>
      <c r="B89" s="3145" t="s">
        <v>84</v>
      </c>
      <c r="C89" s="3101" t="s">
        <v>418</v>
      </c>
      <c r="D89" s="990"/>
      <c r="E89" s="989"/>
      <c r="F89" s="3193" t="s">
        <v>417</v>
      </c>
      <c r="G89" s="3091" t="s">
        <v>416</v>
      </c>
      <c r="H89" s="3182" t="s">
        <v>51</v>
      </c>
      <c r="I89" s="3158" t="s">
        <v>415</v>
      </c>
      <c r="J89" s="992" t="s">
        <v>414</v>
      </c>
      <c r="K89" s="954" t="s">
        <v>393</v>
      </c>
      <c r="L89" s="988">
        <v>0.4</v>
      </c>
      <c r="M89" s="3151" t="s">
        <v>413</v>
      </c>
      <c r="N89" s="3139" t="s">
        <v>412</v>
      </c>
      <c r="O89" s="3132">
        <v>100</v>
      </c>
    </row>
    <row r="90" spans="1:18" ht="29.25" customHeight="1" thickBot="1" x14ac:dyDescent="0.3">
      <c r="A90" s="3150"/>
      <c r="B90" s="3146"/>
      <c r="C90" s="3238"/>
      <c r="D90" s="984"/>
      <c r="E90" s="948"/>
      <c r="F90" s="3194"/>
      <c r="G90" s="3092"/>
      <c r="H90" s="3183"/>
      <c r="I90" s="3159"/>
      <c r="J90" s="991"/>
      <c r="K90" s="946" t="s">
        <v>29</v>
      </c>
      <c r="L90" s="983">
        <f>SUM(L89:L89)</f>
        <v>0.4</v>
      </c>
      <c r="M90" s="3152"/>
      <c r="N90" s="3137"/>
      <c r="O90" s="3133"/>
    </row>
    <row r="91" spans="1:18" ht="24" customHeight="1" x14ac:dyDescent="0.25">
      <c r="A91" s="3149" t="s">
        <v>35</v>
      </c>
      <c r="B91" s="3145" t="s">
        <v>84</v>
      </c>
      <c r="C91" s="3101" t="s">
        <v>411</v>
      </c>
      <c r="D91" s="990"/>
      <c r="E91" s="989"/>
      <c r="F91" s="3193" t="s">
        <v>410</v>
      </c>
      <c r="G91" s="3091" t="s">
        <v>409</v>
      </c>
      <c r="H91" s="3182" t="s">
        <v>51</v>
      </c>
      <c r="I91" s="3158" t="s">
        <v>283</v>
      </c>
      <c r="J91" s="992" t="s">
        <v>318</v>
      </c>
      <c r="K91" s="954" t="s">
        <v>393</v>
      </c>
      <c r="L91" s="994">
        <v>209.4</v>
      </c>
      <c r="M91" s="978"/>
      <c r="N91" s="977"/>
      <c r="O91" s="976"/>
      <c r="P91" s="993"/>
      <c r="Q91" s="968"/>
      <c r="R91" s="968"/>
    </row>
    <row r="92" spans="1:18" ht="19.5" customHeight="1" thickBot="1" x14ac:dyDescent="0.3">
      <c r="A92" s="3150"/>
      <c r="B92" s="3146"/>
      <c r="C92" s="3238"/>
      <c r="D92" s="984"/>
      <c r="E92" s="948"/>
      <c r="F92" s="3194"/>
      <c r="G92" s="3092"/>
      <c r="H92" s="3183"/>
      <c r="I92" s="3159"/>
      <c r="J92" s="991"/>
      <c r="K92" s="946" t="s">
        <v>29</v>
      </c>
      <c r="L92" s="983">
        <f>SUM(L91:L91)</f>
        <v>209.4</v>
      </c>
      <c r="M92" s="982"/>
      <c r="N92" s="981"/>
      <c r="O92" s="980"/>
    </row>
    <row r="93" spans="1:18" ht="17.25" customHeight="1" x14ac:dyDescent="0.25">
      <c r="A93" s="3149" t="s">
        <v>35</v>
      </c>
      <c r="B93" s="3145" t="s">
        <v>84</v>
      </c>
      <c r="C93" s="3101" t="s">
        <v>408</v>
      </c>
      <c r="D93" s="990"/>
      <c r="E93" s="989"/>
      <c r="F93" s="3193" t="s">
        <v>407</v>
      </c>
      <c r="G93" s="3091" t="s">
        <v>406</v>
      </c>
      <c r="H93" s="3182" t="s">
        <v>51</v>
      </c>
      <c r="I93" s="3158" t="s">
        <v>150</v>
      </c>
      <c r="J93" s="992" t="s">
        <v>158</v>
      </c>
      <c r="K93" s="954" t="s">
        <v>393</v>
      </c>
      <c r="L93" s="988">
        <v>0</v>
      </c>
      <c r="M93" s="987" t="s">
        <v>405</v>
      </c>
      <c r="N93" s="986" t="s">
        <v>46</v>
      </c>
      <c r="O93" s="985">
        <v>6</v>
      </c>
    </row>
    <row r="94" spans="1:18" ht="33" customHeight="1" thickBot="1" x14ac:dyDescent="0.3">
      <c r="A94" s="3150"/>
      <c r="B94" s="3146"/>
      <c r="C94" s="3238"/>
      <c r="D94" s="984"/>
      <c r="E94" s="948"/>
      <c r="F94" s="3194"/>
      <c r="G94" s="3092"/>
      <c r="H94" s="3183"/>
      <c r="I94" s="3159"/>
      <c r="J94" s="991"/>
      <c r="K94" s="946" t="s">
        <v>29</v>
      </c>
      <c r="L94" s="983">
        <f>SUM(L93:L93)</f>
        <v>0</v>
      </c>
      <c r="M94" s="982"/>
      <c r="N94" s="981"/>
      <c r="O94" s="980"/>
    </row>
    <row r="95" spans="1:18" ht="19.5" customHeight="1" x14ac:dyDescent="0.25">
      <c r="A95" s="3149" t="s">
        <v>35</v>
      </c>
      <c r="B95" s="3145" t="s">
        <v>84</v>
      </c>
      <c r="C95" s="3101" t="s">
        <v>404</v>
      </c>
      <c r="D95" s="990"/>
      <c r="E95" s="989"/>
      <c r="F95" s="3193" t="s">
        <v>403</v>
      </c>
      <c r="G95" s="3091" t="s">
        <v>402</v>
      </c>
      <c r="H95" s="3182" t="s">
        <v>51</v>
      </c>
      <c r="I95" s="3158" t="s">
        <v>150</v>
      </c>
      <c r="J95" s="3118" t="s">
        <v>158</v>
      </c>
      <c r="K95" s="954" t="s">
        <v>393</v>
      </c>
      <c r="L95" s="988">
        <v>28.4</v>
      </c>
      <c r="M95" s="987" t="s">
        <v>401</v>
      </c>
      <c r="N95" s="986" t="s">
        <v>46</v>
      </c>
      <c r="O95" s="985">
        <v>1300</v>
      </c>
      <c r="Q95" s="968"/>
    </row>
    <row r="96" spans="1:18" ht="46.5" customHeight="1" thickBot="1" x14ac:dyDescent="0.3">
      <c r="A96" s="3150"/>
      <c r="B96" s="3146"/>
      <c r="C96" s="3238"/>
      <c r="D96" s="984"/>
      <c r="E96" s="948"/>
      <c r="F96" s="3194"/>
      <c r="G96" s="3092"/>
      <c r="H96" s="3183"/>
      <c r="I96" s="3159"/>
      <c r="J96" s="3120"/>
      <c r="K96" s="946" t="s">
        <v>29</v>
      </c>
      <c r="L96" s="983">
        <f>SUM(L95:L95)</f>
        <v>28.4</v>
      </c>
      <c r="M96" s="982"/>
      <c r="N96" s="981"/>
      <c r="O96" s="980"/>
    </row>
    <row r="97" spans="1:18" ht="22.5" customHeight="1" x14ac:dyDescent="0.25">
      <c r="A97" s="3149" t="s">
        <v>35</v>
      </c>
      <c r="B97" s="3145" t="s">
        <v>84</v>
      </c>
      <c r="C97" s="3101" t="s">
        <v>398</v>
      </c>
      <c r="D97" s="3284" t="s">
        <v>400</v>
      </c>
      <c r="E97" s="3285"/>
      <c r="F97" s="3286"/>
      <c r="G97" s="3091" t="s">
        <v>399</v>
      </c>
      <c r="H97" s="3155" t="s">
        <v>51</v>
      </c>
      <c r="I97" s="3158" t="s">
        <v>54</v>
      </c>
      <c r="J97" s="3118" t="s">
        <v>49</v>
      </c>
      <c r="K97" s="963" t="s">
        <v>393</v>
      </c>
      <c r="L97" s="979">
        <f>L99</f>
        <v>29</v>
      </c>
      <c r="M97" s="978"/>
      <c r="N97" s="977"/>
      <c r="O97" s="976"/>
    </row>
    <row r="98" spans="1:18" ht="24" customHeight="1" thickBot="1" x14ac:dyDescent="0.3">
      <c r="A98" s="3150"/>
      <c r="B98" s="3146"/>
      <c r="C98" s="3238"/>
      <c r="D98" s="3287"/>
      <c r="E98" s="3288"/>
      <c r="F98" s="3289"/>
      <c r="G98" s="3097"/>
      <c r="H98" s="3156"/>
      <c r="I98" s="3167"/>
      <c r="J98" s="3119"/>
      <c r="K98" s="959" t="s">
        <v>29</v>
      </c>
      <c r="L98" s="974">
        <f>SUM(L97:L97)</f>
        <v>29</v>
      </c>
      <c r="M98" s="973"/>
      <c r="N98" s="972"/>
      <c r="O98" s="971"/>
    </row>
    <row r="99" spans="1:18" ht="22.5" customHeight="1" thickBot="1" x14ac:dyDescent="0.3">
      <c r="A99" s="3093" t="s">
        <v>35</v>
      </c>
      <c r="B99" s="3095" t="s">
        <v>84</v>
      </c>
      <c r="C99" s="3101" t="s">
        <v>398</v>
      </c>
      <c r="D99" s="3340"/>
      <c r="E99" s="956" t="s">
        <v>35</v>
      </c>
      <c r="F99" s="3333" t="s">
        <v>397</v>
      </c>
      <c r="G99" s="3097"/>
      <c r="H99" s="3156"/>
      <c r="I99" s="3167"/>
      <c r="J99" s="3119"/>
      <c r="K99" s="954" t="s">
        <v>393</v>
      </c>
      <c r="L99" s="970">
        <v>29</v>
      </c>
      <c r="M99" s="969"/>
      <c r="N99" s="961"/>
      <c r="O99" s="960"/>
      <c r="R99" s="968"/>
    </row>
    <row r="100" spans="1:18" ht="15" customHeight="1" thickBot="1" x14ac:dyDescent="0.3">
      <c r="A100" s="3094"/>
      <c r="B100" s="3096"/>
      <c r="C100" s="3103"/>
      <c r="D100" s="3341"/>
      <c r="E100" s="948"/>
      <c r="F100" s="3334"/>
      <c r="G100" s="3092"/>
      <c r="H100" s="3157"/>
      <c r="I100" s="3159"/>
      <c r="J100" s="3120"/>
      <c r="K100" s="946" t="s">
        <v>29</v>
      </c>
      <c r="L100" s="945">
        <f>SUM(L99)</f>
        <v>29</v>
      </c>
      <c r="M100" s="967"/>
      <c r="N100" s="943"/>
      <c r="O100" s="942"/>
    </row>
    <row r="101" spans="1:18" ht="15" customHeight="1" thickBot="1" x14ac:dyDescent="0.3">
      <c r="A101" s="3093" t="s">
        <v>35</v>
      </c>
      <c r="B101" s="3095" t="s">
        <v>84</v>
      </c>
      <c r="C101" s="3295" t="s">
        <v>396</v>
      </c>
      <c r="D101" s="3284" t="s">
        <v>394</v>
      </c>
      <c r="E101" s="3285"/>
      <c r="F101" s="3286"/>
      <c r="G101" s="3091" t="s">
        <v>395</v>
      </c>
      <c r="H101" s="3155" t="s">
        <v>51</v>
      </c>
      <c r="I101" s="3158" t="s">
        <v>54</v>
      </c>
      <c r="J101" s="3118" t="s">
        <v>49</v>
      </c>
      <c r="K101" s="963" t="s">
        <v>393</v>
      </c>
      <c r="L101" s="958">
        <f>L103</f>
        <v>87.8</v>
      </c>
      <c r="M101" s="962"/>
      <c r="N101" s="961"/>
      <c r="O101" s="960"/>
    </row>
    <row r="102" spans="1:18" ht="22.5" customHeight="1" thickBot="1" x14ac:dyDescent="0.3">
      <c r="A102" s="3104"/>
      <c r="B102" s="3105"/>
      <c r="C102" s="3296"/>
      <c r="D102" s="3287"/>
      <c r="E102" s="3288"/>
      <c r="F102" s="3289"/>
      <c r="G102" s="3097"/>
      <c r="H102" s="3156"/>
      <c r="I102" s="3167"/>
      <c r="J102" s="3119"/>
      <c r="K102" s="959" t="s">
        <v>29</v>
      </c>
      <c r="L102" s="958">
        <f>SUM(L101)</f>
        <v>87.8</v>
      </c>
      <c r="M102" s="952"/>
      <c r="N102" s="951"/>
      <c r="O102" s="950"/>
    </row>
    <row r="103" spans="1:18" ht="27.75" customHeight="1" thickBot="1" x14ac:dyDescent="0.3">
      <c r="A103" s="3104"/>
      <c r="B103" s="3105"/>
      <c r="C103" s="3296"/>
      <c r="D103" s="3298"/>
      <c r="E103" s="956" t="s">
        <v>35</v>
      </c>
      <c r="F103" s="3333" t="s">
        <v>394</v>
      </c>
      <c r="G103" s="3097"/>
      <c r="H103" s="3156"/>
      <c r="I103" s="3167"/>
      <c r="J103" s="3119"/>
      <c r="K103" s="954" t="s">
        <v>393</v>
      </c>
      <c r="L103" s="953">
        <v>87.8</v>
      </c>
      <c r="M103" s="952"/>
      <c r="N103" s="951"/>
      <c r="O103" s="950"/>
    </row>
    <row r="104" spans="1:18" ht="15" customHeight="1" thickBot="1" x14ac:dyDescent="0.3">
      <c r="A104" s="3094"/>
      <c r="B104" s="3096"/>
      <c r="C104" s="3297"/>
      <c r="D104" s="3299"/>
      <c r="E104" s="948"/>
      <c r="F104" s="3334"/>
      <c r="G104" s="3092"/>
      <c r="H104" s="3157"/>
      <c r="I104" s="3159"/>
      <c r="J104" s="3120"/>
      <c r="K104" s="946" t="s">
        <v>29</v>
      </c>
      <c r="L104" s="945">
        <f>SUM(L103)</f>
        <v>87.8</v>
      </c>
      <c r="M104" s="944"/>
      <c r="N104" s="943"/>
      <c r="O104" s="942"/>
    </row>
    <row r="105" spans="1:18" ht="15.75" customHeight="1" thickBot="1" x14ac:dyDescent="0.3">
      <c r="A105" s="930" t="s">
        <v>35</v>
      </c>
      <c r="B105" s="941" t="s">
        <v>84</v>
      </c>
      <c r="C105" s="3290" t="s">
        <v>34</v>
      </c>
      <c r="D105" s="3291"/>
      <c r="E105" s="3291"/>
      <c r="F105" s="3291"/>
      <c r="G105" s="3291"/>
      <c r="H105" s="3291"/>
      <c r="I105" s="3291"/>
      <c r="J105" s="3292"/>
      <c r="K105" s="940" t="s">
        <v>29</v>
      </c>
      <c r="L105" s="939">
        <f>L64+L66+L68+L73+L75+L77+L79+L81+L86+L88+L90+L92+L94+L96+L98+L102</f>
        <v>641.5</v>
      </c>
      <c r="M105" s="938"/>
      <c r="N105" s="938"/>
      <c r="O105" s="937"/>
    </row>
    <row r="106" spans="1:18" ht="15.75" customHeight="1" thickBot="1" x14ac:dyDescent="0.3">
      <c r="A106" s="936" t="s">
        <v>35</v>
      </c>
      <c r="B106" s="935"/>
      <c r="C106" s="3306" t="s">
        <v>32</v>
      </c>
      <c r="D106" s="3307"/>
      <c r="E106" s="3307"/>
      <c r="F106" s="3307"/>
      <c r="G106" s="3307"/>
      <c r="H106" s="3307"/>
      <c r="I106" s="3307"/>
      <c r="J106" s="3308"/>
      <c r="K106" s="934" t="s">
        <v>29</v>
      </c>
      <c r="L106" s="933">
        <f>L105+L61</f>
        <v>10357.699999999999</v>
      </c>
      <c r="M106" s="932"/>
      <c r="N106" s="932"/>
      <c r="O106" s="931"/>
    </row>
    <row r="107" spans="1:18" ht="15.75" hidden="1" thickBot="1" x14ac:dyDescent="0.3">
      <c r="A107" s="930"/>
      <c r="B107" s="929"/>
      <c r="C107" s="3312" t="s">
        <v>31</v>
      </c>
      <c r="D107" s="3312"/>
      <c r="E107" s="3312"/>
      <c r="F107" s="3312"/>
      <c r="G107" s="3312"/>
      <c r="H107" s="3312"/>
      <c r="I107" s="3313"/>
      <c r="J107" s="928"/>
      <c r="K107" s="927" t="s">
        <v>29</v>
      </c>
      <c r="L107" s="926">
        <f>L108-L19-L35</f>
        <v>10357.699999999999</v>
      </c>
      <c r="M107" s="925"/>
      <c r="N107" s="925"/>
      <c r="O107" s="924"/>
    </row>
    <row r="108" spans="1:18" ht="15.75" thickBot="1" x14ac:dyDescent="0.3">
      <c r="A108" s="3309" t="s">
        <v>392</v>
      </c>
      <c r="B108" s="3310"/>
      <c r="C108" s="3310"/>
      <c r="D108" s="3310"/>
      <c r="E108" s="3310"/>
      <c r="F108" s="3310"/>
      <c r="G108" s="3310"/>
      <c r="H108" s="3310"/>
      <c r="I108" s="3310"/>
      <c r="J108" s="3311"/>
      <c r="K108" s="923" t="s">
        <v>29</v>
      </c>
      <c r="L108" s="922">
        <f>L106*1</f>
        <v>10357.699999999999</v>
      </c>
      <c r="M108" s="3300"/>
      <c r="N108" s="3301"/>
      <c r="O108" s="3302"/>
    </row>
    <row r="109" spans="1:18" ht="24" customHeight="1" x14ac:dyDescent="0.25">
      <c r="A109" s="33" t="s">
        <v>28</v>
      </c>
      <c r="B109" s="33"/>
      <c r="C109" s="33"/>
      <c r="D109" s="33"/>
      <c r="E109" s="33"/>
      <c r="F109" s="33"/>
      <c r="G109" s="33"/>
      <c r="H109" s="34"/>
      <c r="I109" s="33"/>
      <c r="J109" s="33"/>
      <c r="K109" s="33"/>
      <c r="L109" s="33"/>
      <c r="M109" s="33"/>
      <c r="N109" s="32"/>
      <c r="O109" s="31"/>
    </row>
    <row r="110" spans="1:18" ht="20.45" customHeight="1" x14ac:dyDescent="0.25">
      <c r="A110" s="3303" t="s">
        <v>27</v>
      </c>
      <c r="B110" s="3303"/>
      <c r="C110" s="3303"/>
      <c r="D110" s="3303"/>
      <c r="E110" s="3303"/>
      <c r="F110" s="3303"/>
      <c r="G110" s="3303"/>
      <c r="H110" s="3303"/>
      <c r="I110" s="3303"/>
      <c r="J110" s="3303"/>
      <c r="K110" s="3303"/>
      <c r="L110" s="3303"/>
      <c r="M110" s="921"/>
      <c r="N110" s="921"/>
      <c r="O110" s="921"/>
      <c r="P110" s="26"/>
    </row>
    <row r="111" spans="1:18" ht="18.75" customHeight="1" thickBot="1" x14ac:dyDescent="0.3">
      <c r="A111" s="29"/>
      <c r="B111" s="27"/>
      <c r="C111" s="27"/>
      <c r="D111" s="27"/>
      <c r="E111" s="27"/>
      <c r="F111" s="27"/>
      <c r="G111" s="28"/>
      <c r="H111" s="27"/>
      <c r="I111" s="27"/>
      <c r="J111" s="920"/>
      <c r="K111" s="26"/>
      <c r="L111" s="25" t="s">
        <v>26</v>
      </c>
      <c r="M111" s="3336"/>
      <c r="N111" s="3336"/>
      <c r="O111" s="3336"/>
      <c r="P111" s="26"/>
    </row>
    <row r="112" spans="1:18" ht="26.25" customHeight="1" thickBot="1" x14ac:dyDescent="0.3">
      <c r="A112" s="24"/>
      <c r="B112" s="23"/>
      <c r="C112" s="3342" t="s">
        <v>25</v>
      </c>
      <c r="D112" s="3342"/>
      <c r="E112" s="3342"/>
      <c r="F112" s="3342"/>
      <c r="G112" s="3342"/>
      <c r="H112" s="3342"/>
      <c r="I112" s="3342"/>
      <c r="J112" s="3342"/>
      <c r="K112" s="3342"/>
      <c r="L112" s="22" t="s">
        <v>24</v>
      </c>
      <c r="M112" s="918"/>
      <c r="N112" s="917"/>
      <c r="O112" s="917"/>
      <c r="P112" s="26"/>
    </row>
    <row r="113" spans="1:23" ht="15.75" customHeight="1" thickBot="1" x14ac:dyDescent="0.3">
      <c r="A113" s="3337" t="s">
        <v>23</v>
      </c>
      <c r="B113" s="3338"/>
      <c r="C113" s="3338"/>
      <c r="D113" s="3338"/>
      <c r="E113" s="3338"/>
      <c r="F113" s="3338"/>
      <c r="G113" s="3338"/>
      <c r="H113" s="3338"/>
      <c r="I113" s="3338"/>
      <c r="J113" s="3338"/>
      <c r="K113" s="3339"/>
      <c r="L113" s="916">
        <f>L114+L118+L125+L126+L127+L128</f>
        <v>10357.699999999999</v>
      </c>
      <c r="M113" s="915"/>
      <c r="N113" s="915"/>
      <c r="O113" s="915"/>
      <c r="P113" s="915"/>
      <c r="Q113" s="915"/>
      <c r="R113" s="915"/>
      <c r="S113" s="915"/>
      <c r="T113" s="915"/>
      <c r="U113" s="915"/>
      <c r="V113" s="915"/>
      <c r="W113" s="915"/>
    </row>
    <row r="114" spans="1:23" ht="15.75" customHeight="1" x14ac:dyDescent="0.25">
      <c r="A114" s="3245" t="s">
        <v>391</v>
      </c>
      <c r="B114" s="3246"/>
      <c r="C114" s="3246"/>
      <c r="D114" s="3246"/>
      <c r="E114" s="3246"/>
      <c r="F114" s="3246"/>
      <c r="G114" s="3246"/>
      <c r="H114" s="3246"/>
      <c r="I114" s="3246"/>
      <c r="J114" s="3246"/>
      <c r="K114" s="3249"/>
      <c r="L114" s="913">
        <f>L115+L116+L117</f>
        <v>9618.4</v>
      </c>
      <c r="M114" s="907"/>
      <c r="N114" s="914"/>
      <c r="O114" s="914"/>
      <c r="P114" s="905"/>
    </row>
    <row r="115" spans="1:23" ht="15.75" customHeight="1" x14ac:dyDescent="0.25">
      <c r="A115" s="3242" t="s">
        <v>390</v>
      </c>
      <c r="B115" s="3243"/>
      <c r="C115" s="3243"/>
      <c r="D115" s="3243"/>
      <c r="E115" s="3243"/>
      <c r="F115" s="3243"/>
      <c r="G115" s="3243"/>
      <c r="H115" s="3243"/>
      <c r="I115" s="3243"/>
      <c r="J115" s="3243"/>
      <c r="K115" s="3244"/>
      <c r="L115" s="913">
        <f>L16+L34+L46+L53</f>
        <v>9618.4</v>
      </c>
      <c r="M115" s="907"/>
      <c r="N115" s="906"/>
      <c r="O115" s="906"/>
      <c r="P115" s="905"/>
    </row>
    <row r="116" spans="1:23" ht="15.75" customHeight="1" x14ac:dyDescent="0.25">
      <c r="A116" s="3245" t="s">
        <v>389</v>
      </c>
      <c r="B116" s="3246"/>
      <c r="C116" s="3246"/>
      <c r="D116" s="3246"/>
      <c r="E116" s="3247"/>
      <c r="F116" s="3247"/>
      <c r="G116" s="3247"/>
      <c r="H116" s="3247"/>
      <c r="I116" s="3247"/>
      <c r="J116" s="3247"/>
      <c r="K116" s="3248"/>
      <c r="L116" s="913">
        <v>0</v>
      </c>
      <c r="M116" s="907"/>
      <c r="N116" s="906"/>
      <c r="O116" s="906"/>
      <c r="P116" s="905"/>
    </row>
    <row r="117" spans="1:23" ht="27.75" customHeight="1" x14ac:dyDescent="0.25">
      <c r="A117" s="3252" t="s">
        <v>388</v>
      </c>
      <c r="B117" s="3253"/>
      <c r="C117" s="3253"/>
      <c r="D117" s="3253"/>
      <c r="E117" s="3253"/>
      <c r="F117" s="3253"/>
      <c r="G117" s="3253"/>
      <c r="H117" s="3253"/>
      <c r="I117" s="3253"/>
      <c r="J117" s="3253"/>
      <c r="K117" s="3254"/>
      <c r="L117" s="913">
        <v>0</v>
      </c>
      <c r="M117" s="907"/>
      <c r="N117" s="906"/>
      <c r="O117" s="906"/>
      <c r="P117" s="905"/>
    </row>
    <row r="118" spans="1:23" ht="15.75" customHeight="1" x14ac:dyDescent="0.25">
      <c r="A118" s="3242" t="s">
        <v>18</v>
      </c>
      <c r="B118" s="3243"/>
      <c r="C118" s="3243"/>
      <c r="D118" s="3243"/>
      <c r="E118" s="3243"/>
      <c r="F118" s="3243"/>
      <c r="G118" s="3243"/>
      <c r="H118" s="3243"/>
      <c r="I118" s="3243"/>
      <c r="J118" s="3243"/>
      <c r="K118" s="3244"/>
      <c r="L118" s="913">
        <f>L119+L120</f>
        <v>739.3</v>
      </c>
      <c r="M118" s="907"/>
      <c r="N118" s="906"/>
      <c r="O118" s="906"/>
      <c r="P118" s="905"/>
    </row>
    <row r="119" spans="1:23" ht="15.75" customHeight="1" x14ac:dyDescent="0.25">
      <c r="A119" s="3245" t="s">
        <v>387</v>
      </c>
      <c r="B119" s="3246"/>
      <c r="C119" s="3246"/>
      <c r="D119" s="3246"/>
      <c r="E119" s="3247"/>
      <c r="F119" s="3247"/>
      <c r="G119" s="3247"/>
      <c r="H119" s="3247"/>
      <c r="I119" s="3247"/>
      <c r="J119" s="3247"/>
      <c r="K119" s="3248"/>
      <c r="L119" s="17">
        <f>L18+L36</f>
        <v>74.8</v>
      </c>
      <c r="M119" s="907"/>
      <c r="N119" s="906"/>
      <c r="O119" s="906"/>
      <c r="P119" s="905"/>
    </row>
    <row r="120" spans="1:23" ht="15.75" customHeight="1" x14ac:dyDescent="0.25">
      <c r="A120" s="3245" t="s">
        <v>386</v>
      </c>
      <c r="B120" s="3246"/>
      <c r="C120" s="3246"/>
      <c r="D120" s="3246"/>
      <c r="E120" s="3247"/>
      <c r="F120" s="3247"/>
      <c r="G120" s="3247"/>
      <c r="H120" s="3247"/>
      <c r="I120" s="3247"/>
      <c r="J120" s="3247"/>
      <c r="K120" s="3248"/>
      <c r="L120" s="17">
        <f>L20+L105</f>
        <v>664.5</v>
      </c>
      <c r="M120" s="907"/>
      <c r="N120" s="906"/>
      <c r="O120" s="906"/>
      <c r="P120" s="905"/>
    </row>
    <row r="121" spans="1:23" ht="15.75" customHeight="1" x14ac:dyDescent="0.25">
      <c r="A121" s="3245" t="s">
        <v>385</v>
      </c>
      <c r="B121" s="3246"/>
      <c r="C121" s="3246"/>
      <c r="D121" s="3246"/>
      <c r="E121" s="3247"/>
      <c r="F121" s="3247"/>
      <c r="G121" s="3247"/>
      <c r="H121" s="3247"/>
      <c r="I121" s="3247"/>
      <c r="J121" s="3247"/>
      <c r="K121" s="3248"/>
      <c r="L121" s="913"/>
      <c r="M121" s="907"/>
      <c r="N121" s="906"/>
      <c r="O121" s="906"/>
      <c r="P121" s="905"/>
    </row>
    <row r="122" spans="1:23" ht="15.75" customHeight="1" x14ac:dyDescent="0.25">
      <c r="A122" s="3245" t="s">
        <v>384</v>
      </c>
      <c r="B122" s="3247"/>
      <c r="C122" s="3247"/>
      <c r="D122" s="3247"/>
      <c r="E122" s="3247"/>
      <c r="F122" s="3247"/>
      <c r="G122" s="3247"/>
      <c r="H122" s="3247"/>
      <c r="I122" s="3247"/>
      <c r="J122" s="3247"/>
      <c r="K122" s="3248"/>
      <c r="L122" s="913"/>
      <c r="M122" s="907"/>
      <c r="N122" s="906"/>
      <c r="O122" s="906"/>
      <c r="P122" s="905"/>
    </row>
    <row r="123" spans="1:23" ht="15.75" customHeight="1" x14ac:dyDescent="0.25">
      <c r="A123" s="3245" t="s">
        <v>383</v>
      </c>
      <c r="B123" s="3246"/>
      <c r="C123" s="3246"/>
      <c r="D123" s="3246"/>
      <c r="E123" s="3247"/>
      <c r="F123" s="3247"/>
      <c r="G123" s="3247"/>
      <c r="H123" s="3247"/>
      <c r="I123" s="3247"/>
      <c r="J123" s="3247"/>
      <c r="K123" s="3248"/>
      <c r="L123" s="913"/>
      <c r="M123" s="907"/>
      <c r="N123" s="906"/>
      <c r="O123" s="906"/>
      <c r="P123" s="905"/>
    </row>
    <row r="124" spans="1:23" ht="15.75" customHeight="1" x14ac:dyDescent="0.25">
      <c r="A124" s="3250" t="s">
        <v>382</v>
      </c>
      <c r="B124" s="3251"/>
      <c r="C124" s="3251"/>
      <c r="D124" s="3251"/>
      <c r="E124" s="3247"/>
      <c r="F124" s="3247"/>
      <c r="G124" s="3247"/>
      <c r="H124" s="3247"/>
      <c r="I124" s="3247"/>
      <c r="J124" s="3247"/>
      <c r="K124" s="3248"/>
      <c r="L124" s="913"/>
      <c r="M124" s="907"/>
      <c r="N124" s="906"/>
      <c r="O124" s="906"/>
      <c r="P124" s="905"/>
    </row>
    <row r="125" spans="1:23" ht="15.75" customHeight="1" x14ac:dyDescent="0.25">
      <c r="A125" s="3245" t="s">
        <v>381</v>
      </c>
      <c r="B125" s="3247"/>
      <c r="C125" s="3247"/>
      <c r="D125" s="3247"/>
      <c r="E125" s="3247"/>
      <c r="F125" s="3247"/>
      <c r="G125" s="3247"/>
      <c r="H125" s="3247"/>
      <c r="I125" s="3247"/>
      <c r="J125" s="3247"/>
      <c r="K125" s="3248"/>
      <c r="L125" s="913"/>
      <c r="M125" s="907"/>
      <c r="N125" s="906"/>
      <c r="O125" s="906"/>
      <c r="P125" s="905"/>
    </row>
    <row r="126" spans="1:23" ht="15.75" customHeight="1" x14ac:dyDescent="0.25">
      <c r="A126" s="3239" t="s">
        <v>380</v>
      </c>
      <c r="B126" s="3240"/>
      <c r="C126" s="3240"/>
      <c r="D126" s="3240"/>
      <c r="E126" s="3240"/>
      <c r="F126" s="3240"/>
      <c r="G126" s="3240"/>
      <c r="H126" s="3240"/>
      <c r="I126" s="3240"/>
      <c r="J126" s="3240"/>
      <c r="K126" s="3241"/>
      <c r="L126" s="913"/>
      <c r="M126" s="907"/>
      <c r="N126" s="906"/>
      <c r="O126" s="906"/>
      <c r="P126" s="905"/>
    </row>
    <row r="127" spans="1:23" ht="15.75" customHeight="1" x14ac:dyDescent="0.25">
      <c r="A127" s="3242" t="s">
        <v>379</v>
      </c>
      <c r="B127" s="3243"/>
      <c r="C127" s="3243"/>
      <c r="D127" s="3243"/>
      <c r="E127" s="3243"/>
      <c r="F127" s="3243"/>
      <c r="G127" s="3243"/>
      <c r="H127" s="3243"/>
      <c r="I127" s="3243"/>
      <c r="J127" s="3243"/>
      <c r="K127" s="3244"/>
      <c r="L127" s="913"/>
      <c r="M127" s="907"/>
      <c r="N127" s="906"/>
      <c r="O127" s="906"/>
      <c r="P127" s="905"/>
    </row>
    <row r="128" spans="1:23" ht="15.75" customHeight="1" x14ac:dyDescent="0.25">
      <c r="A128" s="3245" t="s">
        <v>8</v>
      </c>
      <c r="B128" s="3246"/>
      <c r="C128" s="3246"/>
      <c r="D128" s="3246"/>
      <c r="E128" s="3247"/>
      <c r="F128" s="3247"/>
      <c r="G128" s="3247"/>
      <c r="H128" s="3247"/>
      <c r="I128" s="3247"/>
      <c r="J128" s="3247"/>
      <c r="K128" s="3248"/>
      <c r="L128" s="913"/>
      <c r="M128" s="907"/>
      <c r="N128" s="906"/>
      <c r="O128" s="906"/>
      <c r="P128" s="905"/>
    </row>
    <row r="129" spans="1:16" ht="15.75" customHeight="1" x14ac:dyDescent="0.25">
      <c r="A129" s="3245" t="s">
        <v>7</v>
      </c>
      <c r="B129" s="3246"/>
      <c r="C129" s="3246"/>
      <c r="D129" s="3246"/>
      <c r="E129" s="3247"/>
      <c r="F129" s="3247"/>
      <c r="G129" s="3247"/>
      <c r="H129" s="3247"/>
      <c r="I129" s="3247"/>
      <c r="J129" s="3247"/>
      <c r="K129" s="3248"/>
      <c r="L129" s="913"/>
      <c r="M129" s="907"/>
      <c r="N129" s="906"/>
      <c r="O129" s="906"/>
      <c r="P129" s="905"/>
    </row>
    <row r="130" spans="1:16" ht="15.75" customHeight="1" thickBot="1" x14ac:dyDescent="0.3">
      <c r="A130" s="3245" t="s">
        <v>6</v>
      </c>
      <c r="B130" s="3246"/>
      <c r="C130" s="3246"/>
      <c r="D130" s="3246"/>
      <c r="E130" s="3246"/>
      <c r="F130" s="3246"/>
      <c r="G130" s="3246"/>
      <c r="H130" s="3246"/>
      <c r="I130" s="3246"/>
      <c r="J130" s="3246"/>
      <c r="K130" s="3249"/>
      <c r="L130" s="911"/>
      <c r="M130" s="907"/>
      <c r="N130" s="906"/>
      <c r="O130" s="906"/>
      <c r="P130" s="905"/>
    </row>
    <row r="131" spans="1:16" ht="15.75" customHeight="1" thickBot="1" x14ac:dyDescent="0.3">
      <c r="A131" s="3314" t="s">
        <v>5</v>
      </c>
      <c r="B131" s="3315"/>
      <c r="C131" s="3315"/>
      <c r="D131" s="3315"/>
      <c r="E131" s="3315"/>
      <c r="F131" s="3315"/>
      <c r="G131" s="3315"/>
      <c r="H131" s="3315"/>
      <c r="I131" s="3315"/>
      <c r="J131" s="3315"/>
      <c r="K131" s="3316"/>
      <c r="L131" s="912">
        <v>0</v>
      </c>
      <c r="M131" s="907"/>
      <c r="N131" s="906"/>
      <c r="O131" s="906"/>
      <c r="P131" s="905"/>
    </row>
    <row r="132" spans="1:16" ht="15.75" customHeight="1" x14ac:dyDescent="0.25">
      <c r="A132" s="3317" t="s">
        <v>4</v>
      </c>
      <c r="B132" s="3318"/>
      <c r="C132" s="3318"/>
      <c r="D132" s="3318"/>
      <c r="E132" s="3319"/>
      <c r="F132" s="3319"/>
      <c r="G132" s="3319"/>
      <c r="H132" s="3319"/>
      <c r="I132" s="3319"/>
      <c r="J132" s="3319"/>
      <c r="K132" s="3320"/>
      <c r="L132" s="909"/>
      <c r="M132" s="907"/>
      <c r="N132" s="906"/>
      <c r="O132" s="906"/>
      <c r="P132" s="905"/>
    </row>
    <row r="133" spans="1:16" ht="15.75" customHeight="1" thickBot="1" x14ac:dyDescent="0.3">
      <c r="A133" s="3321" t="s">
        <v>3</v>
      </c>
      <c r="B133" s="3322"/>
      <c r="C133" s="3322"/>
      <c r="D133" s="3322"/>
      <c r="E133" s="3322"/>
      <c r="F133" s="3322"/>
      <c r="G133" s="3322"/>
      <c r="H133" s="3322"/>
      <c r="I133" s="3322"/>
      <c r="J133" s="3322"/>
      <c r="K133" s="3323"/>
      <c r="L133" s="911"/>
      <c r="M133" s="907"/>
      <c r="N133" s="906"/>
      <c r="O133" s="906"/>
      <c r="P133" s="905"/>
    </row>
    <row r="134" spans="1:16" ht="15.75" customHeight="1" thickBot="1" x14ac:dyDescent="0.3">
      <c r="A134" s="3324" t="s">
        <v>378</v>
      </c>
      <c r="B134" s="3325"/>
      <c r="C134" s="3325"/>
      <c r="D134" s="3325"/>
      <c r="E134" s="3325"/>
      <c r="F134" s="3325"/>
      <c r="G134" s="3325"/>
      <c r="H134" s="3325"/>
      <c r="I134" s="3325"/>
      <c r="J134" s="3325"/>
      <c r="K134" s="3326"/>
      <c r="L134" s="910">
        <f>L113+L131</f>
        <v>10357.699999999999</v>
      </c>
      <c r="M134" s="907"/>
      <c r="N134" s="906"/>
      <c r="O134" s="906"/>
      <c r="P134" s="905"/>
    </row>
    <row r="135" spans="1:16" ht="15.75" customHeight="1" x14ac:dyDescent="0.25">
      <c r="A135" s="3327" t="s">
        <v>1</v>
      </c>
      <c r="B135" s="3328"/>
      <c r="C135" s="3328"/>
      <c r="D135" s="3328"/>
      <c r="E135" s="3328"/>
      <c r="F135" s="3328"/>
      <c r="G135" s="3328"/>
      <c r="H135" s="3328"/>
      <c r="I135" s="3328"/>
      <c r="J135" s="3328"/>
      <c r="K135" s="3329"/>
      <c r="L135" s="909"/>
      <c r="M135" s="907"/>
      <c r="N135" s="906"/>
      <c r="O135" s="906"/>
      <c r="P135" s="905"/>
    </row>
    <row r="136" spans="1:16" ht="15.75" customHeight="1" thickBot="1" x14ac:dyDescent="0.3">
      <c r="A136" s="3330" t="s">
        <v>0</v>
      </c>
      <c r="B136" s="3331"/>
      <c r="C136" s="3331"/>
      <c r="D136" s="3331"/>
      <c r="E136" s="3331"/>
      <c r="F136" s="3331"/>
      <c r="G136" s="3331"/>
      <c r="H136" s="3331"/>
      <c r="I136" s="3331"/>
      <c r="J136" s="3331"/>
      <c r="K136" s="3332"/>
      <c r="L136" s="908">
        <v>-1571.4</v>
      </c>
      <c r="M136" s="907"/>
      <c r="N136" s="906"/>
      <c r="O136" s="906"/>
      <c r="P136" s="905"/>
    </row>
    <row r="137" spans="1:16" ht="0.75" customHeight="1" x14ac:dyDescent="0.25">
      <c r="A137" s="907"/>
      <c r="B137" s="906"/>
      <c r="C137" s="906"/>
      <c r="D137" s="905"/>
      <c r="J137"/>
    </row>
    <row r="142" spans="1:16" x14ac:dyDescent="0.25">
      <c r="F142" s="3335"/>
      <c r="G142" s="3335"/>
      <c r="H142" s="3335"/>
      <c r="I142" s="3335"/>
      <c r="J142" s="3335"/>
      <c r="K142" s="3335"/>
      <c r="L142" s="3335"/>
      <c r="M142" s="3335"/>
      <c r="N142" s="3335"/>
      <c r="O142" s="3335"/>
      <c r="P142" s="3335"/>
    </row>
  </sheetData>
  <mergeCells count="272">
    <mergeCell ref="F142:P142"/>
    <mergeCell ref="M111:O111"/>
    <mergeCell ref="A113:K113"/>
    <mergeCell ref="A99:A100"/>
    <mergeCell ref="B99:B100"/>
    <mergeCell ref="C99:C100"/>
    <mergeCell ref="D99:D100"/>
    <mergeCell ref="F99:F100"/>
    <mergeCell ref="G97:G100"/>
    <mergeCell ref="C112:K112"/>
    <mergeCell ref="A131:K131"/>
    <mergeCell ref="A132:K132"/>
    <mergeCell ref="A133:K133"/>
    <mergeCell ref="A134:K134"/>
    <mergeCell ref="A135:K135"/>
    <mergeCell ref="A136:K136"/>
    <mergeCell ref="B97:B98"/>
    <mergeCell ref="C97:C98"/>
    <mergeCell ref="J97:J100"/>
    <mergeCell ref="I97:I100"/>
    <mergeCell ref="H97:H100"/>
    <mergeCell ref="G101:G104"/>
    <mergeCell ref="D101:F102"/>
    <mergeCell ref="F103:F104"/>
    <mergeCell ref="H101:H104"/>
    <mergeCell ref="J101:J104"/>
    <mergeCell ref="C93:C94"/>
    <mergeCell ref="A95:A96"/>
    <mergeCell ref="B95:B96"/>
    <mergeCell ref="C95:C96"/>
    <mergeCell ref="F95:F96"/>
    <mergeCell ref="M108:O108"/>
    <mergeCell ref="A110:L110"/>
    <mergeCell ref="J76:J77"/>
    <mergeCell ref="J87:J88"/>
    <mergeCell ref="C105:J105"/>
    <mergeCell ref="C106:J106"/>
    <mergeCell ref="A108:J108"/>
    <mergeCell ref="C107:I107"/>
    <mergeCell ref="H95:H96"/>
    <mergeCell ref="A6:O6"/>
    <mergeCell ref="E8:E10"/>
    <mergeCell ref="G8:G10"/>
    <mergeCell ref="J8:J10"/>
    <mergeCell ref="M8:O8"/>
    <mergeCell ref="G91:G92"/>
    <mergeCell ref="A89:A90"/>
    <mergeCell ref="D80:F81"/>
    <mergeCell ref="C61:J61"/>
    <mergeCell ref="A51:A52"/>
    <mergeCell ref="J72:J73"/>
    <mergeCell ref="A115:K115"/>
    <mergeCell ref="A114:K114"/>
    <mergeCell ref="A117:K117"/>
    <mergeCell ref="F55:F56"/>
    <mergeCell ref="E45:F45"/>
    <mergeCell ref="B32:B33"/>
    <mergeCell ref="C32:C33"/>
    <mergeCell ref="D23:D33"/>
    <mergeCell ref="B51:B52"/>
    <mergeCell ref="C51:C52"/>
    <mergeCell ref="E52:F52"/>
    <mergeCell ref="D46:F47"/>
    <mergeCell ref="D34:F38"/>
    <mergeCell ref="I101:I104"/>
    <mergeCell ref="A101:A104"/>
    <mergeCell ref="B101:B104"/>
    <mergeCell ref="C101:C104"/>
    <mergeCell ref="D103:D104"/>
    <mergeCell ref="A97:A98"/>
    <mergeCell ref="D97:F98"/>
    <mergeCell ref="I95:I96"/>
    <mergeCell ref="G95:G96"/>
    <mergeCell ref="A93:A94"/>
    <mergeCell ref="B93:B94"/>
    <mergeCell ref="A126:K126"/>
    <mergeCell ref="A127:K127"/>
    <mergeCell ref="A128:K128"/>
    <mergeCell ref="A129:K129"/>
    <mergeCell ref="A130:K130"/>
    <mergeCell ref="A116:K116"/>
    <mergeCell ref="A118:K118"/>
    <mergeCell ref="A119:K119"/>
    <mergeCell ref="A120:K120"/>
    <mergeCell ref="A121:K121"/>
    <mergeCell ref="A123:K123"/>
    <mergeCell ref="A124:K124"/>
    <mergeCell ref="A125:K125"/>
    <mergeCell ref="A122:K122"/>
    <mergeCell ref="G93:G94"/>
    <mergeCell ref="F93:F94"/>
    <mergeCell ref="J95:J96"/>
    <mergeCell ref="H93:H94"/>
    <mergeCell ref="F89:F90"/>
    <mergeCell ref="H89:H90"/>
    <mergeCell ref="I89:I90"/>
    <mergeCell ref="G89:G90"/>
    <mergeCell ref="I91:I92"/>
    <mergeCell ref="I93:I94"/>
    <mergeCell ref="A91:A92"/>
    <mergeCell ref="B91:B92"/>
    <mergeCell ref="C91:C92"/>
    <mergeCell ref="F91:F92"/>
    <mergeCell ref="H91:H92"/>
    <mergeCell ref="A87:A88"/>
    <mergeCell ref="B87:B88"/>
    <mergeCell ref="C87:C88"/>
    <mergeCell ref="F87:F88"/>
    <mergeCell ref="B89:B90"/>
    <mergeCell ref="C89:C90"/>
    <mergeCell ref="N7:O7"/>
    <mergeCell ref="C13:O13"/>
    <mergeCell ref="A16:A22"/>
    <mergeCell ref="B16:B22"/>
    <mergeCell ref="C16:C22"/>
    <mergeCell ref="H16:H22"/>
    <mergeCell ref="B14:B15"/>
    <mergeCell ref="K8:K10"/>
    <mergeCell ref="L8:L10"/>
    <mergeCell ref="M9:M10"/>
    <mergeCell ref="N9:N10"/>
    <mergeCell ref="O9:O10"/>
    <mergeCell ref="C14:L15"/>
    <mergeCell ref="J16:J22"/>
    <mergeCell ref="I16:I22"/>
    <mergeCell ref="A53:A54"/>
    <mergeCell ref="A46:A47"/>
    <mergeCell ref="B11:J11"/>
    <mergeCell ref="D16:F22"/>
    <mergeCell ref="D8:D10"/>
    <mergeCell ref="H46:H52"/>
    <mergeCell ref="I46:I52"/>
    <mergeCell ref="B46:B47"/>
    <mergeCell ref="C46:C47"/>
    <mergeCell ref="G53:G56"/>
    <mergeCell ref="M53:M54"/>
    <mergeCell ref="E55:E56"/>
    <mergeCell ref="J46:J52"/>
    <mergeCell ref="B55:B56"/>
    <mergeCell ref="C55:C56"/>
    <mergeCell ref="B53:B54"/>
    <mergeCell ref="C53:C54"/>
    <mergeCell ref="D53:F54"/>
    <mergeCell ref="F8:F10"/>
    <mergeCell ref="H8:H10"/>
    <mergeCell ref="I8:I10"/>
    <mergeCell ref="F41:F43"/>
    <mergeCell ref="H74:H75"/>
    <mergeCell ref="D57:F58"/>
    <mergeCell ref="D67:F68"/>
    <mergeCell ref="F72:F73"/>
    <mergeCell ref="H72:H73"/>
    <mergeCell ref="I72:I73"/>
    <mergeCell ref="F59:F60"/>
    <mergeCell ref="H57:H60"/>
    <mergeCell ref="I65:I66"/>
    <mergeCell ref="H65:H66"/>
    <mergeCell ref="F74:F75"/>
    <mergeCell ref="I74:I75"/>
    <mergeCell ref="I67:I71"/>
    <mergeCell ref="H67:H71"/>
    <mergeCell ref="G67:G71"/>
    <mergeCell ref="I57:I60"/>
    <mergeCell ref="F63:F64"/>
    <mergeCell ref="E59:E60"/>
    <mergeCell ref="H63:H64"/>
    <mergeCell ref="I63:I64"/>
    <mergeCell ref="I34:I45"/>
    <mergeCell ref="J34:J45"/>
    <mergeCell ref="H53:H56"/>
    <mergeCell ref="H34:H45"/>
    <mergeCell ref="A76:A77"/>
    <mergeCell ref="A23:A26"/>
    <mergeCell ref="A32:A33"/>
    <mergeCell ref="G57:G60"/>
    <mergeCell ref="B76:B77"/>
    <mergeCell ref="C76:C77"/>
    <mergeCell ref="A55:A56"/>
    <mergeCell ref="C67:C68"/>
    <mergeCell ref="A67:A68"/>
    <mergeCell ref="B67:B68"/>
    <mergeCell ref="J67:J71"/>
    <mergeCell ref="F76:F77"/>
    <mergeCell ref="H76:H77"/>
    <mergeCell ref="I76:I77"/>
    <mergeCell ref="B63:B64"/>
    <mergeCell ref="C63:C64"/>
    <mergeCell ref="G76:G77"/>
    <mergeCell ref="B70:B71"/>
    <mergeCell ref="B80:B81"/>
    <mergeCell ref="C80:C81"/>
    <mergeCell ref="A78:A79"/>
    <mergeCell ref="B78:B79"/>
    <mergeCell ref="C78:C79"/>
    <mergeCell ref="M89:M90"/>
    <mergeCell ref="M87:M88"/>
    <mergeCell ref="G80:G84"/>
    <mergeCell ref="H80:H84"/>
    <mergeCell ref="I78:I79"/>
    <mergeCell ref="A80:A81"/>
    <mergeCell ref="F78:F79"/>
    <mergeCell ref="H78:H79"/>
    <mergeCell ref="H87:H88"/>
    <mergeCell ref="I87:I88"/>
    <mergeCell ref="G85:G86"/>
    <mergeCell ref="A85:A86"/>
    <mergeCell ref="B85:B86"/>
    <mergeCell ref="F85:F86"/>
    <mergeCell ref="H85:H86"/>
    <mergeCell ref="I85:I86"/>
    <mergeCell ref="C85:C86"/>
    <mergeCell ref="G87:G88"/>
    <mergeCell ref="C82:C84"/>
    <mergeCell ref="M85:M86"/>
    <mergeCell ref="N89:N90"/>
    <mergeCell ref="O89:O90"/>
    <mergeCell ref="O63:O64"/>
    <mergeCell ref="N63:N64"/>
    <mergeCell ref="M80:M81"/>
    <mergeCell ref="N80:N81"/>
    <mergeCell ref="O80:O81"/>
    <mergeCell ref="N74:N75"/>
    <mergeCell ref="M74:M75"/>
    <mergeCell ref="O74:O75"/>
    <mergeCell ref="M65:M66"/>
    <mergeCell ref="M63:M64"/>
    <mergeCell ref="M67:M68"/>
    <mergeCell ref="J57:J60"/>
    <mergeCell ref="N1:O3"/>
    <mergeCell ref="G74:G75"/>
    <mergeCell ref="A4:O4"/>
    <mergeCell ref="A5:O5"/>
    <mergeCell ref="A8:A10"/>
    <mergeCell ref="B8:B10"/>
    <mergeCell ref="N67:N68"/>
    <mergeCell ref="O67:O68"/>
    <mergeCell ref="M72:M73"/>
    <mergeCell ref="N72:N73"/>
    <mergeCell ref="O72:O73"/>
    <mergeCell ref="F65:F66"/>
    <mergeCell ref="G63:G64"/>
    <mergeCell ref="G65:G66"/>
    <mergeCell ref="C65:C66"/>
    <mergeCell ref="B65:B66"/>
    <mergeCell ref="A72:A73"/>
    <mergeCell ref="B72:B73"/>
    <mergeCell ref="C72:C73"/>
    <mergeCell ref="C74:C75"/>
    <mergeCell ref="G78:G79"/>
    <mergeCell ref="A57:A58"/>
    <mergeCell ref="B57:B58"/>
    <mergeCell ref="B59:B60"/>
    <mergeCell ref="A59:A60"/>
    <mergeCell ref="G46:G52"/>
    <mergeCell ref="G16:G33"/>
    <mergeCell ref="C8:C10"/>
    <mergeCell ref="C23:C26"/>
    <mergeCell ref="A34:A38"/>
    <mergeCell ref="B34:B38"/>
    <mergeCell ref="E23:E26"/>
    <mergeCell ref="F23:F26"/>
    <mergeCell ref="B23:B26"/>
    <mergeCell ref="A74:A75"/>
    <mergeCell ref="B74:B75"/>
    <mergeCell ref="A70:A71"/>
    <mergeCell ref="A65:A66"/>
    <mergeCell ref="A63:A64"/>
    <mergeCell ref="G34:G45"/>
    <mergeCell ref="E41:E43"/>
    <mergeCell ref="F70:F71"/>
    <mergeCell ref="E70:E71"/>
    <mergeCell ref="G72:G73"/>
  </mergeCells>
  <pageMargins left="0.23622047244094491" right="0.23622047244094491" top="0.74803149606299213" bottom="0.74803149606299213" header="0.31496062992125984" footer="0.31496062992125984"/>
  <pageSetup paperSize="9" scale="74" firstPageNumber="2" fitToHeight="0" orientation="landscape" useFirstPageNumber="1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A8DFB-2C8E-46AD-A164-D68BE04254BC}">
  <dimension ref="A1:AD823"/>
  <sheetViews>
    <sheetView view="pageBreakPreview" zoomScale="90" zoomScaleNormal="100" zoomScaleSheetLayoutView="90" workbookViewId="0">
      <selection activeCell="AA9" sqref="AA9"/>
    </sheetView>
  </sheetViews>
  <sheetFormatPr defaultColWidth="9.140625" defaultRowHeight="12.75" x14ac:dyDescent="0.2"/>
  <cols>
    <col min="1" max="1" width="3.5703125" style="1" customWidth="1"/>
    <col min="2" max="2" width="3.140625" style="1" customWidth="1"/>
    <col min="3" max="3" width="3.7109375" style="1" customWidth="1"/>
    <col min="4" max="4" width="4" style="1" customWidth="1"/>
    <col min="5" max="5" width="3.5703125" style="1" customWidth="1"/>
    <col min="6" max="6" width="49" style="1" customWidth="1"/>
    <col min="7" max="7" width="5" style="1" customWidth="1"/>
    <col min="8" max="8" width="7.85546875" style="1" customWidth="1"/>
    <col min="9" max="9" width="6.140625" style="1" customWidth="1"/>
    <col min="10" max="10" width="41.42578125" style="1" customWidth="1"/>
    <col min="11" max="11" width="8" style="1" customWidth="1"/>
    <col min="12" max="12" width="18.140625" style="1" customWidth="1"/>
    <col min="13" max="13" width="42.85546875" style="1" customWidth="1"/>
    <col min="14" max="14" width="9.140625" style="1" customWidth="1"/>
    <col min="15" max="15" width="9.85546875" style="1" customWidth="1"/>
    <col min="16" max="16" width="3.5703125" style="1" hidden="1" customWidth="1"/>
    <col min="17" max="17" width="3" style="1" hidden="1" customWidth="1"/>
    <col min="18" max="19" width="8.85546875" style="1" hidden="1" customWidth="1"/>
    <col min="20" max="22" width="9.140625" style="1" hidden="1" customWidth="1"/>
    <col min="23" max="23" width="0.140625" style="1" customWidth="1"/>
    <col min="24" max="24" width="9.140625" style="1" hidden="1" customWidth="1"/>
    <col min="25" max="25" width="0.7109375" style="1" hidden="1" customWidth="1"/>
    <col min="26" max="26" width="9.140625" style="1" hidden="1" customWidth="1"/>
    <col min="27" max="16384" width="9.140625" style="1"/>
  </cols>
  <sheetData>
    <row r="1" spans="1:19" ht="12.75" customHeight="1" x14ac:dyDescent="0.2">
      <c r="L1" s="903"/>
      <c r="M1" s="3121" t="s">
        <v>1114</v>
      </c>
      <c r="N1" s="3121"/>
      <c r="O1" s="3121"/>
      <c r="Q1" s="903"/>
      <c r="R1" s="903"/>
      <c r="S1" s="903"/>
    </row>
    <row r="2" spans="1:19" ht="52.5" customHeight="1" x14ac:dyDescent="0.2">
      <c r="L2" s="903"/>
      <c r="M2" s="3121"/>
      <c r="N2" s="3121"/>
      <c r="O2" s="3121"/>
      <c r="Q2" s="903"/>
      <c r="R2" s="903"/>
      <c r="S2" s="903"/>
    </row>
    <row r="3" spans="1:19" ht="14.25" x14ac:dyDescent="0.2">
      <c r="A3" s="3122" t="s">
        <v>377</v>
      </c>
      <c r="B3" s="3122"/>
      <c r="C3" s="3122"/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</row>
    <row r="4" spans="1:19" ht="14.25" x14ac:dyDescent="0.2">
      <c r="A4" s="3663" t="s">
        <v>376</v>
      </c>
      <c r="B4" s="3663"/>
      <c r="C4" s="3663"/>
      <c r="D4" s="3663"/>
      <c r="E4" s="3663"/>
      <c r="F4" s="3663"/>
      <c r="G4" s="3663"/>
      <c r="H4" s="3663"/>
      <c r="I4" s="3663"/>
      <c r="J4" s="3663"/>
      <c r="K4" s="3663"/>
      <c r="L4" s="3663"/>
      <c r="M4" s="3663"/>
      <c r="N4" s="3663"/>
      <c r="O4" s="3663"/>
    </row>
    <row r="5" spans="1:19" ht="14.25" x14ac:dyDescent="0.2">
      <c r="A5" s="3123" t="s">
        <v>375</v>
      </c>
      <c r="B5" s="3123"/>
      <c r="C5" s="3123"/>
      <c r="D5" s="3123"/>
      <c r="E5" s="3123"/>
      <c r="F5" s="3123"/>
      <c r="G5" s="3123"/>
      <c r="H5" s="3123"/>
      <c r="I5" s="3123"/>
      <c r="J5" s="3123"/>
      <c r="K5" s="3123"/>
      <c r="L5" s="3123"/>
      <c r="M5" s="3123"/>
      <c r="N5" s="3123"/>
      <c r="O5" s="3123"/>
      <c r="P5" s="902"/>
      <c r="Q5" s="902"/>
    </row>
    <row r="6" spans="1:19" ht="10.5" customHeight="1" thickBot="1" x14ac:dyDescent="0.25">
      <c r="A6" s="901"/>
      <c r="B6" s="901"/>
      <c r="C6" s="901"/>
      <c r="D6" s="901"/>
      <c r="E6" s="901"/>
      <c r="F6" s="901"/>
      <c r="G6" s="901"/>
      <c r="H6" s="901"/>
      <c r="I6" s="901"/>
      <c r="J6" s="901"/>
      <c r="K6" s="901"/>
      <c r="L6" s="901"/>
      <c r="M6" s="900"/>
      <c r="N6" s="3216" t="s">
        <v>26</v>
      </c>
      <c r="O6" s="3216"/>
    </row>
    <row r="7" spans="1:19" ht="31.5" customHeight="1" thickBot="1" x14ac:dyDescent="0.25">
      <c r="A7" s="3677" t="s">
        <v>374</v>
      </c>
      <c r="B7" s="3680" t="s">
        <v>373</v>
      </c>
      <c r="C7" s="3683" t="s">
        <v>369</v>
      </c>
      <c r="D7" s="3273" t="s">
        <v>372</v>
      </c>
      <c r="E7" s="3664" t="s">
        <v>371</v>
      </c>
      <c r="F7" s="3667" t="s">
        <v>370</v>
      </c>
      <c r="G7" s="3276" t="s">
        <v>369</v>
      </c>
      <c r="H7" s="3655" t="s">
        <v>368</v>
      </c>
      <c r="I7" s="3652" t="s">
        <v>367</v>
      </c>
      <c r="J7" s="3673" t="s">
        <v>366</v>
      </c>
      <c r="K7" s="3655" t="s">
        <v>365</v>
      </c>
      <c r="L7" s="3670" t="s">
        <v>364</v>
      </c>
      <c r="M7" s="3660" t="s">
        <v>363</v>
      </c>
      <c r="N7" s="3661"/>
      <c r="O7" s="3662"/>
    </row>
    <row r="8" spans="1:19" ht="12.75" customHeight="1" x14ac:dyDescent="0.2">
      <c r="A8" s="3678"/>
      <c r="B8" s="3681"/>
      <c r="C8" s="3684"/>
      <c r="D8" s="3274"/>
      <c r="E8" s="3665"/>
      <c r="F8" s="3668"/>
      <c r="G8" s="3277"/>
      <c r="H8" s="3656"/>
      <c r="I8" s="3653"/>
      <c r="J8" s="3674"/>
      <c r="K8" s="3656"/>
      <c r="L8" s="3671"/>
      <c r="M8" s="3675" t="s">
        <v>362</v>
      </c>
      <c r="N8" s="3658" t="s">
        <v>361</v>
      </c>
      <c r="O8" s="3197" t="s">
        <v>360</v>
      </c>
    </row>
    <row r="9" spans="1:19" ht="151.9" customHeight="1" thickBot="1" x14ac:dyDescent="0.25">
      <c r="A9" s="3679"/>
      <c r="B9" s="3682"/>
      <c r="C9" s="3685"/>
      <c r="D9" s="3275"/>
      <c r="E9" s="3666"/>
      <c r="F9" s="3669"/>
      <c r="G9" s="3278"/>
      <c r="H9" s="3657"/>
      <c r="I9" s="3654"/>
      <c r="J9" s="3674"/>
      <c r="K9" s="3657"/>
      <c r="L9" s="3672"/>
      <c r="M9" s="3676"/>
      <c r="N9" s="3659"/>
      <c r="O9" s="3198"/>
    </row>
    <row r="10" spans="1:19" ht="15.75" thickBot="1" x14ac:dyDescent="0.25">
      <c r="A10" s="899" t="s">
        <v>35</v>
      </c>
      <c r="B10" s="898"/>
      <c r="C10" s="611" t="s">
        <v>359</v>
      </c>
      <c r="D10" s="819"/>
      <c r="E10" s="819"/>
      <c r="F10" s="820"/>
      <c r="G10" s="820"/>
      <c r="H10" s="819"/>
      <c r="I10" s="819"/>
      <c r="J10" s="819"/>
      <c r="K10" s="819"/>
      <c r="L10" s="819"/>
      <c r="M10" s="897"/>
      <c r="N10" s="312"/>
      <c r="O10" s="818"/>
    </row>
    <row r="11" spans="1:19" ht="28.5" customHeight="1" thickBot="1" x14ac:dyDescent="0.25">
      <c r="A11" s="434"/>
      <c r="B11" s="433"/>
      <c r="C11" s="431"/>
      <c r="D11" s="431"/>
      <c r="E11" s="431"/>
      <c r="F11" s="432"/>
      <c r="G11" s="432"/>
      <c r="H11" s="431"/>
      <c r="I11" s="431"/>
      <c r="J11" s="431"/>
      <c r="K11" s="431"/>
      <c r="L11" s="431"/>
      <c r="M11" s="430" t="s">
        <v>358</v>
      </c>
      <c r="N11" s="295" t="s">
        <v>46</v>
      </c>
      <c r="O11" s="294">
        <v>2</v>
      </c>
    </row>
    <row r="12" spans="1:19" ht="15" thickBot="1" x14ac:dyDescent="0.25">
      <c r="A12" s="425" t="s">
        <v>35</v>
      </c>
      <c r="B12" s="565" t="s">
        <v>35</v>
      </c>
      <c r="C12" s="428" t="s">
        <v>357</v>
      </c>
      <c r="D12" s="427"/>
      <c r="E12" s="427"/>
      <c r="F12" s="427"/>
      <c r="G12" s="427"/>
      <c r="H12" s="427"/>
      <c r="I12" s="427"/>
      <c r="J12" s="427"/>
      <c r="K12" s="427"/>
      <c r="L12" s="303"/>
      <c r="M12" s="426"/>
      <c r="N12" s="426"/>
      <c r="O12" s="301"/>
    </row>
    <row r="13" spans="1:19" ht="39" thickBot="1" x14ac:dyDescent="0.25">
      <c r="A13" s="425"/>
      <c r="B13" s="58"/>
      <c r="C13" s="299"/>
      <c r="D13" s="298"/>
      <c r="E13" s="298"/>
      <c r="F13" s="298"/>
      <c r="G13" s="298"/>
      <c r="H13" s="298"/>
      <c r="I13" s="298"/>
      <c r="J13" s="298"/>
      <c r="K13" s="298"/>
      <c r="L13" s="297"/>
      <c r="M13" s="296" t="s">
        <v>356</v>
      </c>
      <c r="N13" s="295" t="s">
        <v>46</v>
      </c>
      <c r="O13" s="294">
        <v>2</v>
      </c>
    </row>
    <row r="14" spans="1:19" ht="13.15" customHeight="1" x14ac:dyDescent="0.2">
      <c r="A14" s="392" t="s">
        <v>35</v>
      </c>
      <c r="B14" s="3459" t="s">
        <v>35</v>
      </c>
      <c r="C14" s="386" t="s">
        <v>35</v>
      </c>
      <c r="D14" s="697"/>
      <c r="E14" s="697"/>
      <c r="F14" s="3527" t="s">
        <v>355</v>
      </c>
      <c r="G14" s="3427" t="s">
        <v>340</v>
      </c>
      <c r="H14" s="3440" t="s">
        <v>51</v>
      </c>
      <c r="I14" s="3362" t="s">
        <v>54</v>
      </c>
      <c r="J14" s="412" t="s">
        <v>49</v>
      </c>
      <c r="K14" s="812" t="s">
        <v>48</v>
      </c>
      <c r="L14" s="291">
        <f>L22+L29+L35+L42</f>
        <v>3.3</v>
      </c>
      <c r="M14" s="896" t="s">
        <v>87</v>
      </c>
      <c r="N14" s="216" t="s">
        <v>46</v>
      </c>
      <c r="O14" s="282">
        <v>1</v>
      </c>
    </row>
    <row r="15" spans="1:19" ht="23.25" customHeight="1" x14ac:dyDescent="0.2">
      <c r="A15" s="388"/>
      <c r="B15" s="3639"/>
      <c r="C15" s="386"/>
      <c r="D15" s="697"/>
      <c r="E15" s="697"/>
      <c r="F15" s="3527"/>
      <c r="G15" s="3427"/>
      <c r="H15" s="3440"/>
      <c r="I15" s="3362"/>
      <c r="J15" s="385"/>
      <c r="K15" s="128" t="s">
        <v>44</v>
      </c>
      <c r="L15" s="291">
        <f>L23+L36+L43</f>
        <v>0</v>
      </c>
      <c r="M15" s="895"/>
      <c r="N15" s="211"/>
      <c r="O15" s="263"/>
    </row>
    <row r="16" spans="1:19" ht="24" customHeight="1" x14ac:dyDescent="0.2">
      <c r="A16" s="388"/>
      <c r="B16" s="3639"/>
      <c r="C16" s="386"/>
      <c r="D16" s="697"/>
      <c r="E16" s="697"/>
      <c r="F16" s="3528"/>
      <c r="G16" s="3427"/>
      <c r="H16" s="3440"/>
      <c r="I16" s="3362"/>
      <c r="J16" s="78"/>
      <c r="K16" s="124" t="s">
        <v>43</v>
      </c>
      <c r="L16" s="291">
        <f>L24+L30+L37+L44</f>
        <v>421.8</v>
      </c>
      <c r="M16" s="3646" t="s">
        <v>354</v>
      </c>
      <c r="N16" s="264" t="s">
        <v>41</v>
      </c>
      <c r="O16" s="263">
        <v>2</v>
      </c>
    </row>
    <row r="17" spans="1:28" ht="22.5" customHeight="1" x14ac:dyDescent="0.2">
      <c r="A17" s="388"/>
      <c r="B17" s="3639"/>
      <c r="C17" s="386"/>
      <c r="D17" s="697"/>
      <c r="E17" s="697"/>
      <c r="F17" s="3528"/>
      <c r="G17" s="3427"/>
      <c r="H17" s="3440"/>
      <c r="I17" s="3362"/>
      <c r="J17" s="78"/>
      <c r="K17" s="124" t="s">
        <v>40</v>
      </c>
      <c r="L17" s="291">
        <f>L25+L31+L38+L45</f>
        <v>0</v>
      </c>
      <c r="M17" s="3491"/>
      <c r="N17" s="264"/>
      <c r="O17" s="263"/>
    </row>
    <row r="18" spans="1:28" ht="21.75" customHeight="1" x14ac:dyDescent="0.2">
      <c r="A18" s="388"/>
      <c r="B18" s="3639"/>
      <c r="C18" s="386"/>
      <c r="D18" s="697"/>
      <c r="E18" s="697"/>
      <c r="F18" s="3528"/>
      <c r="G18" s="3427"/>
      <c r="H18" s="3440"/>
      <c r="I18" s="3362"/>
      <c r="J18" s="78"/>
      <c r="K18" s="124" t="s">
        <v>39</v>
      </c>
      <c r="L18" s="125">
        <f>L26+L32+L39+L46</f>
        <v>527</v>
      </c>
      <c r="M18" s="230"/>
      <c r="N18" s="264"/>
      <c r="O18" s="263"/>
    </row>
    <row r="19" spans="1:28" ht="15" x14ac:dyDescent="0.2">
      <c r="A19" s="388"/>
      <c r="B19" s="3639"/>
      <c r="C19" s="386"/>
      <c r="D19" s="697"/>
      <c r="E19" s="697"/>
      <c r="F19" s="3528"/>
      <c r="G19" s="3427"/>
      <c r="H19" s="3440"/>
      <c r="I19" s="3362"/>
      <c r="J19" s="78"/>
      <c r="K19" s="504" t="s">
        <v>38</v>
      </c>
      <c r="L19" s="289">
        <f>L27+L48</f>
        <v>873</v>
      </c>
      <c r="M19" s="198"/>
      <c r="N19" s="197"/>
      <c r="O19" s="277"/>
    </row>
    <row r="20" spans="1:28" ht="15.75" thickBot="1" x14ac:dyDescent="0.25">
      <c r="A20" s="388"/>
      <c r="B20" s="3639"/>
      <c r="C20" s="386"/>
      <c r="D20" s="697"/>
      <c r="E20" s="697"/>
      <c r="F20" s="3528"/>
      <c r="G20" s="3427"/>
      <c r="H20" s="3440"/>
      <c r="I20" s="3362"/>
      <c r="J20" s="78"/>
      <c r="K20" s="504" t="s">
        <v>353</v>
      </c>
      <c r="L20" s="503"/>
      <c r="M20" s="259"/>
      <c r="N20" s="258"/>
      <c r="O20" s="257"/>
    </row>
    <row r="21" spans="1:28" ht="15.75" thickBot="1" x14ac:dyDescent="0.25">
      <c r="A21" s="71"/>
      <c r="B21" s="3460"/>
      <c r="C21" s="116"/>
      <c r="D21" s="115"/>
      <c r="E21" s="121"/>
      <c r="F21" s="3529"/>
      <c r="G21" s="3428"/>
      <c r="H21" s="3441"/>
      <c r="I21" s="3363"/>
      <c r="J21" s="255"/>
      <c r="K21" s="162" t="s">
        <v>29</v>
      </c>
      <c r="L21" s="193">
        <f>SUM(L14:L20)</f>
        <v>1825.1</v>
      </c>
      <c r="M21" s="192"/>
      <c r="N21" s="191"/>
      <c r="O21" s="231"/>
    </row>
    <row r="22" spans="1:28" ht="15" customHeight="1" x14ac:dyDescent="0.2">
      <c r="A22" s="110" t="s">
        <v>35</v>
      </c>
      <c r="B22" s="109" t="s">
        <v>35</v>
      </c>
      <c r="C22" s="747" t="s">
        <v>35</v>
      </c>
      <c r="D22" s="335" t="s">
        <v>35</v>
      </c>
      <c r="E22" s="3358"/>
      <c r="F22" s="3423" t="s">
        <v>352</v>
      </c>
      <c r="G22" s="3426" t="s">
        <v>340</v>
      </c>
      <c r="H22" s="3647" t="s">
        <v>51</v>
      </c>
      <c r="I22" s="3361" t="s">
        <v>150</v>
      </c>
      <c r="J22" s="3343" t="s">
        <v>351</v>
      </c>
      <c r="K22" s="188" t="s">
        <v>48</v>
      </c>
      <c r="L22" s="102"/>
      <c r="M22" s="217" t="s">
        <v>47</v>
      </c>
      <c r="N22" s="216" t="s">
        <v>46</v>
      </c>
      <c r="O22" s="282">
        <v>1</v>
      </c>
    </row>
    <row r="23" spans="1:28" ht="15" customHeight="1" x14ac:dyDescent="0.2">
      <c r="A23" s="84"/>
      <c r="B23" s="83"/>
      <c r="C23" s="378"/>
      <c r="D23" s="331"/>
      <c r="E23" s="3359"/>
      <c r="F23" s="3424"/>
      <c r="G23" s="3427"/>
      <c r="H23" s="3648"/>
      <c r="I23" s="3362"/>
      <c r="J23" s="3344"/>
      <c r="K23" s="96" t="s">
        <v>44</v>
      </c>
      <c r="L23" s="95"/>
      <c r="M23" s="212"/>
      <c r="N23" s="211"/>
      <c r="O23" s="263"/>
    </row>
    <row r="24" spans="1:28" ht="15" x14ac:dyDescent="0.2">
      <c r="A24" s="380"/>
      <c r="B24" s="379"/>
      <c r="C24" s="378"/>
      <c r="D24" s="331"/>
      <c r="E24" s="3359"/>
      <c r="F24" s="3424"/>
      <c r="G24" s="3427"/>
      <c r="H24" s="3648"/>
      <c r="I24" s="3362"/>
      <c r="J24" s="3344"/>
      <c r="K24" s="178" t="s">
        <v>43</v>
      </c>
      <c r="L24" s="95">
        <v>0</v>
      </c>
      <c r="M24" s="208" t="s">
        <v>350</v>
      </c>
      <c r="N24" s="207" t="s">
        <v>46</v>
      </c>
      <c r="O24" s="263">
        <v>1</v>
      </c>
      <c r="P24" s="276" t="s">
        <v>349</v>
      </c>
      <c r="Q24" s="1">
        <v>12</v>
      </c>
      <c r="AB24" s="9"/>
    </row>
    <row r="25" spans="1:28" ht="12.75" customHeight="1" x14ac:dyDescent="0.2">
      <c r="A25" s="380"/>
      <c r="B25" s="379"/>
      <c r="C25" s="378"/>
      <c r="D25" s="331"/>
      <c r="E25" s="3359"/>
      <c r="F25" s="3424"/>
      <c r="G25" s="3427"/>
      <c r="H25" s="3648"/>
      <c r="I25" s="3362"/>
      <c r="J25" s="78"/>
      <c r="K25" s="178" t="s">
        <v>40</v>
      </c>
      <c r="L25" s="213"/>
      <c r="M25" s="230"/>
      <c r="N25" s="264"/>
      <c r="O25" s="263"/>
    </row>
    <row r="26" spans="1:28" ht="15" x14ac:dyDescent="0.2">
      <c r="A26" s="380"/>
      <c r="B26" s="379"/>
      <c r="C26" s="378"/>
      <c r="D26" s="331"/>
      <c r="E26" s="3359"/>
      <c r="F26" s="3424"/>
      <c r="G26" s="3427"/>
      <c r="H26" s="3648"/>
      <c r="I26" s="3362"/>
      <c r="J26" s="385"/>
      <c r="K26" s="178" t="s">
        <v>39</v>
      </c>
      <c r="L26" s="95"/>
      <c r="M26" s="230"/>
      <c r="N26" s="264"/>
      <c r="O26" s="263"/>
    </row>
    <row r="27" spans="1:28" ht="15.75" thickBot="1" x14ac:dyDescent="0.25">
      <c r="A27" s="380"/>
      <c r="B27" s="379"/>
      <c r="C27" s="378"/>
      <c r="D27" s="331"/>
      <c r="E27" s="3359"/>
      <c r="F27" s="3424"/>
      <c r="G27" s="3427"/>
      <c r="H27" s="3648"/>
      <c r="I27" s="3362"/>
      <c r="J27" s="78"/>
      <c r="K27" s="171" t="s">
        <v>348</v>
      </c>
      <c r="L27" s="260">
        <v>0</v>
      </c>
      <c r="M27" s="259"/>
      <c r="N27" s="258"/>
      <c r="O27" s="257"/>
    </row>
    <row r="28" spans="1:28" ht="15.75" thickBot="1" x14ac:dyDescent="0.25">
      <c r="A28" s="376"/>
      <c r="B28" s="375"/>
      <c r="C28" s="374"/>
      <c r="D28" s="68"/>
      <c r="E28" s="3360"/>
      <c r="F28" s="3425"/>
      <c r="G28" s="3428"/>
      <c r="H28" s="3649"/>
      <c r="I28" s="3363"/>
      <c r="J28" s="255"/>
      <c r="K28" s="162" t="s">
        <v>29</v>
      </c>
      <c r="L28" s="193">
        <f>SUM(L22:L27)</f>
        <v>0</v>
      </c>
      <c r="M28" s="192"/>
      <c r="N28" s="191"/>
      <c r="O28" s="231"/>
    </row>
    <row r="29" spans="1:28" ht="15" hidden="1" customHeight="1" x14ac:dyDescent="0.2">
      <c r="A29" s="110" t="s">
        <v>35</v>
      </c>
      <c r="B29" s="109" t="s">
        <v>35</v>
      </c>
      <c r="C29" s="747" t="s">
        <v>35</v>
      </c>
      <c r="D29" s="335" t="s">
        <v>84</v>
      </c>
      <c r="E29" s="3358"/>
      <c r="F29" s="3423" t="s">
        <v>347</v>
      </c>
      <c r="G29" s="3426" t="s">
        <v>340</v>
      </c>
      <c r="H29" s="3439" t="s">
        <v>51</v>
      </c>
      <c r="I29" s="3640" t="s">
        <v>346</v>
      </c>
      <c r="J29" s="3343" t="s">
        <v>158</v>
      </c>
      <c r="K29" s="188" t="s">
        <v>48</v>
      </c>
      <c r="L29" s="218"/>
      <c r="M29" s="398"/>
      <c r="N29" s="397"/>
      <c r="O29" s="282"/>
      <c r="Y29" s="9"/>
    </row>
    <row r="30" spans="1:28" ht="15.75" hidden="1" thickBot="1" x14ac:dyDescent="0.25">
      <c r="A30" s="380"/>
      <c r="B30" s="379"/>
      <c r="C30" s="378"/>
      <c r="D30" s="331"/>
      <c r="E30" s="3359"/>
      <c r="F30" s="3424"/>
      <c r="G30" s="3427"/>
      <c r="H30" s="3440"/>
      <c r="I30" s="3641"/>
      <c r="J30" s="3344"/>
      <c r="K30" s="178" t="s">
        <v>43</v>
      </c>
      <c r="L30" s="95">
        <v>0</v>
      </c>
      <c r="M30" s="395"/>
      <c r="N30" s="394"/>
      <c r="O30" s="263"/>
      <c r="Y30" s="9"/>
      <c r="AA30" s="9"/>
      <c r="AB30" s="9"/>
    </row>
    <row r="31" spans="1:28" ht="15.75" hidden="1" thickBot="1" x14ac:dyDescent="0.25">
      <c r="A31" s="380"/>
      <c r="B31" s="379"/>
      <c r="C31" s="378"/>
      <c r="D31" s="331"/>
      <c r="E31" s="3359"/>
      <c r="F31" s="3424"/>
      <c r="G31" s="3427"/>
      <c r="H31" s="3440"/>
      <c r="I31" s="3641"/>
      <c r="J31" s="78"/>
      <c r="K31" s="178" t="s">
        <v>40</v>
      </c>
      <c r="L31" s="213"/>
      <c r="M31" s="230" t="s">
        <v>345</v>
      </c>
      <c r="N31" s="264" t="s">
        <v>46</v>
      </c>
      <c r="O31" s="263">
        <v>1</v>
      </c>
    </row>
    <row r="32" spans="1:28" ht="15.75" hidden="1" thickBot="1" x14ac:dyDescent="0.25">
      <c r="A32" s="380"/>
      <c r="B32" s="379"/>
      <c r="C32" s="378"/>
      <c r="D32" s="331"/>
      <c r="E32" s="3359"/>
      <c r="F32" s="3424"/>
      <c r="G32" s="3427"/>
      <c r="H32" s="3440"/>
      <c r="I32" s="3641"/>
      <c r="J32" s="78"/>
      <c r="K32" s="178" t="s">
        <v>39</v>
      </c>
      <c r="L32" s="213"/>
      <c r="M32" s="230"/>
      <c r="N32" s="264"/>
      <c r="O32" s="263"/>
    </row>
    <row r="33" spans="1:25" ht="15.75" hidden="1" thickBot="1" x14ac:dyDescent="0.25">
      <c r="A33" s="380"/>
      <c r="B33" s="379"/>
      <c r="C33" s="378"/>
      <c r="D33" s="331"/>
      <c r="E33" s="3359"/>
      <c r="F33" s="3424"/>
      <c r="G33" s="3427"/>
      <c r="H33" s="3440"/>
      <c r="I33" s="3641"/>
      <c r="J33" s="214" t="s">
        <v>204</v>
      </c>
      <c r="K33" s="171" t="s">
        <v>37</v>
      </c>
      <c r="L33" s="284"/>
      <c r="M33" s="259"/>
      <c r="N33" s="258"/>
      <c r="O33" s="257"/>
    </row>
    <row r="34" spans="1:25" ht="15.75" hidden="1" thickBot="1" x14ac:dyDescent="0.25">
      <c r="A34" s="376"/>
      <c r="B34" s="375"/>
      <c r="C34" s="374"/>
      <c r="D34" s="68"/>
      <c r="E34" s="3360"/>
      <c r="F34" s="3425"/>
      <c r="G34" s="3428"/>
      <c r="H34" s="3441"/>
      <c r="I34" s="3642"/>
      <c r="J34" s="255"/>
      <c r="K34" s="162" t="s">
        <v>29</v>
      </c>
      <c r="L34" s="193">
        <f>SUM(L29:L33)</f>
        <v>0</v>
      </c>
      <c r="M34" s="192"/>
      <c r="N34" s="191"/>
      <c r="O34" s="231"/>
    </row>
    <row r="35" spans="1:25" ht="15" customHeight="1" x14ac:dyDescent="0.2">
      <c r="A35" s="110" t="s">
        <v>35</v>
      </c>
      <c r="B35" s="109" t="s">
        <v>35</v>
      </c>
      <c r="C35" s="747" t="s">
        <v>35</v>
      </c>
      <c r="D35" s="335" t="s">
        <v>78</v>
      </c>
      <c r="E35" s="3358"/>
      <c r="F35" s="3423" t="s">
        <v>344</v>
      </c>
      <c r="G35" s="3426" t="s">
        <v>340</v>
      </c>
      <c r="H35" s="3439" t="s">
        <v>51</v>
      </c>
      <c r="I35" s="3361" t="s">
        <v>150</v>
      </c>
      <c r="J35" s="3343" t="s">
        <v>343</v>
      </c>
      <c r="K35" s="188" t="s">
        <v>48</v>
      </c>
      <c r="L35" s="102">
        <v>3.3</v>
      </c>
      <c r="M35" s="217" t="s">
        <v>339</v>
      </c>
      <c r="N35" s="216" t="s">
        <v>46</v>
      </c>
      <c r="O35" s="282">
        <v>1</v>
      </c>
      <c r="Y35" s="5"/>
    </row>
    <row r="36" spans="1:25" ht="15" customHeight="1" x14ac:dyDescent="0.2">
      <c r="A36" s="84"/>
      <c r="B36" s="83"/>
      <c r="C36" s="378"/>
      <c r="D36" s="331"/>
      <c r="E36" s="3359"/>
      <c r="F36" s="3424"/>
      <c r="G36" s="3427"/>
      <c r="H36" s="3440"/>
      <c r="I36" s="3362"/>
      <c r="J36" s="3344"/>
      <c r="K36" s="96" t="s">
        <v>44</v>
      </c>
      <c r="L36" s="95"/>
      <c r="M36" s="230"/>
      <c r="N36" s="211"/>
      <c r="O36" s="263"/>
      <c r="Y36" s="5"/>
    </row>
    <row r="37" spans="1:25" ht="15" x14ac:dyDescent="0.2">
      <c r="A37" s="380"/>
      <c r="B37" s="379"/>
      <c r="C37" s="378"/>
      <c r="D37" s="331"/>
      <c r="E37" s="3359"/>
      <c r="F37" s="3424"/>
      <c r="G37" s="3427"/>
      <c r="H37" s="3440"/>
      <c r="I37" s="3362"/>
      <c r="J37" s="3344"/>
      <c r="K37" s="178" t="s">
        <v>43</v>
      </c>
      <c r="L37" s="95">
        <v>159.80000000000001</v>
      </c>
      <c r="M37" s="229" t="s">
        <v>342</v>
      </c>
      <c r="N37" s="207" t="s">
        <v>46</v>
      </c>
      <c r="O37" s="279">
        <v>1</v>
      </c>
      <c r="Y37" s="5"/>
    </row>
    <row r="38" spans="1:25" ht="15" x14ac:dyDescent="0.2">
      <c r="A38" s="380"/>
      <c r="B38" s="379"/>
      <c r="C38" s="378"/>
      <c r="D38" s="331"/>
      <c r="E38" s="3359"/>
      <c r="F38" s="3424"/>
      <c r="G38" s="3427"/>
      <c r="H38" s="3440"/>
      <c r="I38" s="3362"/>
      <c r="J38" s="78"/>
      <c r="K38" s="178" t="s">
        <v>40</v>
      </c>
      <c r="L38" s="95"/>
      <c r="M38" s="894"/>
      <c r="N38" s="893"/>
      <c r="O38" s="892"/>
      <c r="Y38" s="5"/>
    </row>
    <row r="39" spans="1:25" ht="15" x14ac:dyDescent="0.2">
      <c r="A39" s="380"/>
      <c r="B39" s="379"/>
      <c r="C39" s="378"/>
      <c r="D39" s="331"/>
      <c r="E39" s="3359"/>
      <c r="F39" s="3424"/>
      <c r="G39" s="3427"/>
      <c r="H39" s="3440"/>
      <c r="I39" s="3362"/>
      <c r="J39" s="214"/>
      <c r="K39" s="178" t="s">
        <v>39</v>
      </c>
      <c r="L39" s="95">
        <v>527</v>
      </c>
      <c r="M39" s="90"/>
      <c r="N39" s="891"/>
      <c r="O39" s="890"/>
      <c r="Y39" s="5"/>
    </row>
    <row r="40" spans="1:25" ht="15.75" thickBot="1" x14ac:dyDescent="0.25">
      <c r="A40" s="380"/>
      <c r="B40" s="379"/>
      <c r="C40" s="378"/>
      <c r="D40" s="331"/>
      <c r="E40" s="3359"/>
      <c r="F40" s="3424"/>
      <c r="G40" s="3427"/>
      <c r="H40" s="3440"/>
      <c r="I40" s="3362"/>
      <c r="J40" s="78"/>
      <c r="K40" s="171" t="s">
        <v>37</v>
      </c>
      <c r="L40" s="284"/>
      <c r="M40" s="259"/>
      <c r="N40" s="258"/>
      <c r="O40" s="257"/>
    </row>
    <row r="41" spans="1:25" ht="13.9" customHeight="1" thickBot="1" x14ac:dyDescent="0.25">
      <c r="A41" s="376"/>
      <c r="B41" s="375"/>
      <c r="C41" s="374"/>
      <c r="D41" s="68"/>
      <c r="E41" s="3360"/>
      <c r="F41" s="3425"/>
      <c r="G41" s="3428"/>
      <c r="H41" s="3441"/>
      <c r="I41" s="3363"/>
      <c r="J41" s="255"/>
      <c r="K41" s="162" t="s">
        <v>29</v>
      </c>
      <c r="L41" s="193">
        <f>SUM(L35:L40)</f>
        <v>690.1</v>
      </c>
      <c r="M41" s="192"/>
      <c r="N41" s="191"/>
      <c r="O41" s="190"/>
    </row>
    <row r="42" spans="1:25" ht="15" customHeight="1" x14ac:dyDescent="0.2">
      <c r="A42" s="110" t="s">
        <v>35</v>
      </c>
      <c r="B42" s="109" t="s">
        <v>35</v>
      </c>
      <c r="C42" s="747" t="s">
        <v>35</v>
      </c>
      <c r="D42" s="335" t="s">
        <v>77</v>
      </c>
      <c r="E42" s="3358"/>
      <c r="F42" s="3448" t="s">
        <v>341</v>
      </c>
      <c r="G42" s="3426" t="s">
        <v>340</v>
      </c>
      <c r="H42" s="3439" t="s">
        <v>51</v>
      </c>
      <c r="I42" s="3361" t="s">
        <v>54</v>
      </c>
      <c r="J42" s="91" t="s">
        <v>49</v>
      </c>
      <c r="K42" s="188" t="s">
        <v>48</v>
      </c>
      <c r="L42" s="218"/>
      <c r="M42" s="217" t="s">
        <v>339</v>
      </c>
      <c r="N42" s="216" t="s">
        <v>46</v>
      </c>
      <c r="O42" s="215"/>
    </row>
    <row r="43" spans="1:25" ht="15" customHeight="1" x14ac:dyDescent="0.2">
      <c r="A43" s="84"/>
      <c r="B43" s="83"/>
      <c r="C43" s="378"/>
      <c r="D43" s="331"/>
      <c r="E43" s="3359"/>
      <c r="F43" s="3449"/>
      <c r="G43" s="3427"/>
      <c r="H43" s="3440"/>
      <c r="I43" s="3362"/>
      <c r="J43" s="91" t="s">
        <v>338</v>
      </c>
      <c r="K43" s="96" t="s">
        <v>44</v>
      </c>
      <c r="L43" s="213"/>
      <c r="M43" s="212"/>
      <c r="N43" s="211"/>
      <c r="O43" s="210"/>
    </row>
    <row r="44" spans="1:25" ht="15" x14ac:dyDescent="0.2">
      <c r="A44" s="380"/>
      <c r="B44" s="379"/>
      <c r="C44" s="378"/>
      <c r="D44" s="331"/>
      <c r="E44" s="3359"/>
      <c r="F44" s="3449"/>
      <c r="G44" s="3427"/>
      <c r="H44" s="3440"/>
      <c r="I44" s="3362"/>
      <c r="J44" s="214"/>
      <c r="K44" s="178" t="s">
        <v>43</v>
      </c>
      <c r="L44" s="213">
        <v>262</v>
      </c>
      <c r="M44" s="208"/>
      <c r="N44" s="207"/>
      <c r="O44" s="263"/>
    </row>
    <row r="45" spans="1:25" ht="15" x14ac:dyDescent="0.2">
      <c r="A45" s="380"/>
      <c r="B45" s="379"/>
      <c r="C45" s="378"/>
      <c r="D45" s="331"/>
      <c r="E45" s="3359"/>
      <c r="F45" s="3449"/>
      <c r="G45" s="3427"/>
      <c r="H45" s="3440"/>
      <c r="I45" s="3362"/>
      <c r="J45" s="78"/>
      <c r="K45" s="178" t="s">
        <v>40</v>
      </c>
      <c r="L45" s="213"/>
      <c r="M45" s="229"/>
      <c r="N45" s="264"/>
      <c r="O45" s="206"/>
    </row>
    <row r="46" spans="1:25" ht="15" x14ac:dyDescent="0.2">
      <c r="A46" s="380"/>
      <c r="B46" s="379"/>
      <c r="C46" s="378"/>
      <c r="D46" s="331"/>
      <c r="E46" s="3359"/>
      <c r="F46" s="3449"/>
      <c r="G46" s="3427"/>
      <c r="H46" s="3440"/>
      <c r="I46" s="3362"/>
      <c r="J46" s="78"/>
      <c r="K46" s="178" t="s">
        <v>39</v>
      </c>
      <c r="L46" s="213"/>
      <c r="M46" s="230"/>
      <c r="N46" s="264"/>
      <c r="O46" s="206"/>
    </row>
    <row r="47" spans="1:25" ht="15" x14ac:dyDescent="0.2">
      <c r="A47" s="380"/>
      <c r="B47" s="379"/>
      <c r="C47" s="378"/>
      <c r="D47" s="331"/>
      <c r="E47" s="3359"/>
      <c r="F47" s="3449"/>
      <c r="G47" s="3427"/>
      <c r="H47" s="3440"/>
      <c r="I47" s="3362"/>
      <c r="J47" s="78"/>
      <c r="K47" s="178" t="s">
        <v>37</v>
      </c>
      <c r="L47" s="281"/>
      <c r="M47" s="259"/>
      <c r="N47" s="258"/>
      <c r="O47" s="257"/>
    </row>
    <row r="48" spans="1:25" ht="15.75" thickBot="1" x14ac:dyDescent="0.25">
      <c r="A48" s="380"/>
      <c r="B48" s="379"/>
      <c r="C48" s="378"/>
      <c r="D48" s="331"/>
      <c r="E48" s="3359"/>
      <c r="F48" s="3449"/>
      <c r="G48" s="3427"/>
      <c r="H48" s="3440"/>
      <c r="I48" s="3362"/>
      <c r="J48" s="234"/>
      <c r="K48" s="226" t="s">
        <v>38</v>
      </c>
      <c r="L48" s="225">
        <v>873</v>
      </c>
      <c r="M48" s="198"/>
      <c r="N48" s="197"/>
      <c r="O48" s="277"/>
    </row>
    <row r="49" spans="1:25" ht="14.25" customHeight="1" thickBot="1" x14ac:dyDescent="0.25">
      <c r="A49" s="376"/>
      <c r="B49" s="375"/>
      <c r="C49" s="374"/>
      <c r="D49" s="68"/>
      <c r="E49" s="3360"/>
      <c r="F49" s="3450"/>
      <c r="G49" s="3428"/>
      <c r="H49" s="3441"/>
      <c r="I49" s="3363"/>
      <c r="J49" s="255"/>
      <c r="K49" s="162" t="s">
        <v>29</v>
      </c>
      <c r="L49" s="193">
        <f>SUM(L42:L48)</f>
        <v>1135</v>
      </c>
      <c r="M49" s="192"/>
      <c r="N49" s="191"/>
      <c r="O49" s="190"/>
    </row>
    <row r="50" spans="1:25" ht="15" x14ac:dyDescent="0.2">
      <c r="A50" s="392" t="s">
        <v>35</v>
      </c>
      <c r="B50" s="3352" t="s">
        <v>35</v>
      </c>
      <c r="C50" s="390" t="s">
        <v>84</v>
      </c>
      <c r="D50" s="700"/>
      <c r="E50" s="700"/>
      <c r="F50" s="3637" t="s">
        <v>337</v>
      </c>
      <c r="G50" s="3426" t="s">
        <v>332</v>
      </c>
      <c r="H50" s="3439" t="s">
        <v>51</v>
      </c>
      <c r="I50" s="3362" t="s">
        <v>54</v>
      </c>
      <c r="J50" s="3343" t="s">
        <v>49</v>
      </c>
      <c r="K50" s="132" t="s">
        <v>48</v>
      </c>
      <c r="L50" s="889">
        <f>L57+L63+L69</f>
        <v>0</v>
      </c>
      <c r="M50" s="888"/>
      <c r="N50" s="216"/>
      <c r="O50" s="282"/>
    </row>
    <row r="51" spans="1:25" ht="15" x14ac:dyDescent="0.2">
      <c r="A51" s="388"/>
      <c r="B51" s="3353"/>
      <c r="C51" s="386"/>
      <c r="D51" s="697"/>
      <c r="E51" s="697"/>
      <c r="F51" s="3638"/>
      <c r="G51" s="3427"/>
      <c r="H51" s="3440"/>
      <c r="I51" s="3362"/>
      <c r="J51" s="3344"/>
      <c r="K51" s="128" t="s">
        <v>44</v>
      </c>
      <c r="L51" s="746">
        <v>0</v>
      </c>
      <c r="M51" s="363"/>
      <c r="N51" s="211"/>
      <c r="O51" s="263"/>
    </row>
    <row r="52" spans="1:25" ht="15" x14ac:dyDescent="0.2">
      <c r="A52" s="388"/>
      <c r="B52" s="3353"/>
      <c r="C52" s="386"/>
      <c r="D52" s="697"/>
      <c r="E52" s="697"/>
      <c r="F52" s="3528"/>
      <c r="G52" s="3427"/>
      <c r="H52" s="3440"/>
      <c r="I52" s="3362"/>
      <c r="J52" s="3344"/>
      <c r="K52" s="124" t="s">
        <v>43</v>
      </c>
      <c r="L52" s="290">
        <f>L58+L64+L70</f>
        <v>0</v>
      </c>
      <c r="M52" s="383"/>
      <c r="N52" s="264"/>
      <c r="O52" s="263"/>
    </row>
    <row r="53" spans="1:25" ht="15" x14ac:dyDescent="0.2">
      <c r="A53" s="388"/>
      <c r="B53" s="3353"/>
      <c r="C53" s="386"/>
      <c r="D53" s="697"/>
      <c r="E53" s="697"/>
      <c r="F53" s="3528"/>
      <c r="G53" s="3427"/>
      <c r="H53" s="3440"/>
      <c r="I53" s="3362"/>
      <c r="J53" s="78"/>
      <c r="K53" s="124" t="s">
        <v>40</v>
      </c>
      <c r="L53" s="290">
        <f>L59+L65+L71</f>
        <v>0</v>
      </c>
      <c r="M53" s="381"/>
      <c r="N53" s="264"/>
      <c r="O53" s="206"/>
    </row>
    <row r="54" spans="1:25" ht="15" x14ac:dyDescent="0.2">
      <c r="A54" s="388"/>
      <c r="B54" s="3353"/>
      <c r="C54" s="386"/>
      <c r="D54" s="697"/>
      <c r="E54" s="697"/>
      <c r="F54" s="3528"/>
      <c r="G54" s="3427"/>
      <c r="H54" s="3440"/>
      <c r="I54" s="3362"/>
      <c r="J54" s="78"/>
      <c r="K54" s="124" t="s">
        <v>39</v>
      </c>
      <c r="L54" s="290">
        <f>L60+L66+L72</f>
        <v>0</v>
      </c>
      <c r="M54" s="230"/>
      <c r="N54" s="264"/>
      <c r="O54" s="206"/>
    </row>
    <row r="55" spans="1:25" ht="15.75" thickBot="1" x14ac:dyDescent="0.25">
      <c r="A55" s="388"/>
      <c r="B55" s="3353"/>
      <c r="C55" s="386"/>
      <c r="D55" s="697"/>
      <c r="E55" s="697"/>
      <c r="F55" s="3528"/>
      <c r="G55" s="3427"/>
      <c r="H55" s="3440"/>
      <c r="I55" s="3362"/>
      <c r="J55" s="78"/>
      <c r="K55" s="504" t="s">
        <v>37</v>
      </c>
      <c r="L55" s="291">
        <f>L61+L67+L73</f>
        <v>0</v>
      </c>
      <c r="M55" s="280"/>
      <c r="N55" s="228"/>
      <c r="O55" s="279"/>
    </row>
    <row r="56" spans="1:25" ht="15.75" thickBot="1" x14ac:dyDescent="0.25">
      <c r="A56" s="71"/>
      <c r="B56" s="3354"/>
      <c r="C56" s="116"/>
      <c r="D56" s="115"/>
      <c r="E56" s="115"/>
      <c r="F56" s="3529"/>
      <c r="G56" s="3428"/>
      <c r="H56" s="3441"/>
      <c r="I56" s="3363"/>
      <c r="J56" s="255"/>
      <c r="K56" s="801" t="s">
        <v>29</v>
      </c>
      <c r="L56" s="807">
        <f>SUM(L50:L55)</f>
        <v>0</v>
      </c>
      <c r="M56" s="806"/>
      <c r="N56" s="805"/>
      <c r="O56" s="804"/>
    </row>
    <row r="57" spans="1:25" ht="15" hidden="1" x14ac:dyDescent="0.2">
      <c r="A57" s="392" t="s">
        <v>35</v>
      </c>
      <c r="B57" s="3352" t="s">
        <v>35</v>
      </c>
      <c r="C57" s="390" t="s">
        <v>84</v>
      </c>
      <c r="D57" s="335" t="s">
        <v>35</v>
      </c>
      <c r="E57" s="3358"/>
      <c r="F57" s="3423" t="s">
        <v>336</v>
      </c>
      <c r="G57" s="3426" t="s">
        <v>332</v>
      </c>
      <c r="H57" s="3439" t="s">
        <v>51</v>
      </c>
      <c r="I57" s="3361" t="s">
        <v>334</v>
      </c>
      <c r="J57" s="412"/>
      <c r="K57" s="188" t="s">
        <v>48</v>
      </c>
      <c r="L57" s="218"/>
      <c r="M57" s="217"/>
      <c r="N57" s="216"/>
      <c r="O57" s="282"/>
    </row>
    <row r="58" spans="1:25" ht="15" hidden="1" x14ac:dyDescent="0.2">
      <c r="A58" s="388"/>
      <c r="B58" s="3353"/>
      <c r="C58" s="386"/>
      <c r="D58" s="331"/>
      <c r="E58" s="3359"/>
      <c r="F58" s="3424"/>
      <c r="G58" s="3427"/>
      <c r="H58" s="3440"/>
      <c r="I58" s="3362"/>
      <c r="J58" s="214"/>
      <c r="K58" s="178" t="s">
        <v>43</v>
      </c>
      <c r="L58" s="213"/>
      <c r="M58" s="887"/>
      <c r="N58" s="394"/>
      <c r="O58" s="206"/>
      <c r="Y58" s="9"/>
    </row>
    <row r="59" spans="1:25" ht="15" hidden="1" x14ac:dyDescent="0.2">
      <c r="A59" s="388"/>
      <c r="B59" s="3353"/>
      <c r="C59" s="386"/>
      <c r="D59" s="331"/>
      <c r="E59" s="3359"/>
      <c r="F59" s="3424"/>
      <c r="G59" s="3427"/>
      <c r="H59" s="3440"/>
      <c r="I59" s="3362"/>
      <c r="J59" s="214"/>
      <c r="K59" s="178" t="s">
        <v>40</v>
      </c>
      <c r="L59" s="213"/>
      <c r="M59" s="383"/>
      <c r="N59" s="264"/>
      <c r="O59" s="206"/>
    </row>
    <row r="60" spans="1:25" ht="15" hidden="1" x14ac:dyDescent="0.2">
      <c r="A60" s="388"/>
      <c r="B60" s="3353"/>
      <c r="C60" s="386"/>
      <c r="D60" s="331"/>
      <c r="E60" s="3359"/>
      <c r="F60" s="3424"/>
      <c r="G60" s="3427"/>
      <c r="H60" s="3440"/>
      <c r="I60" s="3362"/>
      <c r="J60" s="78"/>
      <c r="K60" s="178" t="s">
        <v>39</v>
      </c>
      <c r="L60" s="213"/>
      <c r="M60" s="381"/>
      <c r="N60" s="264"/>
      <c r="O60" s="206"/>
    </row>
    <row r="61" spans="1:25" ht="15" hidden="1" x14ac:dyDescent="0.2">
      <c r="A61" s="388"/>
      <c r="B61" s="3353"/>
      <c r="C61" s="386"/>
      <c r="D61" s="331"/>
      <c r="E61" s="3359"/>
      <c r="F61" s="3424"/>
      <c r="G61" s="3427"/>
      <c r="H61" s="3440"/>
      <c r="I61" s="3362"/>
      <c r="J61" s="78"/>
      <c r="K61" s="171" t="s">
        <v>37</v>
      </c>
      <c r="L61" s="284"/>
      <c r="M61" s="259"/>
      <c r="N61" s="258"/>
      <c r="O61" s="257"/>
    </row>
    <row r="62" spans="1:25" ht="15.75" hidden="1" thickBot="1" x14ac:dyDescent="0.25">
      <c r="A62" s="71"/>
      <c r="B62" s="3354"/>
      <c r="C62" s="116"/>
      <c r="D62" s="68"/>
      <c r="E62" s="3360"/>
      <c r="F62" s="3425"/>
      <c r="G62" s="3428"/>
      <c r="H62" s="3441"/>
      <c r="I62" s="3363"/>
      <c r="J62" s="255"/>
      <c r="K62" s="162" t="s">
        <v>29</v>
      </c>
      <c r="L62" s="193">
        <f>SUM(L57:L61)</f>
        <v>0</v>
      </c>
      <c r="M62" s="192"/>
      <c r="N62" s="191"/>
      <c r="O62" s="231"/>
    </row>
    <row r="63" spans="1:25" ht="15" hidden="1" x14ac:dyDescent="0.2">
      <c r="A63" s="392" t="s">
        <v>35</v>
      </c>
      <c r="B63" s="3352" t="s">
        <v>35</v>
      </c>
      <c r="C63" s="390" t="s">
        <v>84</v>
      </c>
      <c r="D63" s="335" t="s">
        <v>84</v>
      </c>
      <c r="E63" s="3358"/>
      <c r="F63" s="3423" t="s">
        <v>335</v>
      </c>
      <c r="G63" s="3426" t="s">
        <v>332</v>
      </c>
      <c r="H63" s="3439" t="s">
        <v>51</v>
      </c>
      <c r="I63" s="3361" t="s">
        <v>334</v>
      </c>
      <c r="J63" s="412"/>
      <c r="K63" s="188" t="s">
        <v>48</v>
      </c>
      <c r="L63" s="218"/>
      <c r="M63" s="217"/>
      <c r="N63" s="216"/>
      <c r="O63" s="282"/>
    </row>
    <row r="64" spans="1:25" ht="15" hidden="1" x14ac:dyDescent="0.2">
      <c r="A64" s="388"/>
      <c r="B64" s="3353"/>
      <c r="C64" s="386"/>
      <c r="D64" s="331"/>
      <c r="E64" s="3359"/>
      <c r="F64" s="3424"/>
      <c r="G64" s="3427"/>
      <c r="H64" s="3440"/>
      <c r="I64" s="3362"/>
      <c r="J64" s="214"/>
      <c r="K64" s="178" t="s">
        <v>43</v>
      </c>
      <c r="L64" s="95"/>
      <c r="M64" s="886"/>
      <c r="N64" s="885"/>
      <c r="O64" s="266"/>
    </row>
    <row r="65" spans="1:25" ht="15" hidden="1" x14ac:dyDescent="0.2">
      <c r="A65" s="388"/>
      <c r="B65" s="3353"/>
      <c r="C65" s="386"/>
      <c r="D65" s="331"/>
      <c r="E65" s="3359"/>
      <c r="F65" s="3424"/>
      <c r="G65" s="3427"/>
      <c r="H65" s="3440"/>
      <c r="I65" s="3362"/>
      <c r="J65" s="214"/>
      <c r="K65" s="178" t="s">
        <v>40</v>
      </c>
      <c r="L65" s="213"/>
      <c r="M65" s="884"/>
      <c r="N65" s="264"/>
      <c r="O65" s="263"/>
    </row>
    <row r="66" spans="1:25" ht="15" hidden="1" x14ac:dyDescent="0.2">
      <c r="A66" s="388"/>
      <c r="B66" s="3353"/>
      <c r="C66" s="386"/>
      <c r="D66" s="331"/>
      <c r="E66" s="3359"/>
      <c r="F66" s="3424"/>
      <c r="G66" s="3427"/>
      <c r="H66" s="3440"/>
      <c r="I66" s="3362"/>
      <c r="J66" s="78"/>
      <c r="K66" s="178" t="s">
        <v>39</v>
      </c>
      <c r="L66" s="213"/>
      <c r="M66" s="230"/>
      <c r="N66" s="264"/>
      <c r="O66" s="206"/>
    </row>
    <row r="67" spans="1:25" ht="15" hidden="1" x14ac:dyDescent="0.2">
      <c r="A67" s="388"/>
      <c r="B67" s="3353"/>
      <c r="C67" s="386"/>
      <c r="D67" s="331"/>
      <c r="E67" s="3359"/>
      <c r="F67" s="3424"/>
      <c r="G67" s="3427"/>
      <c r="H67" s="3440"/>
      <c r="I67" s="3362"/>
      <c r="J67" s="78"/>
      <c r="K67" s="171" t="s">
        <v>37</v>
      </c>
      <c r="L67" s="284"/>
      <c r="M67" s="259"/>
      <c r="N67" s="258"/>
      <c r="O67" s="257"/>
    </row>
    <row r="68" spans="1:25" ht="13.5" hidden="1" customHeight="1" thickBot="1" x14ac:dyDescent="0.25">
      <c r="A68" s="71"/>
      <c r="B68" s="3354"/>
      <c r="C68" s="116"/>
      <c r="D68" s="68"/>
      <c r="E68" s="3360"/>
      <c r="F68" s="3425"/>
      <c r="G68" s="3428"/>
      <c r="H68" s="3441"/>
      <c r="I68" s="3363"/>
      <c r="J68" s="255"/>
      <c r="K68" s="162" t="s">
        <v>29</v>
      </c>
      <c r="L68" s="193">
        <f>SUM(L63:L67)</f>
        <v>0</v>
      </c>
      <c r="M68" s="192"/>
      <c r="N68" s="191"/>
      <c r="O68" s="190"/>
    </row>
    <row r="69" spans="1:25" ht="19.5" hidden="1" customHeight="1" x14ac:dyDescent="0.2">
      <c r="A69" s="3349" t="s">
        <v>35</v>
      </c>
      <c r="B69" s="3352" t="s">
        <v>35</v>
      </c>
      <c r="C69" s="3355" t="s">
        <v>84</v>
      </c>
      <c r="D69" s="3461" t="s">
        <v>78</v>
      </c>
      <c r="E69" s="3358"/>
      <c r="F69" s="3643" t="s">
        <v>333</v>
      </c>
      <c r="G69" s="3426" t="s">
        <v>332</v>
      </c>
      <c r="H69" s="3464" t="s">
        <v>51</v>
      </c>
      <c r="I69" s="3547" t="s">
        <v>54</v>
      </c>
      <c r="J69" s="3343" t="s">
        <v>49</v>
      </c>
      <c r="K69" s="188" t="s">
        <v>48</v>
      </c>
      <c r="L69" s="883">
        <v>0</v>
      </c>
      <c r="M69" s="186"/>
      <c r="N69" s="521"/>
      <c r="O69" s="184"/>
    </row>
    <row r="70" spans="1:25" ht="18.75" hidden="1" customHeight="1" x14ac:dyDescent="0.2">
      <c r="A70" s="3350"/>
      <c r="B70" s="3353"/>
      <c r="C70" s="3356"/>
      <c r="D70" s="3462"/>
      <c r="E70" s="3359"/>
      <c r="F70" s="3644"/>
      <c r="G70" s="3427"/>
      <c r="H70" s="3465"/>
      <c r="I70" s="3548"/>
      <c r="J70" s="3344"/>
      <c r="K70" s="178" t="s">
        <v>43</v>
      </c>
      <c r="L70" s="177"/>
      <c r="M70" s="176"/>
      <c r="N70" s="519"/>
      <c r="O70" s="174"/>
    </row>
    <row r="71" spans="1:25" ht="15.75" hidden="1" customHeight="1" x14ac:dyDescent="0.2">
      <c r="A71" s="3350"/>
      <c r="B71" s="3353"/>
      <c r="C71" s="3356"/>
      <c r="D71" s="3462"/>
      <c r="E71" s="3359"/>
      <c r="F71" s="3644"/>
      <c r="G71" s="3427"/>
      <c r="H71" s="3465"/>
      <c r="I71" s="3548"/>
      <c r="J71" s="252" t="s">
        <v>331</v>
      </c>
      <c r="K71" s="178" t="s">
        <v>40</v>
      </c>
      <c r="L71" s="177"/>
      <c r="M71" s="176"/>
      <c r="N71" s="519"/>
      <c r="O71" s="174"/>
    </row>
    <row r="72" spans="1:25" ht="15" hidden="1" customHeight="1" x14ac:dyDescent="0.2">
      <c r="A72" s="3350"/>
      <c r="B72" s="3353"/>
      <c r="C72" s="3356"/>
      <c r="D72" s="3462"/>
      <c r="E72" s="3359"/>
      <c r="F72" s="3644"/>
      <c r="G72" s="3427"/>
      <c r="H72" s="3465"/>
      <c r="I72" s="3548"/>
      <c r="J72" s="78"/>
      <c r="K72" s="178" t="s">
        <v>39</v>
      </c>
      <c r="L72" s="177"/>
      <c r="M72" s="176"/>
      <c r="N72" s="519"/>
      <c r="O72" s="174"/>
    </row>
    <row r="73" spans="1:25" ht="19.5" hidden="1" customHeight="1" thickBot="1" x14ac:dyDescent="0.25">
      <c r="A73" s="3350"/>
      <c r="B73" s="3353"/>
      <c r="C73" s="3356"/>
      <c r="D73" s="3462"/>
      <c r="E73" s="3359"/>
      <c r="F73" s="3644"/>
      <c r="G73" s="3427"/>
      <c r="H73" s="3465"/>
      <c r="I73" s="3548"/>
      <c r="J73" s="78"/>
      <c r="K73" s="171" t="s">
        <v>37</v>
      </c>
      <c r="L73" s="329"/>
      <c r="M73" s="169"/>
      <c r="N73" s="515"/>
      <c r="O73" s="326"/>
    </row>
    <row r="74" spans="1:25" ht="36" hidden="1" customHeight="1" thickBot="1" x14ac:dyDescent="0.25">
      <c r="A74" s="3351"/>
      <c r="B74" s="3354"/>
      <c r="C74" s="3357"/>
      <c r="D74" s="3463"/>
      <c r="E74" s="3360"/>
      <c r="F74" s="3645"/>
      <c r="G74" s="3428"/>
      <c r="H74" s="3466"/>
      <c r="I74" s="3549"/>
      <c r="J74" s="255"/>
      <c r="K74" s="162" t="s">
        <v>29</v>
      </c>
      <c r="L74" s="63">
        <f>SUM(L69:L73)</f>
        <v>0</v>
      </c>
      <c r="M74" s="775"/>
      <c r="N74" s="774"/>
      <c r="O74" s="511"/>
    </row>
    <row r="75" spans="1:25" ht="15" thickBot="1" x14ac:dyDescent="0.25">
      <c r="A75" s="71" t="s">
        <v>35</v>
      </c>
      <c r="B75" s="675" t="s">
        <v>35</v>
      </c>
      <c r="C75" s="3650" t="s">
        <v>34</v>
      </c>
      <c r="D75" s="3650"/>
      <c r="E75" s="3650"/>
      <c r="F75" s="3650"/>
      <c r="G75" s="3650"/>
      <c r="H75" s="3650"/>
      <c r="I75" s="3651"/>
      <c r="J75" s="594"/>
      <c r="K75" s="674" t="s">
        <v>29</v>
      </c>
      <c r="L75" s="673">
        <f>L21+L56</f>
        <v>1825.1</v>
      </c>
      <c r="M75" s="567"/>
      <c r="N75" s="567"/>
      <c r="O75" s="566"/>
    </row>
    <row r="76" spans="1:25" ht="15" thickBot="1" x14ac:dyDescent="0.25">
      <c r="A76" s="320" t="s">
        <v>35</v>
      </c>
      <c r="B76" s="320"/>
      <c r="C76" s="3524" t="s">
        <v>32</v>
      </c>
      <c r="D76" s="3524"/>
      <c r="E76" s="3524"/>
      <c r="F76" s="3524"/>
      <c r="G76" s="3524"/>
      <c r="H76" s="3524"/>
      <c r="I76" s="3525"/>
      <c r="J76" s="149"/>
      <c r="K76" s="148" t="s">
        <v>29</v>
      </c>
      <c r="L76" s="319">
        <f>L75*1</f>
        <v>1825.1</v>
      </c>
      <c r="M76" s="318"/>
      <c r="N76" s="318"/>
      <c r="O76" s="317"/>
    </row>
    <row r="77" spans="1:25" ht="15.75" thickBot="1" x14ac:dyDescent="0.25">
      <c r="A77" s="316" t="s">
        <v>84</v>
      </c>
      <c r="B77" s="882"/>
      <c r="C77" s="437" t="s">
        <v>330</v>
      </c>
      <c r="D77" s="880"/>
      <c r="E77" s="880"/>
      <c r="F77" s="881"/>
      <c r="G77" s="881"/>
      <c r="H77" s="880"/>
      <c r="I77" s="880"/>
      <c r="J77" s="880"/>
      <c r="K77" s="880"/>
      <c r="L77" s="880"/>
      <c r="M77" s="436"/>
      <c r="N77" s="436"/>
      <c r="O77" s="879"/>
    </row>
    <row r="78" spans="1:25" ht="33.75" customHeight="1" thickBot="1" x14ac:dyDescent="0.25">
      <c r="A78" s="434"/>
      <c r="B78" s="433"/>
      <c r="C78" s="431"/>
      <c r="D78" s="431"/>
      <c r="E78" s="431"/>
      <c r="F78" s="432"/>
      <c r="G78" s="432"/>
      <c r="H78" s="431"/>
      <c r="I78" s="431"/>
      <c r="J78" s="431"/>
      <c r="K78" s="431"/>
      <c r="L78" s="507"/>
      <c r="M78" s="296" t="s">
        <v>329</v>
      </c>
      <c r="N78" s="295" t="s">
        <v>46</v>
      </c>
      <c r="O78" s="294"/>
      <c r="Y78" s="5"/>
    </row>
    <row r="79" spans="1:25" ht="15" thickBot="1" x14ac:dyDescent="0.25">
      <c r="A79" s="425" t="s">
        <v>84</v>
      </c>
      <c r="B79" s="565" t="s">
        <v>35</v>
      </c>
      <c r="C79" s="304" t="s">
        <v>328</v>
      </c>
      <c r="D79" s="303"/>
      <c r="E79" s="303"/>
      <c r="F79" s="303"/>
      <c r="G79" s="303"/>
      <c r="H79" s="303"/>
      <c r="I79" s="303"/>
      <c r="J79" s="303"/>
      <c r="K79" s="303"/>
      <c r="L79" s="303"/>
      <c r="M79" s="426"/>
      <c r="N79" s="426"/>
      <c r="O79" s="505"/>
    </row>
    <row r="80" spans="1:25" ht="21.75" customHeight="1" thickBot="1" x14ac:dyDescent="0.25">
      <c r="A80" s="3349"/>
      <c r="B80" s="3459"/>
      <c r="C80" s="3453"/>
      <c r="D80" s="3454"/>
      <c r="E80" s="3454"/>
      <c r="F80" s="3454"/>
      <c r="G80" s="3454"/>
      <c r="H80" s="3454"/>
      <c r="I80" s="3454"/>
      <c r="J80" s="3454"/>
      <c r="K80" s="3454"/>
      <c r="L80" s="3455"/>
      <c r="M80" s="878" t="s">
        <v>327</v>
      </c>
      <c r="N80" s="877" t="s">
        <v>46</v>
      </c>
      <c r="O80" s="876"/>
      <c r="R80" s="875"/>
    </row>
    <row r="81" spans="1:15" ht="14.25" customHeight="1" thickBot="1" x14ac:dyDescent="0.25">
      <c r="A81" s="3351"/>
      <c r="B81" s="3460"/>
      <c r="C81" s="3456"/>
      <c r="D81" s="3457"/>
      <c r="E81" s="3457"/>
      <c r="F81" s="3457"/>
      <c r="G81" s="3457"/>
      <c r="H81" s="3457"/>
      <c r="I81" s="3457"/>
      <c r="J81" s="3457"/>
      <c r="K81" s="3457"/>
      <c r="L81" s="3458"/>
      <c r="M81" s="874"/>
      <c r="N81" s="873"/>
      <c r="O81" s="872"/>
    </row>
    <row r="82" spans="1:15" ht="19.5" customHeight="1" x14ac:dyDescent="0.2">
      <c r="A82" s="392" t="s">
        <v>84</v>
      </c>
      <c r="B82" s="3352" t="s">
        <v>35</v>
      </c>
      <c r="C82" s="82" t="s">
        <v>35</v>
      </c>
      <c r="D82" s="378"/>
      <c r="E82" s="697"/>
      <c r="F82" s="3528" t="s">
        <v>326</v>
      </c>
      <c r="G82" s="3427" t="s">
        <v>314</v>
      </c>
      <c r="H82" s="3440" t="s">
        <v>51</v>
      </c>
      <c r="I82" s="3362" t="s">
        <v>325</v>
      </c>
      <c r="J82" s="3343" t="s">
        <v>49</v>
      </c>
      <c r="K82" s="812" t="s">
        <v>48</v>
      </c>
      <c r="L82" s="291">
        <f>L89+L95+L101</f>
        <v>0</v>
      </c>
      <c r="M82" s="217" t="s">
        <v>87</v>
      </c>
      <c r="N82" s="216" t="s">
        <v>46</v>
      </c>
      <c r="O82" s="282"/>
    </row>
    <row r="83" spans="1:15" ht="19.5" customHeight="1" x14ac:dyDescent="0.2">
      <c r="A83" s="388"/>
      <c r="B83" s="3353"/>
      <c r="C83" s="82"/>
      <c r="D83" s="378"/>
      <c r="E83" s="697"/>
      <c r="F83" s="3528"/>
      <c r="G83" s="3427"/>
      <c r="H83" s="3440"/>
      <c r="I83" s="3362"/>
      <c r="J83" s="3344"/>
      <c r="K83" s="128" t="s">
        <v>44</v>
      </c>
      <c r="L83" s="291">
        <f>L108+L115+L122</f>
        <v>0</v>
      </c>
      <c r="M83" s="230"/>
      <c r="N83" s="211"/>
      <c r="O83" s="263"/>
    </row>
    <row r="84" spans="1:15" ht="15" x14ac:dyDescent="0.2">
      <c r="A84" s="388"/>
      <c r="B84" s="3353"/>
      <c r="C84" s="82"/>
      <c r="D84" s="378"/>
      <c r="E84" s="697"/>
      <c r="F84" s="3528"/>
      <c r="G84" s="3427"/>
      <c r="H84" s="3440"/>
      <c r="I84" s="3362"/>
      <c r="J84" s="3344"/>
      <c r="K84" s="124" t="s">
        <v>43</v>
      </c>
      <c r="L84" s="746">
        <f>L90+L96+L102+L109</f>
        <v>71.3</v>
      </c>
      <c r="M84" s="230"/>
      <c r="N84" s="264"/>
      <c r="O84" s="263"/>
    </row>
    <row r="85" spans="1:15" ht="15" x14ac:dyDescent="0.2">
      <c r="A85" s="388"/>
      <c r="B85" s="3353"/>
      <c r="C85" s="82"/>
      <c r="D85" s="378"/>
      <c r="E85" s="697"/>
      <c r="F85" s="3528"/>
      <c r="G85" s="3427"/>
      <c r="H85" s="3440"/>
      <c r="I85" s="3362"/>
      <c r="J85" s="78"/>
      <c r="K85" s="124" t="s">
        <v>40</v>
      </c>
      <c r="L85" s="291">
        <f>L91+L97+L103</f>
        <v>0</v>
      </c>
      <c r="M85" s="230"/>
      <c r="N85" s="264"/>
      <c r="O85" s="206"/>
    </row>
    <row r="86" spans="1:15" ht="15" x14ac:dyDescent="0.2">
      <c r="A86" s="388"/>
      <c r="B86" s="3353"/>
      <c r="C86" s="82"/>
      <c r="D86" s="378"/>
      <c r="E86" s="697"/>
      <c r="F86" s="3528"/>
      <c r="G86" s="3427"/>
      <c r="H86" s="3440"/>
      <c r="I86" s="3362"/>
      <c r="J86" s="78"/>
      <c r="K86" s="124" t="s">
        <v>39</v>
      </c>
      <c r="L86" s="291">
        <f>L92+L98+L104</f>
        <v>0</v>
      </c>
      <c r="M86" s="230"/>
      <c r="N86" s="264"/>
      <c r="O86" s="206"/>
    </row>
    <row r="87" spans="1:15" ht="15.75" thickBot="1" x14ac:dyDescent="0.25">
      <c r="A87" s="388"/>
      <c r="B87" s="3353"/>
      <c r="C87" s="82"/>
      <c r="D87" s="378"/>
      <c r="E87" s="697"/>
      <c r="F87" s="3528"/>
      <c r="G87" s="3427"/>
      <c r="H87" s="3440"/>
      <c r="I87" s="3362"/>
      <c r="J87" s="78"/>
      <c r="K87" s="504" t="s">
        <v>37</v>
      </c>
      <c r="L87" s="503">
        <f>L93+L99+L105</f>
        <v>0</v>
      </c>
      <c r="M87" s="259"/>
      <c r="N87" s="258"/>
      <c r="O87" s="257"/>
    </row>
    <row r="88" spans="1:15" ht="11.45" customHeight="1" thickBot="1" x14ac:dyDescent="0.25">
      <c r="A88" s="71"/>
      <c r="B88" s="3354"/>
      <c r="C88" s="418"/>
      <c r="D88" s="116"/>
      <c r="E88" s="121"/>
      <c r="F88" s="3529"/>
      <c r="G88" s="3428"/>
      <c r="H88" s="3441"/>
      <c r="I88" s="3363"/>
      <c r="J88" s="255"/>
      <c r="K88" s="162" t="s">
        <v>29</v>
      </c>
      <c r="L88" s="193">
        <f>SUM(L82:L87)</f>
        <v>71.3</v>
      </c>
      <c r="M88" s="192"/>
      <c r="N88" s="191"/>
      <c r="O88" s="190"/>
    </row>
    <row r="89" spans="1:15" ht="18" hidden="1" customHeight="1" x14ac:dyDescent="0.2">
      <c r="A89" s="392" t="s">
        <v>84</v>
      </c>
      <c r="B89" s="3352" t="s">
        <v>35</v>
      </c>
      <c r="C89" s="108" t="s">
        <v>35</v>
      </c>
      <c r="D89" s="335" t="s">
        <v>35</v>
      </c>
      <c r="E89" s="3358"/>
      <c r="F89" s="3423" t="s">
        <v>324</v>
      </c>
      <c r="G89" s="3426" t="s">
        <v>314</v>
      </c>
      <c r="H89" s="3439" t="s">
        <v>51</v>
      </c>
      <c r="I89" s="3361" t="s">
        <v>283</v>
      </c>
      <c r="J89" s="869" t="s">
        <v>49</v>
      </c>
      <c r="K89" s="188" t="s">
        <v>48</v>
      </c>
      <c r="L89" s="218"/>
      <c r="M89" s="217" t="s">
        <v>47</v>
      </c>
      <c r="N89" s="216" t="s">
        <v>46</v>
      </c>
      <c r="O89" s="282">
        <v>1</v>
      </c>
    </row>
    <row r="90" spans="1:15" ht="15.75" hidden="1" thickBot="1" x14ac:dyDescent="0.25">
      <c r="A90" s="388"/>
      <c r="B90" s="3353"/>
      <c r="C90" s="82"/>
      <c r="D90" s="331"/>
      <c r="E90" s="3359"/>
      <c r="F90" s="3424"/>
      <c r="G90" s="3427"/>
      <c r="H90" s="3440"/>
      <c r="I90" s="3362"/>
      <c r="J90" s="870" t="s">
        <v>318</v>
      </c>
      <c r="K90" s="178" t="s">
        <v>43</v>
      </c>
      <c r="L90" s="213"/>
      <c r="M90" s="208" t="s">
        <v>316</v>
      </c>
      <c r="N90" s="207" t="s">
        <v>263</v>
      </c>
      <c r="O90" s="263">
        <v>345</v>
      </c>
    </row>
    <row r="91" spans="1:15" ht="15.75" hidden="1" thickBot="1" x14ac:dyDescent="0.25">
      <c r="A91" s="388"/>
      <c r="B91" s="3353"/>
      <c r="C91" s="82"/>
      <c r="D91" s="331"/>
      <c r="E91" s="3359"/>
      <c r="F91" s="3424"/>
      <c r="G91" s="3427"/>
      <c r="H91" s="3440"/>
      <c r="I91" s="3362"/>
      <c r="J91" s="870" t="s">
        <v>323</v>
      </c>
      <c r="K91" s="178" t="s">
        <v>40</v>
      </c>
      <c r="L91" s="213"/>
      <c r="M91" s="230"/>
      <c r="N91" s="264"/>
      <c r="O91" s="206"/>
    </row>
    <row r="92" spans="1:15" ht="15.75" hidden="1" thickBot="1" x14ac:dyDescent="0.25">
      <c r="A92" s="388"/>
      <c r="B92" s="3353"/>
      <c r="C92" s="82"/>
      <c r="D92" s="331"/>
      <c r="E92" s="3359"/>
      <c r="F92" s="3424"/>
      <c r="G92" s="3427"/>
      <c r="H92" s="3440"/>
      <c r="I92" s="3362"/>
      <c r="J92" s="867"/>
      <c r="K92" s="178" t="s">
        <v>39</v>
      </c>
      <c r="L92" s="213"/>
      <c r="M92" s="230"/>
      <c r="N92" s="264"/>
      <c r="O92" s="206"/>
    </row>
    <row r="93" spans="1:15" ht="15.75" hidden="1" thickBot="1" x14ac:dyDescent="0.25">
      <c r="A93" s="388"/>
      <c r="B93" s="3353"/>
      <c r="C93" s="82"/>
      <c r="D93" s="331"/>
      <c r="E93" s="3359"/>
      <c r="F93" s="3424"/>
      <c r="G93" s="3427"/>
      <c r="H93" s="3440"/>
      <c r="I93" s="3362"/>
      <c r="J93" s="867"/>
      <c r="K93" s="171" t="s">
        <v>37</v>
      </c>
      <c r="L93" s="284"/>
      <c r="M93" s="259"/>
      <c r="N93" s="258"/>
      <c r="O93" s="257"/>
    </row>
    <row r="94" spans="1:15" ht="36" hidden="1" customHeight="1" thickBot="1" x14ac:dyDescent="0.25">
      <c r="A94" s="71"/>
      <c r="B94" s="3354"/>
      <c r="C94" s="418"/>
      <c r="D94" s="68"/>
      <c r="E94" s="3360"/>
      <c r="F94" s="3425"/>
      <c r="G94" s="3428"/>
      <c r="H94" s="3441"/>
      <c r="I94" s="3363"/>
      <c r="J94" s="866"/>
      <c r="K94" s="162" t="s">
        <v>29</v>
      </c>
      <c r="L94" s="193">
        <f>SUM(L89:L93)</f>
        <v>0</v>
      </c>
      <c r="M94" s="192"/>
      <c r="N94" s="191"/>
      <c r="O94" s="190"/>
    </row>
    <row r="95" spans="1:15" ht="21.75" hidden="1" customHeight="1" x14ac:dyDescent="0.2">
      <c r="A95" s="392" t="s">
        <v>84</v>
      </c>
      <c r="B95" s="3352" t="s">
        <v>35</v>
      </c>
      <c r="C95" s="108" t="s">
        <v>35</v>
      </c>
      <c r="D95" s="335" t="s">
        <v>84</v>
      </c>
      <c r="E95" s="3358"/>
      <c r="F95" s="3423" t="s">
        <v>322</v>
      </c>
      <c r="G95" s="3426" t="s">
        <v>314</v>
      </c>
      <c r="H95" s="3492" t="s">
        <v>51</v>
      </c>
      <c r="I95" s="3361" t="s">
        <v>270</v>
      </c>
      <c r="J95" s="871" t="s">
        <v>49</v>
      </c>
      <c r="K95" s="188" t="s">
        <v>48</v>
      </c>
      <c r="L95" s="218">
        <v>0</v>
      </c>
      <c r="M95" s="217" t="s">
        <v>47</v>
      </c>
      <c r="N95" s="216" t="s">
        <v>46</v>
      </c>
      <c r="O95" s="282">
        <v>1</v>
      </c>
    </row>
    <row r="96" spans="1:15" ht="22.5" hidden="1" customHeight="1" x14ac:dyDescent="0.2">
      <c r="A96" s="388"/>
      <c r="B96" s="3353"/>
      <c r="C96" s="82"/>
      <c r="D96" s="331"/>
      <c r="E96" s="3359"/>
      <c r="F96" s="3424"/>
      <c r="G96" s="3427"/>
      <c r="H96" s="3412"/>
      <c r="I96" s="3362"/>
      <c r="J96" s="870" t="s">
        <v>318</v>
      </c>
      <c r="K96" s="178" t="s">
        <v>43</v>
      </c>
      <c r="L96" s="213">
        <v>0</v>
      </c>
      <c r="M96" s="208" t="s">
        <v>321</v>
      </c>
      <c r="N96" s="207" t="s">
        <v>46</v>
      </c>
      <c r="O96" s="263">
        <v>1</v>
      </c>
    </row>
    <row r="97" spans="1:15" ht="26.25" hidden="1" customHeight="1" x14ac:dyDescent="0.2">
      <c r="A97" s="388"/>
      <c r="B97" s="3353"/>
      <c r="C97" s="82"/>
      <c r="D97" s="331"/>
      <c r="E97" s="3359"/>
      <c r="F97" s="3424"/>
      <c r="G97" s="3427"/>
      <c r="H97" s="3412"/>
      <c r="I97" s="3362"/>
      <c r="J97" s="870" t="s">
        <v>320</v>
      </c>
      <c r="K97" s="178" t="s">
        <v>40</v>
      </c>
      <c r="L97" s="213"/>
      <c r="M97" s="230"/>
      <c r="N97" s="264"/>
      <c r="O97" s="206"/>
    </row>
    <row r="98" spans="1:15" ht="25.5" hidden="1" customHeight="1" x14ac:dyDescent="0.2">
      <c r="A98" s="388"/>
      <c r="B98" s="3353"/>
      <c r="C98" s="82"/>
      <c r="D98" s="331"/>
      <c r="E98" s="3359"/>
      <c r="F98" s="3424"/>
      <c r="G98" s="3427"/>
      <c r="H98" s="3412"/>
      <c r="I98" s="3362"/>
      <c r="J98" s="867"/>
      <c r="K98" s="178" t="s">
        <v>39</v>
      </c>
      <c r="L98" s="213"/>
      <c r="M98" s="230"/>
      <c r="N98" s="264"/>
      <c r="O98" s="206"/>
    </row>
    <row r="99" spans="1:15" ht="21.75" hidden="1" customHeight="1" thickBot="1" x14ac:dyDescent="0.25">
      <c r="A99" s="388"/>
      <c r="B99" s="3353"/>
      <c r="C99" s="82"/>
      <c r="D99" s="331"/>
      <c r="E99" s="3359"/>
      <c r="F99" s="3424"/>
      <c r="G99" s="3427"/>
      <c r="H99" s="3412"/>
      <c r="I99" s="3362"/>
      <c r="J99" s="867"/>
      <c r="K99" s="171" t="s">
        <v>37</v>
      </c>
      <c r="L99" s="284"/>
      <c r="M99" s="259"/>
      <c r="N99" s="258"/>
      <c r="O99" s="257"/>
    </row>
    <row r="100" spans="1:15" ht="30" hidden="1" customHeight="1" thickBot="1" x14ac:dyDescent="0.25">
      <c r="A100" s="71"/>
      <c r="B100" s="3354"/>
      <c r="C100" s="418"/>
      <c r="D100" s="68"/>
      <c r="E100" s="3360"/>
      <c r="F100" s="3425"/>
      <c r="G100" s="3428"/>
      <c r="H100" s="3493"/>
      <c r="I100" s="3363"/>
      <c r="J100" s="866"/>
      <c r="K100" s="162" t="s">
        <v>29</v>
      </c>
      <c r="L100" s="193">
        <f>SUM(L95:L99)</f>
        <v>0</v>
      </c>
      <c r="M100" s="192"/>
      <c r="N100" s="191"/>
      <c r="O100" s="190"/>
    </row>
    <row r="101" spans="1:15" ht="21.75" hidden="1" customHeight="1" x14ac:dyDescent="0.2">
      <c r="A101" s="392" t="s">
        <v>84</v>
      </c>
      <c r="B101" s="3352" t="s">
        <v>35</v>
      </c>
      <c r="C101" s="108" t="s">
        <v>35</v>
      </c>
      <c r="D101" s="335" t="s">
        <v>78</v>
      </c>
      <c r="E101" s="3358"/>
      <c r="F101" s="3423" t="s">
        <v>319</v>
      </c>
      <c r="G101" s="3426" t="s">
        <v>314</v>
      </c>
      <c r="H101" s="3439" t="s">
        <v>51</v>
      </c>
      <c r="I101" s="105" t="s">
        <v>283</v>
      </c>
      <c r="J101" s="869" t="s">
        <v>318</v>
      </c>
      <c r="K101" s="188" t="s">
        <v>48</v>
      </c>
      <c r="L101" s="218">
        <v>0</v>
      </c>
      <c r="M101" s="217" t="s">
        <v>47</v>
      </c>
      <c r="N101" s="216" t="s">
        <v>46</v>
      </c>
      <c r="O101" s="282">
        <v>1</v>
      </c>
    </row>
    <row r="102" spans="1:15" ht="33" hidden="1" customHeight="1" x14ac:dyDescent="0.2">
      <c r="A102" s="388"/>
      <c r="B102" s="3353"/>
      <c r="C102" s="82"/>
      <c r="D102" s="331"/>
      <c r="E102" s="3359"/>
      <c r="F102" s="3424"/>
      <c r="G102" s="3427"/>
      <c r="H102" s="3440"/>
      <c r="I102" s="410"/>
      <c r="J102" s="868" t="s">
        <v>317</v>
      </c>
      <c r="K102" s="178" t="s">
        <v>43</v>
      </c>
      <c r="L102" s="213">
        <v>0</v>
      </c>
      <c r="M102" s="208" t="s">
        <v>316</v>
      </c>
      <c r="N102" s="207" t="s">
        <v>263</v>
      </c>
      <c r="O102" s="263">
        <v>47</v>
      </c>
    </row>
    <row r="103" spans="1:15" ht="30.75" hidden="1" customHeight="1" x14ac:dyDescent="0.2">
      <c r="A103" s="388"/>
      <c r="B103" s="3353"/>
      <c r="C103" s="82"/>
      <c r="D103" s="331"/>
      <c r="E103" s="3359"/>
      <c r="F103" s="3424"/>
      <c r="G103" s="3427"/>
      <c r="H103" s="3440"/>
      <c r="I103" s="410"/>
      <c r="J103" s="868"/>
      <c r="K103" s="178" t="s">
        <v>40</v>
      </c>
      <c r="L103" s="213"/>
      <c r="M103" s="230"/>
      <c r="N103" s="264"/>
      <c r="O103" s="206"/>
    </row>
    <row r="104" spans="1:15" ht="34.5" hidden="1" customHeight="1" x14ac:dyDescent="0.2">
      <c r="A104" s="388"/>
      <c r="B104" s="3353"/>
      <c r="C104" s="82"/>
      <c r="D104" s="331"/>
      <c r="E104" s="3359"/>
      <c r="F104" s="3424"/>
      <c r="G104" s="3427"/>
      <c r="H104" s="3440"/>
      <c r="I104" s="410"/>
      <c r="J104" s="868"/>
      <c r="K104" s="178" t="s">
        <v>39</v>
      </c>
      <c r="L104" s="213">
        <v>0</v>
      </c>
      <c r="M104" s="230"/>
      <c r="N104" s="264"/>
      <c r="O104" s="206"/>
    </row>
    <row r="105" spans="1:15" ht="41.25" hidden="1" customHeight="1" thickBot="1" x14ac:dyDescent="0.25">
      <c r="A105" s="388"/>
      <c r="B105" s="3353"/>
      <c r="C105" s="82"/>
      <c r="D105" s="331"/>
      <c r="E105" s="3359"/>
      <c r="F105" s="3424"/>
      <c r="G105" s="3427"/>
      <c r="H105" s="3440"/>
      <c r="I105" s="3362"/>
      <c r="J105" s="867"/>
      <c r="K105" s="171" t="s">
        <v>37</v>
      </c>
      <c r="L105" s="284"/>
      <c r="M105" s="259"/>
      <c r="N105" s="258"/>
      <c r="O105" s="257"/>
    </row>
    <row r="106" spans="1:15" ht="38.25" hidden="1" customHeight="1" thickBot="1" x14ac:dyDescent="0.25">
      <c r="A106" s="71"/>
      <c r="B106" s="3354"/>
      <c r="C106" s="418"/>
      <c r="D106" s="68"/>
      <c r="E106" s="3360"/>
      <c r="F106" s="3425"/>
      <c r="G106" s="3428"/>
      <c r="H106" s="3441"/>
      <c r="I106" s="3363"/>
      <c r="J106" s="866"/>
      <c r="K106" s="162" t="s">
        <v>29</v>
      </c>
      <c r="L106" s="193">
        <f>SUM(L101:L105)</f>
        <v>0</v>
      </c>
      <c r="M106" s="192"/>
      <c r="N106" s="191"/>
      <c r="O106" s="190"/>
    </row>
    <row r="107" spans="1:15" ht="15.75" customHeight="1" x14ac:dyDescent="0.2">
      <c r="A107" s="392" t="s">
        <v>84</v>
      </c>
      <c r="B107" s="3352" t="s">
        <v>35</v>
      </c>
      <c r="C107" s="108" t="s">
        <v>35</v>
      </c>
      <c r="D107" s="335" t="s">
        <v>77</v>
      </c>
      <c r="E107" s="826"/>
      <c r="F107" s="3448" t="s">
        <v>315</v>
      </c>
      <c r="G107" s="3426" t="s">
        <v>314</v>
      </c>
      <c r="H107" s="3439" t="s">
        <v>51</v>
      </c>
      <c r="I107" s="283" t="s">
        <v>54</v>
      </c>
      <c r="J107" s="91" t="s">
        <v>49</v>
      </c>
      <c r="K107" s="188" t="s">
        <v>48</v>
      </c>
      <c r="L107" s="187"/>
      <c r="M107" s="186"/>
      <c r="N107" s="185"/>
      <c r="O107" s="364"/>
    </row>
    <row r="108" spans="1:15" ht="15.75" customHeight="1" x14ac:dyDescent="0.2">
      <c r="A108" s="388"/>
      <c r="B108" s="3353"/>
      <c r="C108" s="82"/>
      <c r="D108" s="331"/>
      <c r="E108" s="243"/>
      <c r="F108" s="3449"/>
      <c r="G108" s="3427"/>
      <c r="H108" s="3440"/>
      <c r="I108" s="78"/>
      <c r="J108" s="91" t="s">
        <v>313</v>
      </c>
      <c r="K108" s="96" t="s">
        <v>44</v>
      </c>
      <c r="L108" s="183"/>
      <c r="M108" s="182"/>
      <c r="N108" s="181"/>
      <c r="O108" s="362"/>
    </row>
    <row r="109" spans="1:15" ht="15" x14ac:dyDescent="0.2">
      <c r="A109" s="388"/>
      <c r="B109" s="3353"/>
      <c r="C109" s="82"/>
      <c r="D109" s="331"/>
      <c r="E109" s="243"/>
      <c r="F109" s="3449"/>
      <c r="G109" s="3427"/>
      <c r="H109" s="3440"/>
      <c r="I109" s="78"/>
      <c r="J109" s="91"/>
      <c r="K109" s="178" t="s">
        <v>43</v>
      </c>
      <c r="L109" s="177">
        <v>71.3</v>
      </c>
      <c r="M109" s="176"/>
      <c r="N109" s="175"/>
      <c r="O109" s="787"/>
    </row>
    <row r="110" spans="1:15" ht="15" x14ac:dyDescent="0.2">
      <c r="A110" s="388"/>
      <c r="B110" s="3353"/>
      <c r="C110" s="82"/>
      <c r="D110" s="331"/>
      <c r="E110" s="243"/>
      <c r="F110" s="3449"/>
      <c r="G110" s="3427"/>
      <c r="H110" s="3440"/>
      <c r="I110" s="78"/>
      <c r="J110" s="91"/>
      <c r="K110" s="178" t="s">
        <v>40</v>
      </c>
      <c r="L110" s="177"/>
      <c r="M110" s="176"/>
      <c r="N110" s="175"/>
      <c r="O110" s="787"/>
    </row>
    <row r="111" spans="1:15" ht="15" x14ac:dyDescent="0.2">
      <c r="A111" s="388"/>
      <c r="B111" s="3353"/>
      <c r="C111" s="82"/>
      <c r="D111" s="331"/>
      <c r="E111" s="243"/>
      <c r="F111" s="3449"/>
      <c r="G111" s="3427"/>
      <c r="H111" s="3440"/>
      <c r="I111" s="78"/>
      <c r="J111" s="91"/>
      <c r="K111" s="178" t="s">
        <v>39</v>
      </c>
      <c r="L111" s="177"/>
      <c r="M111" s="176"/>
      <c r="N111" s="175"/>
      <c r="O111" s="787"/>
    </row>
    <row r="112" spans="1:15" ht="15.75" thickBot="1" x14ac:dyDescent="0.25">
      <c r="A112" s="388"/>
      <c r="B112" s="3353"/>
      <c r="C112" s="82"/>
      <c r="D112" s="331"/>
      <c r="E112" s="243"/>
      <c r="F112" s="3449"/>
      <c r="G112" s="3427"/>
      <c r="H112" s="3440"/>
      <c r="I112" s="78"/>
      <c r="J112" s="91"/>
      <c r="K112" s="171" t="s">
        <v>37</v>
      </c>
      <c r="L112" s="170"/>
      <c r="M112" s="861"/>
      <c r="N112" s="168"/>
      <c r="O112" s="860"/>
    </row>
    <row r="113" spans="1:15" ht="15.75" thickBot="1" x14ac:dyDescent="0.25">
      <c r="A113" s="71"/>
      <c r="B113" s="3354"/>
      <c r="C113" s="418"/>
      <c r="D113" s="68"/>
      <c r="E113" s="236"/>
      <c r="F113" s="3450"/>
      <c r="G113" s="3428"/>
      <c r="H113" s="3441"/>
      <c r="I113" s="66"/>
      <c r="J113" s="91"/>
      <c r="K113" s="162" t="s">
        <v>29</v>
      </c>
      <c r="L113" s="161">
        <f>SUM(L107:L112)</f>
        <v>71.3</v>
      </c>
      <c r="M113" s="336"/>
      <c r="N113" s="159"/>
      <c r="O113" s="800"/>
    </row>
    <row r="114" spans="1:15" ht="15" x14ac:dyDescent="0.2">
      <c r="A114" s="392" t="s">
        <v>84</v>
      </c>
      <c r="B114" s="3352" t="s">
        <v>35</v>
      </c>
      <c r="C114" s="108" t="s">
        <v>35</v>
      </c>
      <c r="D114" s="335" t="s">
        <v>75</v>
      </c>
      <c r="E114" s="3358"/>
      <c r="F114" s="3448" t="s">
        <v>312</v>
      </c>
      <c r="G114" s="79"/>
      <c r="H114" s="3439" t="s">
        <v>51</v>
      </c>
      <c r="I114" s="3362" t="s">
        <v>54</v>
      </c>
      <c r="J114" s="3343" t="s">
        <v>49</v>
      </c>
      <c r="K114" s="188" t="s">
        <v>48</v>
      </c>
      <c r="L114" s="187"/>
      <c r="M114" s="186"/>
      <c r="N114" s="185"/>
      <c r="O114" s="364"/>
    </row>
    <row r="115" spans="1:15" ht="14.25" x14ac:dyDescent="0.2">
      <c r="A115" s="388"/>
      <c r="B115" s="3353"/>
      <c r="C115" s="82"/>
      <c r="D115" s="331"/>
      <c r="E115" s="3359"/>
      <c r="F115" s="3449"/>
      <c r="G115" s="79"/>
      <c r="H115" s="3440"/>
      <c r="I115" s="3362"/>
      <c r="J115" s="3344"/>
      <c r="K115" s="96" t="s">
        <v>44</v>
      </c>
      <c r="L115" s="183"/>
      <c r="M115" s="182"/>
      <c r="N115" s="181"/>
      <c r="O115" s="362"/>
    </row>
    <row r="116" spans="1:15" ht="15" x14ac:dyDescent="0.2">
      <c r="A116" s="388"/>
      <c r="B116" s="3353"/>
      <c r="C116" s="82"/>
      <c r="D116" s="331"/>
      <c r="E116" s="3359"/>
      <c r="F116" s="3449"/>
      <c r="G116" s="79"/>
      <c r="H116" s="3440"/>
      <c r="I116" s="3362"/>
      <c r="J116" s="3344"/>
      <c r="K116" s="178" t="s">
        <v>43</v>
      </c>
      <c r="L116" s="177"/>
      <c r="M116" s="176"/>
      <c r="N116" s="175"/>
      <c r="O116" s="787"/>
    </row>
    <row r="117" spans="1:15" ht="15" x14ac:dyDescent="0.2">
      <c r="A117" s="388"/>
      <c r="B117" s="3353"/>
      <c r="C117" s="82"/>
      <c r="D117" s="331"/>
      <c r="E117" s="3359"/>
      <c r="F117" s="3449"/>
      <c r="G117" s="79"/>
      <c r="H117" s="3440"/>
      <c r="I117" s="3362"/>
      <c r="J117" s="865"/>
      <c r="K117" s="178" t="s">
        <v>40</v>
      </c>
      <c r="L117" s="177"/>
      <c r="M117" s="176"/>
      <c r="N117" s="175"/>
      <c r="O117" s="787"/>
    </row>
    <row r="118" spans="1:15" ht="15" x14ac:dyDescent="0.2">
      <c r="A118" s="388"/>
      <c r="B118" s="3353"/>
      <c r="C118" s="82"/>
      <c r="D118" s="331"/>
      <c r="E118" s="3359"/>
      <c r="F118" s="3449"/>
      <c r="G118" s="79"/>
      <c r="H118" s="3440"/>
      <c r="I118" s="3362"/>
      <c r="J118" s="278"/>
      <c r="K118" s="178" t="s">
        <v>39</v>
      </c>
      <c r="L118" s="177"/>
      <c r="M118" s="176"/>
      <c r="N118" s="175"/>
      <c r="O118" s="787"/>
    </row>
    <row r="119" spans="1:15" ht="15.75" thickBot="1" x14ac:dyDescent="0.25">
      <c r="A119" s="388"/>
      <c r="B119" s="3353"/>
      <c r="C119" s="82"/>
      <c r="D119" s="331"/>
      <c r="E119" s="3359"/>
      <c r="F119" s="3449"/>
      <c r="G119" s="79"/>
      <c r="H119" s="3440"/>
      <c r="I119" s="3362"/>
      <c r="J119" s="278"/>
      <c r="K119" s="171" t="s">
        <v>37</v>
      </c>
      <c r="L119" s="170"/>
      <c r="M119" s="861"/>
      <c r="N119" s="168"/>
      <c r="O119" s="860"/>
    </row>
    <row r="120" spans="1:15" ht="15.75" thickBot="1" x14ac:dyDescent="0.25">
      <c r="A120" s="71"/>
      <c r="B120" s="3354"/>
      <c r="C120" s="418"/>
      <c r="D120" s="68"/>
      <c r="E120" s="3360"/>
      <c r="F120" s="3450"/>
      <c r="G120" s="79"/>
      <c r="H120" s="3441"/>
      <c r="I120" s="3363"/>
      <c r="J120" s="529"/>
      <c r="K120" s="162" t="s">
        <v>29</v>
      </c>
      <c r="L120" s="161"/>
      <c r="M120" s="336"/>
      <c r="N120" s="159"/>
      <c r="O120" s="800"/>
    </row>
    <row r="121" spans="1:15" ht="15" x14ac:dyDescent="0.2">
      <c r="A121" s="864" t="s">
        <v>84</v>
      </c>
      <c r="B121" s="3459" t="s">
        <v>35</v>
      </c>
      <c r="C121" s="108" t="s">
        <v>35</v>
      </c>
      <c r="D121" s="335" t="s">
        <v>71</v>
      </c>
      <c r="E121" s="858"/>
      <c r="F121" s="3448" t="s">
        <v>311</v>
      </c>
      <c r="G121" s="79"/>
      <c r="H121" s="3439" t="s">
        <v>51</v>
      </c>
      <c r="I121" s="3362" t="s">
        <v>310</v>
      </c>
      <c r="J121" s="3343" t="s">
        <v>309</v>
      </c>
      <c r="K121" s="188" t="s">
        <v>48</v>
      </c>
      <c r="L121" s="187"/>
      <c r="M121" s="186"/>
      <c r="N121" s="185"/>
      <c r="O121" s="364"/>
    </row>
    <row r="122" spans="1:15" ht="14.25" x14ac:dyDescent="0.2">
      <c r="A122" s="862"/>
      <c r="B122" s="3639"/>
      <c r="C122" s="82"/>
      <c r="D122" s="331"/>
      <c r="E122" s="858"/>
      <c r="F122" s="3449"/>
      <c r="G122" s="79"/>
      <c r="H122" s="3440"/>
      <c r="I122" s="3362"/>
      <c r="J122" s="3344"/>
      <c r="K122" s="96" t="s">
        <v>44</v>
      </c>
      <c r="L122" s="183"/>
      <c r="M122" s="182"/>
      <c r="N122" s="181"/>
      <c r="O122" s="362"/>
    </row>
    <row r="123" spans="1:15" ht="15" x14ac:dyDescent="0.2">
      <c r="A123" s="862"/>
      <c r="B123" s="3639"/>
      <c r="C123" s="82"/>
      <c r="D123" s="331"/>
      <c r="E123" s="858"/>
      <c r="F123" s="3449"/>
      <c r="G123" s="79"/>
      <c r="H123" s="3440"/>
      <c r="I123" s="3362"/>
      <c r="J123" s="3344"/>
      <c r="K123" s="178" t="s">
        <v>43</v>
      </c>
      <c r="L123" s="177"/>
      <c r="M123" s="176"/>
      <c r="N123" s="175"/>
      <c r="O123" s="787"/>
    </row>
    <row r="124" spans="1:15" ht="15" x14ac:dyDescent="0.2">
      <c r="A124" s="862"/>
      <c r="B124" s="3639"/>
      <c r="C124" s="82"/>
      <c r="D124" s="331"/>
      <c r="E124" s="858"/>
      <c r="F124" s="3449"/>
      <c r="G124" s="79"/>
      <c r="H124" s="3440"/>
      <c r="I124" s="3362"/>
      <c r="J124" s="863"/>
      <c r="K124" s="178" t="s">
        <v>40</v>
      </c>
      <c r="L124" s="177"/>
      <c r="M124" s="176"/>
      <c r="N124" s="175"/>
      <c r="O124" s="787"/>
    </row>
    <row r="125" spans="1:15" ht="15" x14ac:dyDescent="0.2">
      <c r="A125" s="862"/>
      <c r="B125" s="3639"/>
      <c r="C125" s="82"/>
      <c r="D125" s="331"/>
      <c r="E125" s="858"/>
      <c r="F125" s="3449"/>
      <c r="G125" s="79"/>
      <c r="H125" s="3440"/>
      <c r="I125" s="3362"/>
      <c r="J125" s="278"/>
      <c r="K125" s="178" t="s">
        <v>39</v>
      </c>
      <c r="L125" s="177"/>
      <c r="M125" s="176"/>
      <c r="N125" s="175"/>
      <c r="O125" s="787"/>
    </row>
    <row r="126" spans="1:15" ht="15.75" thickBot="1" x14ac:dyDescent="0.25">
      <c r="A126" s="862"/>
      <c r="B126" s="3639"/>
      <c r="C126" s="82"/>
      <c r="D126" s="331"/>
      <c r="E126" s="858"/>
      <c r="F126" s="3449"/>
      <c r="G126" s="79"/>
      <c r="H126" s="3440"/>
      <c r="I126" s="3362"/>
      <c r="J126" s="278"/>
      <c r="K126" s="171" t="s">
        <v>37</v>
      </c>
      <c r="L126" s="170"/>
      <c r="M126" s="861"/>
      <c r="N126" s="168"/>
      <c r="O126" s="860"/>
    </row>
    <row r="127" spans="1:15" ht="15.75" thickBot="1" x14ac:dyDescent="0.25">
      <c r="A127" s="320"/>
      <c r="B127" s="3460"/>
      <c r="C127" s="859"/>
      <c r="D127" s="68"/>
      <c r="E127" s="858"/>
      <c r="F127" s="3450"/>
      <c r="G127" s="79"/>
      <c r="H127" s="3441"/>
      <c r="I127" s="3363"/>
      <c r="J127" s="529"/>
      <c r="K127" s="162" t="s">
        <v>29</v>
      </c>
      <c r="L127" s="161"/>
      <c r="M127" s="336"/>
      <c r="N127" s="159"/>
      <c r="O127" s="800"/>
    </row>
    <row r="128" spans="1:15" ht="15" x14ac:dyDescent="0.2">
      <c r="A128" s="392" t="s">
        <v>84</v>
      </c>
      <c r="B128" s="3352" t="s">
        <v>35</v>
      </c>
      <c r="C128" s="390" t="s">
        <v>84</v>
      </c>
      <c r="D128" s="747"/>
      <c r="E128" s="700"/>
      <c r="F128" s="3526" t="s">
        <v>308</v>
      </c>
      <c r="G128" s="3426" t="s">
        <v>292</v>
      </c>
      <c r="H128" s="3439" t="s">
        <v>51</v>
      </c>
      <c r="I128" s="3361" t="s">
        <v>54</v>
      </c>
      <c r="J128" s="412" t="s">
        <v>49</v>
      </c>
      <c r="K128" s="132" t="s">
        <v>48</v>
      </c>
      <c r="L128" s="293">
        <f>L135+L142+L149+L156+L163</f>
        <v>32.5</v>
      </c>
      <c r="M128" s="217" t="s">
        <v>87</v>
      </c>
      <c r="N128" s="216" t="s">
        <v>46</v>
      </c>
      <c r="O128" s="282"/>
    </row>
    <row r="129" spans="1:26" ht="15" x14ac:dyDescent="0.2">
      <c r="A129" s="388"/>
      <c r="B129" s="3353"/>
      <c r="C129" s="386"/>
      <c r="D129" s="378"/>
      <c r="E129" s="697"/>
      <c r="F129" s="3527"/>
      <c r="G129" s="3427"/>
      <c r="H129" s="3440"/>
      <c r="I129" s="3362"/>
      <c r="J129" s="385"/>
      <c r="K129" s="128" t="s">
        <v>44</v>
      </c>
      <c r="L129" s="291">
        <f>L136+L143+L150+L157+L164</f>
        <v>0</v>
      </c>
      <c r="M129" s="230"/>
      <c r="N129" s="211"/>
      <c r="O129" s="263"/>
    </row>
    <row r="130" spans="1:26" ht="15" x14ac:dyDescent="0.2">
      <c r="A130" s="388"/>
      <c r="B130" s="3353"/>
      <c r="C130" s="386"/>
      <c r="D130" s="378"/>
      <c r="E130" s="697"/>
      <c r="F130" s="3528"/>
      <c r="G130" s="3427"/>
      <c r="H130" s="3440"/>
      <c r="I130" s="3362"/>
      <c r="J130" s="78"/>
      <c r="K130" s="124" t="s">
        <v>43</v>
      </c>
      <c r="L130" s="291">
        <f>L137+L144+L151+L158+L165</f>
        <v>964.3</v>
      </c>
      <c r="M130" s="230" t="s">
        <v>307</v>
      </c>
      <c r="N130" s="264" t="s">
        <v>46</v>
      </c>
      <c r="O130" s="263"/>
    </row>
    <row r="131" spans="1:26" ht="15" x14ac:dyDescent="0.2">
      <c r="A131" s="388"/>
      <c r="B131" s="3353"/>
      <c r="C131" s="386"/>
      <c r="D131" s="378"/>
      <c r="E131" s="697"/>
      <c r="F131" s="3528"/>
      <c r="G131" s="3427"/>
      <c r="H131" s="3440"/>
      <c r="I131" s="3362"/>
      <c r="J131" s="78"/>
      <c r="K131" s="124" t="s">
        <v>40</v>
      </c>
      <c r="L131" s="291">
        <f>L138+L145+L152+L159+L166</f>
        <v>7232.7</v>
      </c>
      <c r="M131" s="230"/>
      <c r="N131" s="264"/>
      <c r="O131" s="206"/>
    </row>
    <row r="132" spans="1:26" ht="15" x14ac:dyDescent="0.2">
      <c r="A132" s="388"/>
      <c r="B132" s="3353"/>
      <c r="C132" s="386"/>
      <c r="D132" s="378"/>
      <c r="E132" s="697"/>
      <c r="F132" s="3528"/>
      <c r="G132" s="3427"/>
      <c r="H132" s="3440"/>
      <c r="I132" s="3362"/>
      <c r="J132" s="78"/>
      <c r="K132" s="124" t="s">
        <v>39</v>
      </c>
      <c r="L132" s="291">
        <f>L139+L146+L153+L160+L167</f>
        <v>0</v>
      </c>
      <c r="M132" s="230"/>
      <c r="N132" s="264"/>
      <c r="O132" s="206"/>
    </row>
    <row r="133" spans="1:26" ht="15.75" thickBot="1" x14ac:dyDescent="0.25">
      <c r="A133" s="388"/>
      <c r="B133" s="3353"/>
      <c r="C133" s="386"/>
      <c r="D133" s="378"/>
      <c r="E133" s="697"/>
      <c r="F133" s="3528"/>
      <c r="G133" s="3427"/>
      <c r="H133" s="3440"/>
      <c r="I133" s="3362"/>
      <c r="J133" s="78"/>
      <c r="K133" s="504" t="s">
        <v>305</v>
      </c>
      <c r="L133" s="857">
        <f>L140+L147+L154</f>
        <v>4419</v>
      </c>
      <c r="M133" s="259"/>
      <c r="N133" s="258"/>
      <c r="O133" s="257"/>
    </row>
    <row r="134" spans="1:26" ht="15.75" thickBot="1" x14ac:dyDescent="0.25">
      <c r="A134" s="71"/>
      <c r="B134" s="3354"/>
      <c r="C134" s="116"/>
      <c r="D134" s="116"/>
      <c r="E134" s="115"/>
      <c r="F134" s="3529"/>
      <c r="G134" s="3428"/>
      <c r="H134" s="3441"/>
      <c r="I134" s="3363"/>
      <c r="J134" s="255"/>
      <c r="K134" s="162" t="s">
        <v>29</v>
      </c>
      <c r="L134" s="193">
        <f>SUM(L128:L133)</f>
        <v>12648.5</v>
      </c>
      <c r="M134" s="192"/>
      <c r="N134" s="191"/>
      <c r="O134" s="190"/>
    </row>
    <row r="135" spans="1:26" ht="15" x14ac:dyDescent="0.2">
      <c r="A135" s="392" t="s">
        <v>84</v>
      </c>
      <c r="B135" s="3352" t="s">
        <v>35</v>
      </c>
      <c r="C135" s="390" t="s">
        <v>84</v>
      </c>
      <c r="D135" s="335" t="s">
        <v>35</v>
      </c>
      <c r="E135" s="3358"/>
      <c r="F135" s="3423" t="s">
        <v>306</v>
      </c>
      <c r="G135" s="3426" t="s">
        <v>292</v>
      </c>
      <c r="H135" s="3464" t="s">
        <v>51</v>
      </c>
      <c r="I135" s="3361" t="s">
        <v>54</v>
      </c>
      <c r="J135" s="412" t="s">
        <v>49</v>
      </c>
      <c r="K135" s="188" t="s">
        <v>48</v>
      </c>
      <c r="L135" s="218"/>
      <c r="M135" s="217" t="s">
        <v>47</v>
      </c>
      <c r="N135" s="216" t="s">
        <v>46</v>
      </c>
      <c r="O135" s="215"/>
    </row>
    <row r="136" spans="1:26" ht="15" x14ac:dyDescent="0.2">
      <c r="A136" s="388"/>
      <c r="B136" s="3353"/>
      <c r="C136" s="386"/>
      <c r="D136" s="331"/>
      <c r="E136" s="3359"/>
      <c r="F136" s="3424"/>
      <c r="G136" s="3427"/>
      <c r="H136" s="3465"/>
      <c r="I136" s="3362"/>
      <c r="J136" s="385" t="s">
        <v>162</v>
      </c>
      <c r="K136" s="96" t="s">
        <v>44</v>
      </c>
      <c r="L136" s="213"/>
      <c r="M136" s="212"/>
      <c r="N136" s="211"/>
      <c r="O136" s="210"/>
    </row>
    <row r="137" spans="1:26" ht="15" x14ac:dyDescent="0.2">
      <c r="A137" s="388"/>
      <c r="B137" s="3353"/>
      <c r="C137" s="386"/>
      <c r="D137" s="331"/>
      <c r="E137" s="3359"/>
      <c r="F137" s="3424"/>
      <c r="G137" s="3427"/>
      <c r="H137" s="3465"/>
      <c r="I137" s="3362"/>
      <c r="J137" s="214"/>
      <c r="K137" s="178" t="s">
        <v>43</v>
      </c>
      <c r="L137" s="95">
        <v>83.3</v>
      </c>
      <c r="M137" s="208" t="s">
        <v>302</v>
      </c>
      <c r="N137" s="207" t="s">
        <v>46</v>
      </c>
      <c r="O137" s="856"/>
      <c r="Y137" s="855"/>
      <c r="Z137" s="855"/>
    </row>
    <row r="138" spans="1:26" ht="15" x14ac:dyDescent="0.2">
      <c r="A138" s="388"/>
      <c r="B138" s="3353"/>
      <c r="C138" s="386"/>
      <c r="D138" s="331"/>
      <c r="E138" s="3359"/>
      <c r="F138" s="3424"/>
      <c r="G138" s="3427"/>
      <c r="H138" s="3465"/>
      <c r="I138" s="3362"/>
      <c r="J138" s="78"/>
      <c r="K138" s="178" t="s">
        <v>40</v>
      </c>
      <c r="L138" s="213">
        <v>7232.7</v>
      </c>
      <c r="M138" s="230"/>
      <c r="N138" s="264"/>
      <c r="O138" s="206"/>
      <c r="Y138" s="855"/>
      <c r="Z138" s="855"/>
    </row>
    <row r="139" spans="1:26" ht="15" x14ac:dyDescent="0.2">
      <c r="A139" s="388"/>
      <c r="B139" s="3353"/>
      <c r="C139" s="386"/>
      <c r="D139" s="331"/>
      <c r="E139" s="3359"/>
      <c r="F139" s="3424"/>
      <c r="G139" s="3427"/>
      <c r="H139" s="3465"/>
      <c r="I139" s="3362"/>
      <c r="J139" s="78"/>
      <c r="K139" s="178" t="s">
        <v>39</v>
      </c>
      <c r="L139" s="213"/>
      <c r="M139" s="230"/>
      <c r="N139" s="264"/>
      <c r="O139" s="206"/>
      <c r="Y139" s="855"/>
      <c r="Z139" s="855"/>
    </row>
    <row r="140" spans="1:26" ht="23.25" customHeight="1" thickBot="1" x14ac:dyDescent="0.25">
      <c r="A140" s="388"/>
      <c r="B140" s="3353"/>
      <c r="C140" s="386"/>
      <c r="D140" s="331"/>
      <c r="E140" s="3359"/>
      <c r="F140" s="3424"/>
      <c r="G140" s="3427"/>
      <c r="H140" s="3465"/>
      <c r="I140" s="3362"/>
      <c r="J140" s="78"/>
      <c r="K140" s="171" t="s">
        <v>305</v>
      </c>
      <c r="L140" s="284">
        <v>2969</v>
      </c>
      <c r="M140" s="259"/>
      <c r="N140" s="258"/>
      <c r="O140" s="257"/>
    </row>
    <row r="141" spans="1:26" ht="14.25" customHeight="1" thickBot="1" x14ac:dyDescent="0.25">
      <c r="A141" s="71"/>
      <c r="B141" s="3354"/>
      <c r="C141" s="116"/>
      <c r="D141" s="68"/>
      <c r="E141" s="3360"/>
      <c r="F141" s="373"/>
      <c r="G141" s="3428"/>
      <c r="H141" s="3466"/>
      <c r="I141" s="3363"/>
      <c r="J141" s="255"/>
      <c r="K141" s="162" t="s">
        <v>29</v>
      </c>
      <c r="L141" s="193">
        <f>SUM(L135:L140)</f>
        <v>10285</v>
      </c>
      <c r="M141" s="192"/>
      <c r="N141" s="191"/>
      <c r="O141" s="190"/>
    </row>
    <row r="142" spans="1:26" ht="17.25" customHeight="1" x14ac:dyDescent="0.2">
      <c r="A142" s="392" t="s">
        <v>84</v>
      </c>
      <c r="B142" s="3352" t="s">
        <v>35</v>
      </c>
      <c r="C142" s="3355" t="s">
        <v>84</v>
      </c>
      <c r="D142" s="3533" t="s">
        <v>78</v>
      </c>
      <c r="E142" s="3358"/>
      <c r="F142" s="3448" t="s">
        <v>304</v>
      </c>
      <c r="G142" s="3426" t="s">
        <v>292</v>
      </c>
      <c r="H142" s="3464" t="s">
        <v>51</v>
      </c>
      <c r="I142" s="3361" t="s">
        <v>54</v>
      </c>
      <c r="J142" s="3343" t="s">
        <v>303</v>
      </c>
      <c r="K142" s="825" t="s">
        <v>48</v>
      </c>
      <c r="L142" s="187"/>
      <c r="M142" s="854" t="s">
        <v>47</v>
      </c>
      <c r="N142" s="853" t="s">
        <v>46</v>
      </c>
      <c r="O142" s="716"/>
    </row>
    <row r="143" spans="1:26" ht="17.25" customHeight="1" x14ac:dyDescent="0.2">
      <c r="A143" s="388"/>
      <c r="B143" s="3353"/>
      <c r="C143" s="3356"/>
      <c r="D143" s="3534"/>
      <c r="E143" s="3359"/>
      <c r="F143" s="3449"/>
      <c r="G143" s="3427"/>
      <c r="H143" s="3465"/>
      <c r="I143" s="3362"/>
      <c r="J143" s="3344"/>
      <c r="K143" s="96" t="s">
        <v>44</v>
      </c>
      <c r="L143" s="183"/>
      <c r="M143" s="852"/>
      <c r="N143" s="851"/>
      <c r="O143" s="713"/>
    </row>
    <row r="144" spans="1:26" ht="15" x14ac:dyDescent="0.2">
      <c r="A144" s="388"/>
      <c r="B144" s="3353"/>
      <c r="C144" s="3356"/>
      <c r="D144" s="3534"/>
      <c r="E144" s="3359"/>
      <c r="F144" s="3449"/>
      <c r="G144" s="3427"/>
      <c r="H144" s="3465"/>
      <c r="I144" s="3362"/>
      <c r="J144" s="3344"/>
      <c r="K144" s="824" t="s">
        <v>43</v>
      </c>
      <c r="L144" s="177"/>
      <c r="M144" s="850" t="s">
        <v>302</v>
      </c>
      <c r="N144" s="849" t="s">
        <v>46</v>
      </c>
      <c r="O144" s="712"/>
    </row>
    <row r="145" spans="1:15" ht="15" x14ac:dyDescent="0.2">
      <c r="A145" s="388"/>
      <c r="B145" s="3353"/>
      <c r="C145" s="3356"/>
      <c r="D145" s="3534"/>
      <c r="E145" s="3359"/>
      <c r="F145" s="3449"/>
      <c r="G145" s="3427"/>
      <c r="H145" s="3465"/>
      <c r="I145" s="3362"/>
      <c r="J145" s="3344"/>
      <c r="K145" s="824" t="s">
        <v>40</v>
      </c>
      <c r="L145" s="177"/>
      <c r="M145" s="87"/>
      <c r="N145" s="86"/>
      <c r="O145" s="713"/>
    </row>
    <row r="146" spans="1:15" ht="15.75" thickBot="1" x14ac:dyDescent="0.25">
      <c r="A146" s="388"/>
      <c r="B146" s="3353"/>
      <c r="C146" s="3356"/>
      <c r="D146" s="3534"/>
      <c r="E146" s="3359"/>
      <c r="F146" s="3449"/>
      <c r="G146" s="3427"/>
      <c r="H146" s="3465"/>
      <c r="I146" s="3362"/>
      <c r="J146" s="3344"/>
      <c r="K146" s="823" t="s">
        <v>39</v>
      </c>
      <c r="L146" s="241"/>
      <c r="M146" s="727"/>
      <c r="N146" s="726"/>
      <c r="O146" s="848"/>
    </row>
    <row r="147" spans="1:15" ht="15.75" thickBot="1" x14ac:dyDescent="0.25">
      <c r="A147" s="388"/>
      <c r="B147" s="3353"/>
      <c r="C147" s="3356"/>
      <c r="D147" s="3534"/>
      <c r="E147" s="3359"/>
      <c r="F147" s="3449"/>
      <c r="G147" s="3427"/>
      <c r="H147" s="3465"/>
      <c r="I147" s="3362"/>
      <c r="J147" s="3344"/>
      <c r="K147" s="847" t="s">
        <v>38</v>
      </c>
      <c r="L147" s="846"/>
      <c r="M147" s="845"/>
      <c r="N147" s="844"/>
      <c r="O147" s="843"/>
    </row>
    <row r="148" spans="1:15" ht="13.9" customHeight="1" thickBot="1" x14ac:dyDescent="0.25">
      <c r="A148" s="71"/>
      <c r="B148" s="3354"/>
      <c r="C148" s="3357"/>
      <c r="D148" s="3535"/>
      <c r="E148" s="3360"/>
      <c r="F148" s="3450"/>
      <c r="G148" s="3428"/>
      <c r="H148" s="3466"/>
      <c r="I148" s="3363"/>
      <c r="J148" s="3345"/>
      <c r="K148" s="842" t="s">
        <v>29</v>
      </c>
      <c r="L148" s="63">
        <f>SUM(L142:L147)</f>
        <v>0</v>
      </c>
      <c r="M148" s="841"/>
      <c r="N148" s="840"/>
      <c r="O148" s="60"/>
    </row>
    <row r="149" spans="1:15" ht="15.75" customHeight="1" x14ac:dyDescent="0.2">
      <c r="A149" s="3349" t="s">
        <v>84</v>
      </c>
      <c r="B149" s="3352" t="s">
        <v>35</v>
      </c>
      <c r="C149" s="3355" t="s">
        <v>84</v>
      </c>
      <c r="D149" s="3346" t="s">
        <v>77</v>
      </c>
      <c r="E149" s="3358"/>
      <c r="F149" s="3703" t="s">
        <v>301</v>
      </c>
      <c r="G149" s="3426" t="s">
        <v>292</v>
      </c>
      <c r="H149" s="3464" t="s">
        <v>51</v>
      </c>
      <c r="I149" s="3592" t="s">
        <v>54</v>
      </c>
      <c r="J149" s="3343" t="s">
        <v>300</v>
      </c>
      <c r="K149" s="839" t="s">
        <v>48</v>
      </c>
      <c r="L149" s="838"/>
      <c r="M149" s="837" t="s">
        <v>299</v>
      </c>
      <c r="N149" s="836" t="s">
        <v>46</v>
      </c>
      <c r="O149" s="835"/>
    </row>
    <row r="150" spans="1:15" ht="15.75" customHeight="1" x14ac:dyDescent="0.2">
      <c r="A150" s="3350"/>
      <c r="B150" s="3353"/>
      <c r="C150" s="3356"/>
      <c r="D150" s="3347"/>
      <c r="E150" s="3359"/>
      <c r="F150" s="3704"/>
      <c r="G150" s="3427"/>
      <c r="H150" s="3465"/>
      <c r="I150" s="3593"/>
      <c r="J150" s="3344"/>
      <c r="K150" s="96" t="s">
        <v>44</v>
      </c>
      <c r="L150" s="170"/>
      <c r="M150" s="834"/>
      <c r="N150" s="833"/>
      <c r="O150" s="832"/>
    </row>
    <row r="151" spans="1:15" ht="15.75" customHeight="1" x14ac:dyDescent="0.2">
      <c r="A151" s="3350"/>
      <c r="B151" s="3353"/>
      <c r="C151" s="3356"/>
      <c r="D151" s="3347"/>
      <c r="E151" s="3359"/>
      <c r="F151" s="3704"/>
      <c r="G151" s="3427"/>
      <c r="H151" s="3465"/>
      <c r="I151" s="3593"/>
      <c r="J151" s="3344"/>
      <c r="K151" s="831" t="s">
        <v>43</v>
      </c>
      <c r="L151" s="88">
        <v>550</v>
      </c>
      <c r="M151" s="117" t="s">
        <v>298</v>
      </c>
      <c r="N151" s="86" t="s">
        <v>46</v>
      </c>
      <c r="O151" s="85"/>
    </row>
    <row r="152" spans="1:15" ht="15.75" customHeight="1" x14ac:dyDescent="0.2">
      <c r="A152" s="3350"/>
      <c r="B152" s="3353"/>
      <c r="C152" s="3356"/>
      <c r="D152" s="3347"/>
      <c r="E152" s="3359"/>
      <c r="F152" s="3704"/>
      <c r="G152" s="3427"/>
      <c r="H152" s="3465"/>
      <c r="I152" s="3593"/>
      <c r="J152" s="3344"/>
      <c r="K152" s="831" t="s">
        <v>40</v>
      </c>
      <c r="L152" s="88"/>
      <c r="M152" s="117"/>
      <c r="N152" s="86"/>
      <c r="O152" s="85"/>
    </row>
    <row r="153" spans="1:15" ht="15.75" customHeight="1" x14ac:dyDescent="0.2">
      <c r="A153" s="3350"/>
      <c r="B153" s="3353"/>
      <c r="C153" s="3356"/>
      <c r="D153" s="3347"/>
      <c r="E153" s="3359"/>
      <c r="F153" s="3704"/>
      <c r="G153" s="3427"/>
      <c r="H153" s="3465"/>
      <c r="I153" s="3593"/>
      <c r="J153" s="3344"/>
      <c r="K153" s="831" t="s">
        <v>39</v>
      </c>
      <c r="L153" s="88"/>
      <c r="M153" s="117"/>
      <c r="N153" s="86"/>
      <c r="O153" s="85"/>
    </row>
    <row r="154" spans="1:15" ht="15.75" customHeight="1" thickBot="1" x14ac:dyDescent="0.25">
      <c r="A154" s="3350"/>
      <c r="B154" s="3353"/>
      <c r="C154" s="3356"/>
      <c r="D154" s="3347"/>
      <c r="E154" s="3359"/>
      <c r="F154" s="3704"/>
      <c r="G154" s="3427"/>
      <c r="H154" s="3465"/>
      <c r="I154" s="3593"/>
      <c r="J154" s="3344"/>
      <c r="K154" s="830" t="s">
        <v>38</v>
      </c>
      <c r="L154" s="722">
        <v>1450</v>
      </c>
      <c r="M154" s="829"/>
      <c r="N154" s="828"/>
      <c r="O154" s="711"/>
    </row>
    <row r="155" spans="1:15" ht="18.75" customHeight="1" thickBot="1" x14ac:dyDescent="0.25">
      <c r="A155" s="3351"/>
      <c r="B155" s="3354"/>
      <c r="C155" s="3357"/>
      <c r="D155" s="3348"/>
      <c r="E155" s="3360"/>
      <c r="F155" s="3705"/>
      <c r="G155" s="3428"/>
      <c r="H155" s="3466"/>
      <c r="I155" s="3594"/>
      <c r="J155" s="3345"/>
      <c r="K155" s="827" t="s">
        <v>29</v>
      </c>
      <c r="L155" s="63">
        <f>SUM(L149:L154)</f>
        <v>2000</v>
      </c>
      <c r="M155" s="233"/>
      <c r="N155" s="232"/>
      <c r="O155" s="60"/>
    </row>
    <row r="156" spans="1:15" ht="15.75" customHeight="1" x14ac:dyDescent="0.2">
      <c r="A156" s="3349" t="s">
        <v>84</v>
      </c>
      <c r="B156" s="3352" t="s">
        <v>35</v>
      </c>
      <c r="C156" s="3355" t="s">
        <v>84</v>
      </c>
      <c r="D156" s="3346" t="s">
        <v>75</v>
      </c>
      <c r="E156" s="3358"/>
      <c r="F156" s="3449" t="s">
        <v>297</v>
      </c>
      <c r="G156" s="3426" t="s">
        <v>292</v>
      </c>
      <c r="H156" s="3464" t="s">
        <v>51</v>
      </c>
      <c r="I156" s="3727" t="s">
        <v>296</v>
      </c>
      <c r="J156" s="3343" t="s">
        <v>295</v>
      </c>
      <c r="K156" s="825" t="s">
        <v>48</v>
      </c>
      <c r="L156" s="102">
        <v>24.6</v>
      </c>
      <c r="M156" s="130" t="s">
        <v>47</v>
      </c>
      <c r="N156" s="681" t="s">
        <v>46</v>
      </c>
      <c r="O156" s="716"/>
    </row>
    <row r="157" spans="1:15" ht="15.75" customHeight="1" x14ac:dyDescent="0.2">
      <c r="A157" s="3350"/>
      <c r="B157" s="3353"/>
      <c r="C157" s="3356"/>
      <c r="D157" s="3347"/>
      <c r="E157" s="3359"/>
      <c r="F157" s="3449"/>
      <c r="G157" s="3427"/>
      <c r="H157" s="3465"/>
      <c r="I157" s="3728"/>
      <c r="J157" s="3344"/>
      <c r="K157" s="96" t="s">
        <v>44</v>
      </c>
      <c r="L157" s="95"/>
      <c r="M157" s="127"/>
      <c r="N157" s="714"/>
      <c r="O157" s="713"/>
    </row>
    <row r="158" spans="1:15" ht="15.75" customHeight="1" x14ac:dyDescent="0.2">
      <c r="A158" s="3350"/>
      <c r="B158" s="3353"/>
      <c r="C158" s="3356"/>
      <c r="D158" s="3347"/>
      <c r="E158" s="3359"/>
      <c r="F158" s="3449"/>
      <c r="G158" s="3427"/>
      <c r="H158" s="3465"/>
      <c r="I158" s="3728"/>
      <c r="J158" s="3344"/>
      <c r="K158" s="824" t="s">
        <v>43</v>
      </c>
      <c r="L158" s="95">
        <v>243.8</v>
      </c>
      <c r="M158" s="127" t="s">
        <v>294</v>
      </c>
      <c r="N158" s="714" t="s">
        <v>46</v>
      </c>
      <c r="O158" s="713"/>
    </row>
    <row r="159" spans="1:15" ht="15.75" customHeight="1" x14ac:dyDescent="0.2">
      <c r="A159" s="3350"/>
      <c r="B159" s="3353"/>
      <c r="C159" s="3356"/>
      <c r="D159" s="3347"/>
      <c r="E159" s="3359"/>
      <c r="F159" s="3449"/>
      <c r="G159" s="3427"/>
      <c r="H159" s="3465"/>
      <c r="I159" s="3728"/>
      <c r="J159" s="3344"/>
      <c r="K159" s="824" t="s">
        <v>40</v>
      </c>
      <c r="L159" s="177"/>
      <c r="M159" s="117"/>
      <c r="N159" s="244"/>
      <c r="O159" s="712"/>
    </row>
    <row r="160" spans="1:15" ht="15.75" customHeight="1" x14ac:dyDescent="0.2">
      <c r="A160" s="3350"/>
      <c r="B160" s="3353"/>
      <c r="C160" s="3356"/>
      <c r="D160" s="3347"/>
      <c r="E160" s="3359"/>
      <c r="F160" s="3449"/>
      <c r="G160" s="3427"/>
      <c r="H160" s="3465"/>
      <c r="I160" s="3728"/>
      <c r="J160" s="3344"/>
      <c r="K160" s="824" t="s">
        <v>39</v>
      </c>
      <c r="L160" s="177"/>
      <c r="M160" s="117"/>
      <c r="N160" s="244"/>
      <c r="O160" s="712"/>
    </row>
    <row r="161" spans="1:15" ht="15.75" customHeight="1" thickBot="1" x14ac:dyDescent="0.25">
      <c r="A161" s="3350"/>
      <c r="B161" s="3353"/>
      <c r="C161" s="3356"/>
      <c r="D161" s="3347"/>
      <c r="E161" s="3359"/>
      <c r="F161" s="3449"/>
      <c r="G161" s="3427"/>
      <c r="H161" s="3465"/>
      <c r="I161" s="3728"/>
      <c r="J161" s="3344"/>
      <c r="K161" s="823" t="s">
        <v>38</v>
      </c>
      <c r="L161" s="329"/>
      <c r="M161" s="679"/>
      <c r="N161" s="678"/>
      <c r="O161" s="711"/>
    </row>
    <row r="162" spans="1:15" ht="15.75" customHeight="1" thickBot="1" x14ac:dyDescent="0.25">
      <c r="A162" s="3351"/>
      <c r="B162" s="3354"/>
      <c r="C162" s="3357"/>
      <c r="D162" s="3348"/>
      <c r="E162" s="3360"/>
      <c r="F162" s="3450"/>
      <c r="G162" s="3428"/>
      <c r="H162" s="3466"/>
      <c r="I162" s="3729"/>
      <c r="J162" s="3345"/>
      <c r="K162" s="822" t="s">
        <v>29</v>
      </c>
      <c r="L162" s="63">
        <f>SUM(L156:L161)</f>
        <v>268.40000000000003</v>
      </c>
      <c r="M162" s="821"/>
      <c r="N162" s="717"/>
      <c r="O162" s="60"/>
    </row>
    <row r="163" spans="1:15" ht="15.75" customHeight="1" x14ac:dyDescent="0.2">
      <c r="A163" s="3349" t="s">
        <v>84</v>
      </c>
      <c r="B163" s="3352" t="s">
        <v>35</v>
      </c>
      <c r="C163" s="3355" t="s">
        <v>84</v>
      </c>
      <c r="D163" s="3346" t="s">
        <v>71</v>
      </c>
      <c r="E163" s="3358"/>
      <c r="F163" s="3449" t="s">
        <v>293</v>
      </c>
      <c r="G163" s="3426" t="s">
        <v>292</v>
      </c>
      <c r="H163" s="3464" t="s">
        <v>51</v>
      </c>
      <c r="I163" s="3727" t="s">
        <v>291</v>
      </c>
      <c r="J163" s="3343" t="s">
        <v>290</v>
      </c>
      <c r="K163" s="825" t="s">
        <v>48</v>
      </c>
      <c r="L163" s="102">
        <v>7.9</v>
      </c>
      <c r="M163" s="130" t="s">
        <v>47</v>
      </c>
      <c r="N163" s="681" t="s">
        <v>46</v>
      </c>
      <c r="O163" s="716"/>
    </row>
    <row r="164" spans="1:15" ht="15.75" customHeight="1" x14ac:dyDescent="0.2">
      <c r="A164" s="3350"/>
      <c r="B164" s="3353"/>
      <c r="C164" s="3356"/>
      <c r="D164" s="3347"/>
      <c r="E164" s="3359"/>
      <c r="F164" s="3449"/>
      <c r="G164" s="3427"/>
      <c r="H164" s="3465"/>
      <c r="I164" s="3728"/>
      <c r="J164" s="3344"/>
      <c r="K164" s="96" t="s">
        <v>44</v>
      </c>
      <c r="L164" s="95"/>
      <c r="M164" s="127"/>
      <c r="N164" s="714"/>
      <c r="O164" s="713"/>
    </row>
    <row r="165" spans="1:15" ht="15.75" customHeight="1" x14ac:dyDescent="0.2">
      <c r="A165" s="3350"/>
      <c r="B165" s="3353"/>
      <c r="C165" s="3356"/>
      <c r="D165" s="3347"/>
      <c r="E165" s="3359"/>
      <c r="F165" s="3449"/>
      <c r="G165" s="3427"/>
      <c r="H165" s="3465"/>
      <c r="I165" s="3728"/>
      <c r="J165" s="3344"/>
      <c r="K165" s="824" t="s">
        <v>43</v>
      </c>
      <c r="L165" s="88">
        <v>87.2</v>
      </c>
      <c r="M165" s="117"/>
      <c r="N165" s="244"/>
      <c r="O165" s="712"/>
    </row>
    <row r="166" spans="1:15" ht="15.75" customHeight="1" x14ac:dyDescent="0.2">
      <c r="A166" s="3350"/>
      <c r="B166" s="3353"/>
      <c r="C166" s="3356"/>
      <c r="D166" s="3347"/>
      <c r="E166" s="3359"/>
      <c r="F166" s="3449"/>
      <c r="G166" s="3427"/>
      <c r="H166" s="3465"/>
      <c r="I166" s="3728"/>
      <c r="J166" s="3344"/>
      <c r="K166" s="824" t="s">
        <v>40</v>
      </c>
      <c r="L166" s="88"/>
      <c r="M166" s="117"/>
      <c r="N166" s="244"/>
      <c r="O166" s="712"/>
    </row>
    <row r="167" spans="1:15" ht="15.75" customHeight="1" x14ac:dyDescent="0.2">
      <c r="A167" s="3350"/>
      <c r="B167" s="3353"/>
      <c r="C167" s="3356"/>
      <c r="D167" s="3347"/>
      <c r="E167" s="3359"/>
      <c r="F167" s="3449"/>
      <c r="G167" s="3427"/>
      <c r="H167" s="3465"/>
      <c r="I167" s="3728"/>
      <c r="J167" s="3344"/>
      <c r="K167" s="824" t="s">
        <v>39</v>
      </c>
      <c r="L167" s="177"/>
      <c r="M167" s="117"/>
      <c r="N167" s="244"/>
      <c r="O167" s="712"/>
    </row>
    <row r="168" spans="1:15" ht="15.75" customHeight="1" thickBot="1" x14ac:dyDescent="0.25">
      <c r="A168" s="3350"/>
      <c r="B168" s="3353"/>
      <c r="C168" s="3356"/>
      <c r="D168" s="3347"/>
      <c r="E168" s="3359"/>
      <c r="F168" s="3449"/>
      <c r="G168" s="3427"/>
      <c r="H168" s="3465"/>
      <c r="I168" s="3728"/>
      <c r="J168" s="3344"/>
      <c r="K168" s="823" t="s">
        <v>38</v>
      </c>
      <c r="L168" s="329"/>
      <c r="M168" s="679"/>
      <c r="N168" s="678"/>
      <c r="O168" s="711"/>
    </row>
    <row r="169" spans="1:15" ht="15.75" customHeight="1" thickBot="1" x14ac:dyDescent="0.25">
      <c r="A169" s="3351"/>
      <c r="B169" s="3354"/>
      <c r="C169" s="3357"/>
      <c r="D169" s="3348"/>
      <c r="E169" s="3360"/>
      <c r="F169" s="3450"/>
      <c r="G169" s="3428"/>
      <c r="H169" s="3466"/>
      <c r="I169" s="3729"/>
      <c r="J169" s="3345"/>
      <c r="K169" s="822" t="s">
        <v>29</v>
      </c>
      <c r="L169" s="63">
        <f>SUM(L163:L168)</f>
        <v>95.100000000000009</v>
      </c>
      <c r="M169" s="821"/>
      <c r="N169" s="717"/>
      <c r="O169" s="60"/>
    </row>
    <row r="170" spans="1:15" ht="13.5" thickBot="1" x14ac:dyDescent="0.25">
      <c r="A170" s="460" t="s">
        <v>84</v>
      </c>
      <c r="B170" s="645" t="s">
        <v>35</v>
      </c>
      <c r="C170" s="3451" t="s">
        <v>34</v>
      </c>
      <c r="D170" s="3451"/>
      <c r="E170" s="3451"/>
      <c r="F170" s="3451"/>
      <c r="G170" s="3451"/>
      <c r="H170" s="3451"/>
      <c r="I170" s="3452"/>
      <c r="J170" s="644"/>
      <c r="K170" s="773" t="s">
        <v>29</v>
      </c>
      <c r="L170" s="641">
        <f>L88+L134</f>
        <v>12719.8</v>
      </c>
      <c r="M170" s="567"/>
      <c r="N170" s="567"/>
      <c r="O170" s="566"/>
    </row>
    <row r="171" spans="1:15" ht="13.5" customHeight="1" thickBot="1" x14ac:dyDescent="0.25">
      <c r="A171" s="757" t="s">
        <v>84</v>
      </c>
      <c r="B171" s="3733" t="s">
        <v>32</v>
      </c>
      <c r="C171" s="3477"/>
      <c r="D171" s="3477"/>
      <c r="E171" s="3477"/>
      <c r="F171" s="3477"/>
      <c r="G171" s="3477"/>
      <c r="H171" s="3477"/>
      <c r="I171" s="3478"/>
      <c r="J171" s="756"/>
      <c r="K171" s="755" t="s">
        <v>29</v>
      </c>
      <c r="L171" s="754">
        <f>L170*1</f>
        <v>12719.8</v>
      </c>
      <c r="M171" s="318"/>
      <c r="N171" s="318"/>
      <c r="O171" s="317"/>
    </row>
    <row r="172" spans="1:15" ht="15.75" thickBot="1" x14ac:dyDescent="0.25">
      <c r="A172" s="316" t="s">
        <v>78</v>
      </c>
      <c r="B172" s="315"/>
      <c r="C172" s="611" t="s">
        <v>289</v>
      </c>
      <c r="D172" s="819"/>
      <c r="E172" s="819"/>
      <c r="F172" s="820"/>
      <c r="G172" s="820"/>
      <c r="H172" s="819"/>
      <c r="I172" s="819"/>
      <c r="J172" s="819"/>
      <c r="K172" s="819"/>
      <c r="L172" s="819"/>
      <c r="M172" s="312"/>
      <c r="N172" s="312"/>
      <c r="O172" s="818"/>
    </row>
    <row r="173" spans="1:15" ht="15.75" thickBot="1" x14ac:dyDescent="0.25">
      <c r="A173" s="434"/>
      <c r="B173" s="433"/>
      <c r="C173" s="431"/>
      <c r="D173" s="431"/>
      <c r="E173" s="431"/>
      <c r="F173" s="432"/>
      <c r="G173" s="432"/>
      <c r="H173" s="431"/>
      <c r="I173" s="431"/>
      <c r="J173" s="431"/>
      <c r="K173" s="431"/>
      <c r="L173" s="507"/>
      <c r="M173" s="296" t="s">
        <v>288</v>
      </c>
      <c r="N173" s="295" t="s">
        <v>263</v>
      </c>
      <c r="O173" s="294"/>
    </row>
    <row r="174" spans="1:15" ht="15.75" thickBot="1" x14ac:dyDescent="0.25">
      <c r="A174" s="817"/>
      <c r="B174" s="816"/>
      <c r="C174" s="431"/>
      <c r="D174" s="431"/>
      <c r="E174" s="431"/>
      <c r="F174" s="432"/>
      <c r="G174" s="432"/>
      <c r="H174" s="431"/>
      <c r="I174" s="431"/>
      <c r="J174" s="431"/>
      <c r="K174" s="431"/>
      <c r="L174" s="431"/>
      <c r="M174" s="815" t="s">
        <v>287</v>
      </c>
      <c r="N174" s="295" t="s">
        <v>263</v>
      </c>
      <c r="O174" s="814"/>
    </row>
    <row r="175" spans="1:15" ht="25.5" customHeight="1" thickBot="1" x14ac:dyDescent="0.25">
      <c r="A175" s="425" t="s">
        <v>78</v>
      </c>
      <c r="B175" s="565" t="s">
        <v>35</v>
      </c>
      <c r="C175" s="428" t="s">
        <v>286</v>
      </c>
      <c r="D175" s="427"/>
      <c r="E175" s="427"/>
      <c r="F175" s="427"/>
      <c r="G175" s="427"/>
      <c r="H175" s="427"/>
      <c r="I175" s="427"/>
      <c r="J175" s="427"/>
      <c r="K175" s="427"/>
      <c r="L175" s="303"/>
      <c r="M175" s="813"/>
      <c r="N175" s="813"/>
      <c r="O175" s="505"/>
    </row>
    <row r="176" spans="1:15" ht="24.75" customHeight="1" thickBot="1" x14ac:dyDescent="0.25">
      <c r="A176" s="425"/>
      <c r="B176" s="58"/>
      <c r="C176" s="299"/>
      <c r="D176" s="298"/>
      <c r="E176" s="298"/>
      <c r="F176" s="298"/>
      <c r="G176" s="298"/>
      <c r="H176" s="298"/>
      <c r="I176" s="298"/>
      <c r="J176" s="298"/>
      <c r="K176" s="298"/>
      <c r="L176" s="297"/>
      <c r="M176" s="296" t="s">
        <v>171</v>
      </c>
      <c r="N176" s="295" t="s">
        <v>46</v>
      </c>
      <c r="O176" s="294"/>
    </row>
    <row r="177" spans="1:26" ht="15" customHeight="1" x14ac:dyDescent="0.2">
      <c r="A177" s="392" t="s">
        <v>78</v>
      </c>
      <c r="B177" s="3352" t="s">
        <v>35</v>
      </c>
      <c r="C177" s="386" t="s">
        <v>35</v>
      </c>
      <c r="D177" s="378"/>
      <c r="E177" s="697"/>
      <c r="F177" s="3690" t="s">
        <v>285</v>
      </c>
      <c r="G177" s="3429" t="s">
        <v>281</v>
      </c>
      <c r="H177" s="3440" t="s">
        <v>51</v>
      </c>
      <c r="I177" s="3362" t="s">
        <v>54</v>
      </c>
      <c r="J177" s="3343" t="s">
        <v>49</v>
      </c>
      <c r="K177" s="812" t="s">
        <v>48</v>
      </c>
      <c r="L177" s="291">
        <f>L184</f>
        <v>0</v>
      </c>
      <c r="M177" s="217" t="s">
        <v>87</v>
      </c>
      <c r="N177" s="216" t="s">
        <v>46</v>
      </c>
      <c r="O177" s="282"/>
    </row>
    <row r="178" spans="1:26" ht="15" customHeight="1" x14ac:dyDescent="0.2">
      <c r="A178" s="388"/>
      <c r="B178" s="3353"/>
      <c r="C178" s="386"/>
      <c r="D178" s="378"/>
      <c r="E178" s="697"/>
      <c r="F178" s="3690"/>
      <c r="G178" s="3430"/>
      <c r="H178" s="3440"/>
      <c r="I178" s="3362"/>
      <c r="J178" s="3344"/>
      <c r="K178" s="128" t="s">
        <v>44</v>
      </c>
      <c r="L178" s="291">
        <v>0</v>
      </c>
      <c r="M178" s="230"/>
      <c r="N178" s="211"/>
      <c r="O178" s="263"/>
    </row>
    <row r="179" spans="1:26" ht="15" x14ac:dyDescent="0.2">
      <c r="A179" s="388"/>
      <c r="B179" s="3353"/>
      <c r="C179" s="386"/>
      <c r="D179" s="378"/>
      <c r="E179" s="697"/>
      <c r="F179" s="3691"/>
      <c r="G179" s="3430"/>
      <c r="H179" s="3440"/>
      <c r="I179" s="3362"/>
      <c r="J179" s="3344"/>
      <c r="K179" s="124" t="s">
        <v>43</v>
      </c>
      <c r="L179" s="291">
        <f>L185</f>
        <v>0</v>
      </c>
      <c r="M179" s="230"/>
      <c r="N179" s="264"/>
      <c r="O179" s="263"/>
    </row>
    <row r="180" spans="1:26" ht="15" x14ac:dyDescent="0.2">
      <c r="A180" s="388"/>
      <c r="B180" s="3353"/>
      <c r="C180" s="386"/>
      <c r="D180" s="378"/>
      <c r="E180" s="697"/>
      <c r="F180" s="3691"/>
      <c r="G180" s="3430"/>
      <c r="H180" s="3440"/>
      <c r="I180" s="3362"/>
      <c r="J180" s="78"/>
      <c r="K180" s="124" t="s">
        <v>40</v>
      </c>
      <c r="L180" s="291">
        <f>L186</f>
        <v>0</v>
      </c>
      <c r="M180" s="230"/>
      <c r="N180" s="264"/>
      <c r="O180" s="206"/>
    </row>
    <row r="181" spans="1:26" ht="15" x14ac:dyDescent="0.2">
      <c r="A181" s="388"/>
      <c r="B181" s="3353"/>
      <c r="C181" s="386"/>
      <c r="D181" s="378"/>
      <c r="E181" s="697"/>
      <c r="F181" s="3691"/>
      <c r="G181" s="3430"/>
      <c r="H181" s="3440"/>
      <c r="I181" s="3362"/>
      <c r="J181" s="78"/>
      <c r="K181" s="124" t="s">
        <v>39</v>
      </c>
      <c r="L181" s="125">
        <f>L187+L193</f>
        <v>0</v>
      </c>
      <c r="M181" s="230"/>
      <c r="N181" s="264"/>
      <c r="O181" s="206"/>
    </row>
    <row r="182" spans="1:26" ht="15.75" thickBot="1" x14ac:dyDescent="0.25">
      <c r="A182" s="388"/>
      <c r="B182" s="3353"/>
      <c r="C182" s="386"/>
      <c r="D182" s="378"/>
      <c r="E182" s="697"/>
      <c r="F182" s="3691"/>
      <c r="G182" s="3430"/>
      <c r="H182" s="3440"/>
      <c r="I182" s="3362"/>
      <c r="J182" s="78"/>
      <c r="K182" s="504" t="s">
        <v>37</v>
      </c>
      <c r="L182" s="503">
        <f>L188</f>
        <v>0</v>
      </c>
      <c r="M182" s="259"/>
      <c r="N182" s="258"/>
      <c r="O182" s="257"/>
    </row>
    <row r="183" spans="1:26" ht="15.75" thickBot="1" x14ac:dyDescent="0.25">
      <c r="A183" s="71"/>
      <c r="B183" s="3354"/>
      <c r="C183" s="116"/>
      <c r="D183" s="116"/>
      <c r="E183" s="121"/>
      <c r="F183" s="3692"/>
      <c r="G183" s="3431"/>
      <c r="H183" s="3441"/>
      <c r="I183" s="3363"/>
      <c r="J183" s="255"/>
      <c r="K183" s="162" t="s">
        <v>29</v>
      </c>
      <c r="L183" s="193">
        <f>SUM(L177:L182)</f>
        <v>0</v>
      </c>
      <c r="M183" s="192"/>
      <c r="N183" s="191"/>
      <c r="O183" s="190"/>
    </row>
    <row r="184" spans="1:26" ht="15" hidden="1" customHeight="1" x14ac:dyDescent="0.2">
      <c r="A184" s="392" t="s">
        <v>78</v>
      </c>
      <c r="B184" s="3352" t="s">
        <v>35</v>
      </c>
      <c r="C184" s="108" t="s">
        <v>35</v>
      </c>
      <c r="D184" s="189" t="s">
        <v>35</v>
      </c>
      <c r="E184" s="220"/>
      <c r="F184" s="3423" t="s">
        <v>284</v>
      </c>
      <c r="G184" s="3429" t="s">
        <v>281</v>
      </c>
      <c r="H184" s="3439" t="s">
        <v>51</v>
      </c>
      <c r="I184" s="3361" t="s">
        <v>283</v>
      </c>
      <c r="J184" s="811"/>
      <c r="K184" s="188" t="s">
        <v>48</v>
      </c>
      <c r="L184" s="218"/>
      <c r="M184" s="217"/>
      <c r="N184" s="216"/>
      <c r="O184" s="282"/>
    </row>
    <row r="185" spans="1:26" ht="15.75" hidden="1" thickBot="1" x14ac:dyDescent="0.25">
      <c r="A185" s="388"/>
      <c r="B185" s="3353"/>
      <c r="C185" s="82"/>
      <c r="D185" s="179"/>
      <c r="E185" s="201"/>
      <c r="F185" s="3424"/>
      <c r="G185" s="3430"/>
      <c r="H185" s="3440"/>
      <c r="I185" s="3362"/>
      <c r="J185" s="214"/>
      <c r="K185" s="178" t="s">
        <v>43</v>
      </c>
      <c r="L185" s="213"/>
      <c r="M185" s="208"/>
      <c r="N185" s="207"/>
      <c r="O185" s="263"/>
    </row>
    <row r="186" spans="1:26" ht="15.75" hidden="1" thickBot="1" x14ac:dyDescent="0.25">
      <c r="A186" s="388"/>
      <c r="B186" s="3353"/>
      <c r="C186" s="82"/>
      <c r="D186" s="179"/>
      <c r="E186" s="201"/>
      <c r="F186" s="3424"/>
      <c r="G186" s="3430"/>
      <c r="H186" s="3440"/>
      <c r="I186" s="3362"/>
      <c r="J186" s="810"/>
      <c r="K186" s="178" t="s">
        <v>40</v>
      </c>
      <c r="L186" s="213"/>
      <c r="M186" s="230"/>
      <c r="N186" s="264"/>
      <c r="O186" s="206"/>
    </row>
    <row r="187" spans="1:26" ht="15.75" hidden="1" thickBot="1" x14ac:dyDescent="0.25">
      <c r="A187" s="388"/>
      <c r="B187" s="3353"/>
      <c r="C187" s="82"/>
      <c r="D187" s="179"/>
      <c r="E187" s="201"/>
      <c r="F187" s="3424"/>
      <c r="G187" s="3430"/>
      <c r="H187" s="3440"/>
      <c r="I187" s="3362"/>
      <c r="J187" s="78"/>
      <c r="K187" s="178" t="s">
        <v>39</v>
      </c>
      <c r="L187" s="213">
        <v>0</v>
      </c>
      <c r="M187" s="230"/>
      <c r="N187" s="264"/>
      <c r="O187" s="206"/>
    </row>
    <row r="188" spans="1:26" ht="18.75" hidden="1" customHeight="1" thickBot="1" x14ac:dyDescent="0.25">
      <c r="A188" s="388"/>
      <c r="B188" s="3353"/>
      <c r="C188" s="82"/>
      <c r="D188" s="179"/>
      <c r="E188" s="201"/>
      <c r="F188" s="3424"/>
      <c r="G188" s="3430"/>
      <c r="H188" s="3440"/>
      <c r="I188" s="3362"/>
      <c r="J188" s="78"/>
      <c r="K188" s="171" t="s">
        <v>37</v>
      </c>
      <c r="L188" s="284"/>
      <c r="M188" s="259"/>
      <c r="N188" s="258"/>
      <c r="O188" s="257"/>
    </row>
    <row r="189" spans="1:26" ht="18" hidden="1" customHeight="1" thickBot="1" x14ac:dyDescent="0.25">
      <c r="A189" s="71"/>
      <c r="B189" s="3354"/>
      <c r="C189" s="418"/>
      <c r="D189" s="194"/>
      <c r="E189" s="67"/>
      <c r="F189" s="3425"/>
      <c r="G189" s="3431"/>
      <c r="H189" s="3441"/>
      <c r="I189" s="3363"/>
      <c r="J189" s="255"/>
      <c r="K189" s="162" t="s">
        <v>29</v>
      </c>
      <c r="L189" s="193">
        <f>SUM(L184:L188)</f>
        <v>0</v>
      </c>
      <c r="M189" s="192"/>
      <c r="N189" s="191"/>
      <c r="O189" s="190"/>
    </row>
    <row r="190" spans="1:26" ht="15" hidden="1" customHeight="1" x14ac:dyDescent="0.2">
      <c r="A190" s="392" t="s">
        <v>78</v>
      </c>
      <c r="B190" s="3352" t="s">
        <v>35</v>
      </c>
      <c r="C190" s="108" t="s">
        <v>35</v>
      </c>
      <c r="D190" s="189" t="s">
        <v>78</v>
      </c>
      <c r="E190" s="220"/>
      <c r="F190" s="3730" t="s">
        <v>282</v>
      </c>
      <c r="G190" s="3429" t="s">
        <v>281</v>
      </c>
      <c r="H190" s="3439" t="s">
        <v>280</v>
      </c>
      <c r="I190" s="3361" t="s">
        <v>60</v>
      </c>
      <c r="J190" s="502" t="s">
        <v>49</v>
      </c>
      <c r="K190" s="188" t="s">
        <v>48</v>
      </c>
      <c r="L190" s="218"/>
      <c r="M190" s="217"/>
      <c r="N190" s="216"/>
      <c r="O190" s="215"/>
      <c r="Z190" s="1">
        <v>110</v>
      </c>
    </row>
    <row r="191" spans="1:26" ht="16.5" hidden="1" thickBot="1" x14ac:dyDescent="0.25">
      <c r="A191" s="388"/>
      <c r="B191" s="3353"/>
      <c r="C191" s="82"/>
      <c r="D191" s="179"/>
      <c r="E191" s="201"/>
      <c r="F191" s="3731"/>
      <c r="G191" s="3430"/>
      <c r="H191" s="3440"/>
      <c r="I191" s="3362"/>
      <c r="J191" s="740" t="s">
        <v>279</v>
      </c>
      <c r="K191" s="178" t="s">
        <v>43</v>
      </c>
      <c r="L191" s="213"/>
      <c r="M191" s="208"/>
      <c r="N191" s="207"/>
      <c r="O191" s="263"/>
    </row>
    <row r="192" spans="1:26" ht="15.75" hidden="1" thickBot="1" x14ac:dyDescent="0.25">
      <c r="A192" s="388"/>
      <c r="B192" s="3353"/>
      <c r="C192" s="82"/>
      <c r="D192" s="179"/>
      <c r="E192" s="201"/>
      <c r="F192" s="3731"/>
      <c r="G192" s="3430"/>
      <c r="H192" s="3440"/>
      <c r="I192" s="3362"/>
      <c r="J192" s="278"/>
      <c r="K192" s="178" t="s">
        <v>40</v>
      </c>
      <c r="L192" s="213"/>
      <c r="M192" s="230"/>
      <c r="N192" s="264"/>
      <c r="O192" s="263"/>
    </row>
    <row r="193" spans="1:26" ht="15.75" hidden="1" thickBot="1" x14ac:dyDescent="0.25">
      <c r="A193" s="388"/>
      <c r="B193" s="3353"/>
      <c r="C193" s="82"/>
      <c r="D193" s="179"/>
      <c r="E193" s="201"/>
      <c r="F193" s="3731"/>
      <c r="G193" s="3430"/>
      <c r="H193" s="3440"/>
      <c r="I193" s="3362"/>
      <c r="J193" s="278"/>
      <c r="K193" s="178" t="s">
        <v>39</v>
      </c>
      <c r="L193" s="213"/>
      <c r="M193" s="230"/>
      <c r="N193" s="264"/>
      <c r="O193" s="206"/>
      <c r="Z193" s="1">
        <v>2181.6999999999998</v>
      </c>
    </row>
    <row r="194" spans="1:26" ht="15.75" hidden="1" thickBot="1" x14ac:dyDescent="0.25">
      <c r="A194" s="388"/>
      <c r="B194" s="3353"/>
      <c r="C194" s="82"/>
      <c r="D194" s="179"/>
      <c r="E194" s="201"/>
      <c r="F194" s="3731"/>
      <c r="G194" s="3430"/>
      <c r="H194" s="3440"/>
      <c r="I194" s="3362"/>
      <c r="J194" s="278"/>
      <c r="K194" s="178" t="s">
        <v>37</v>
      </c>
      <c r="L194" s="281"/>
      <c r="M194" s="280"/>
      <c r="N194" s="228"/>
      <c r="O194" s="279"/>
    </row>
    <row r="195" spans="1:26" ht="15.75" hidden="1" thickBot="1" x14ac:dyDescent="0.25">
      <c r="A195" s="71"/>
      <c r="B195" s="3354"/>
      <c r="C195" s="418"/>
      <c r="D195" s="194"/>
      <c r="E195" s="67"/>
      <c r="F195" s="3732"/>
      <c r="G195" s="3431"/>
      <c r="H195" s="3441"/>
      <c r="I195" s="3363"/>
      <c r="J195" s="809"/>
      <c r="K195" s="808" t="s">
        <v>29</v>
      </c>
      <c r="L195" s="807">
        <f>SUM(L190:L194)</f>
        <v>0</v>
      </c>
      <c r="M195" s="806"/>
      <c r="N195" s="805"/>
      <c r="O195" s="804"/>
    </row>
    <row r="196" spans="1:26" ht="22.5" customHeight="1" x14ac:dyDescent="0.2">
      <c r="A196" s="392" t="s">
        <v>78</v>
      </c>
      <c r="B196" s="3352" t="s">
        <v>35</v>
      </c>
      <c r="C196" s="390" t="s">
        <v>84</v>
      </c>
      <c r="D196" s="747"/>
      <c r="E196" s="700"/>
      <c r="F196" s="3689" t="s">
        <v>278</v>
      </c>
      <c r="G196" s="3429" t="s">
        <v>267</v>
      </c>
      <c r="H196" s="3734" t="s">
        <v>51</v>
      </c>
      <c r="I196" s="3361" t="s">
        <v>54</v>
      </c>
      <c r="J196" s="3519" t="s">
        <v>49</v>
      </c>
      <c r="K196" s="132" t="s">
        <v>48</v>
      </c>
      <c r="L196" s="293">
        <f>L209+L216+L223</f>
        <v>0</v>
      </c>
      <c r="M196" s="217"/>
      <c r="N196" s="216"/>
      <c r="O196" s="396"/>
      <c r="Y196" s="770"/>
    </row>
    <row r="197" spans="1:26" ht="22.5" customHeight="1" x14ac:dyDescent="0.2">
      <c r="A197" s="388"/>
      <c r="B197" s="3353"/>
      <c r="C197" s="386"/>
      <c r="D197" s="378"/>
      <c r="E197" s="697"/>
      <c r="F197" s="3690"/>
      <c r="G197" s="3430"/>
      <c r="H197" s="3735"/>
      <c r="I197" s="3362"/>
      <c r="J197" s="3520"/>
      <c r="K197" s="128" t="s">
        <v>44</v>
      </c>
      <c r="L197" s="291">
        <f>L210+L217+L224+L231</f>
        <v>0</v>
      </c>
      <c r="M197" s="230"/>
      <c r="N197" s="211"/>
      <c r="O197" s="206"/>
      <c r="Y197" s="770"/>
    </row>
    <row r="198" spans="1:26" ht="18.75" customHeight="1" x14ac:dyDescent="0.2">
      <c r="A198" s="388"/>
      <c r="B198" s="3353"/>
      <c r="C198" s="386"/>
      <c r="D198" s="378"/>
      <c r="E198" s="697"/>
      <c r="F198" s="3691"/>
      <c r="G198" s="3430"/>
      <c r="H198" s="3735"/>
      <c r="I198" s="3362"/>
      <c r="J198" s="3520"/>
      <c r="K198" s="124" t="s">
        <v>43</v>
      </c>
      <c r="L198" s="291">
        <f>L204+L211+L218+L225</f>
        <v>0</v>
      </c>
      <c r="M198" s="230"/>
      <c r="N198" s="264"/>
      <c r="O198" s="803"/>
      <c r="Y198" s="802"/>
    </row>
    <row r="199" spans="1:26" ht="15" x14ac:dyDescent="0.2">
      <c r="A199" s="388"/>
      <c r="B199" s="3353"/>
      <c r="C199" s="386"/>
      <c r="D199" s="378"/>
      <c r="E199" s="697"/>
      <c r="F199" s="3691"/>
      <c r="G199" s="3430"/>
      <c r="H199" s="3735"/>
      <c r="I199" s="3362"/>
      <c r="J199" s="3520"/>
      <c r="K199" s="124" t="s">
        <v>40</v>
      </c>
      <c r="L199" s="291">
        <f>L205+L219+L226</f>
        <v>0</v>
      </c>
      <c r="M199" s="230"/>
      <c r="N199" s="264"/>
      <c r="O199" s="206"/>
    </row>
    <row r="200" spans="1:26" ht="15" x14ac:dyDescent="0.2">
      <c r="A200" s="388"/>
      <c r="B200" s="3353"/>
      <c r="C200" s="386"/>
      <c r="D200" s="378"/>
      <c r="E200" s="697"/>
      <c r="F200" s="3691"/>
      <c r="G200" s="3430"/>
      <c r="H200" s="3735"/>
      <c r="I200" s="3362"/>
      <c r="J200" s="3520"/>
      <c r="K200" s="124" t="s">
        <v>39</v>
      </c>
      <c r="L200" s="746">
        <f>L206+L213+L220+L227</f>
        <v>94.2</v>
      </c>
      <c r="M200" s="230"/>
      <c r="N200" s="264"/>
      <c r="O200" s="206"/>
    </row>
    <row r="201" spans="1:26" ht="15.75" thickBot="1" x14ac:dyDescent="0.25">
      <c r="A201" s="388"/>
      <c r="B201" s="3353"/>
      <c r="C201" s="386"/>
      <c r="D201" s="378"/>
      <c r="E201" s="697"/>
      <c r="F201" s="3691"/>
      <c r="G201" s="3430"/>
      <c r="H201" s="3735"/>
      <c r="I201" s="3362"/>
      <c r="J201" s="3520"/>
      <c r="K201" s="504" t="s">
        <v>37</v>
      </c>
      <c r="L201" s="503">
        <f>L207+L214+L221+L228</f>
        <v>0</v>
      </c>
      <c r="M201" s="259"/>
      <c r="N201" s="258"/>
      <c r="O201" s="257"/>
    </row>
    <row r="202" spans="1:26" ht="16.5" customHeight="1" thickBot="1" x14ac:dyDescent="0.25">
      <c r="A202" s="71"/>
      <c r="B202" s="3354"/>
      <c r="C202" s="116"/>
      <c r="D202" s="116"/>
      <c r="E202" s="115"/>
      <c r="F202" s="3692"/>
      <c r="G202" s="3431"/>
      <c r="H202" s="3736"/>
      <c r="I202" s="3363"/>
      <c r="J202" s="3521"/>
      <c r="K202" s="801" t="s">
        <v>29</v>
      </c>
      <c r="L202" s="193">
        <f>SUM(L196:L201)</f>
        <v>94.2</v>
      </c>
      <c r="M202" s="192"/>
      <c r="N202" s="191"/>
      <c r="O202" s="190"/>
    </row>
    <row r="203" spans="1:26" ht="25.5" hidden="1" customHeight="1" x14ac:dyDescent="0.2">
      <c r="A203" s="392" t="s">
        <v>78</v>
      </c>
      <c r="B203" s="3352" t="s">
        <v>35</v>
      </c>
      <c r="C203" s="390" t="s">
        <v>84</v>
      </c>
      <c r="D203" s="335" t="s">
        <v>35</v>
      </c>
      <c r="E203" s="220"/>
      <c r="F203" s="3445" t="s">
        <v>277</v>
      </c>
      <c r="G203" s="3429" t="s">
        <v>267</v>
      </c>
      <c r="H203" s="3439" t="s">
        <v>51</v>
      </c>
      <c r="I203" s="3361" t="s">
        <v>73</v>
      </c>
      <c r="J203" s="219" t="s">
        <v>72</v>
      </c>
      <c r="K203" s="188" t="s">
        <v>48</v>
      </c>
      <c r="L203" s="218"/>
      <c r="M203" s="217" t="s">
        <v>47</v>
      </c>
      <c r="N203" s="216" t="s">
        <v>41</v>
      </c>
      <c r="O203" s="282">
        <v>1</v>
      </c>
    </row>
    <row r="204" spans="1:26" ht="18.75" hidden="1" customHeight="1" x14ac:dyDescent="0.2">
      <c r="A204" s="388"/>
      <c r="B204" s="3353"/>
      <c r="C204" s="386"/>
      <c r="D204" s="331"/>
      <c r="E204" s="201"/>
      <c r="F204" s="3446"/>
      <c r="G204" s="3430"/>
      <c r="H204" s="3440"/>
      <c r="I204" s="3362"/>
      <c r="J204" s="410" t="s">
        <v>215</v>
      </c>
      <c r="K204" s="178" t="s">
        <v>43</v>
      </c>
      <c r="L204" s="213"/>
      <c r="M204" s="208" t="s">
        <v>276</v>
      </c>
      <c r="N204" s="207" t="s">
        <v>263</v>
      </c>
      <c r="O204" s="263">
        <v>20</v>
      </c>
    </row>
    <row r="205" spans="1:26" ht="26.25" hidden="1" customHeight="1" x14ac:dyDescent="0.2">
      <c r="A205" s="388"/>
      <c r="B205" s="3353"/>
      <c r="C205" s="386"/>
      <c r="D205" s="331"/>
      <c r="E205" s="201"/>
      <c r="F205" s="3446"/>
      <c r="G205" s="3430"/>
      <c r="H205" s="3440"/>
      <c r="I205" s="3362"/>
      <c r="J205" s="78"/>
      <c r="K205" s="178" t="s">
        <v>40</v>
      </c>
      <c r="L205" s="213"/>
      <c r="M205" s="230"/>
      <c r="N205" s="264"/>
      <c r="O205" s="206"/>
    </row>
    <row r="206" spans="1:26" ht="17.25" hidden="1" customHeight="1" x14ac:dyDescent="0.2">
      <c r="A206" s="388"/>
      <c r="B206" s="3353"/>
      <c r="C206" s="386"/>
      <c r="D206" s="331"/>
      <c r="E206" s="201"/>
      <c r="F206" s="3446"/>
      <c r="G206" s="3430"/>
      <c r="H206" s="3440"/>
      <c r="I206" s="3362"/>
      <c r="J206" s="78"/>
      <c r="K206" s="178" t="s">
        <v>39</v>
      </c>
      <c r="L206" s="213"/>
      <c r="M206" s="230"/>
      <c r="N206" s="264"/>
      <c r="O206" s="206"/>
    </row>
    <row r="207" spans="1:26" ht="18" hidden="1" customHeight="1" thickBot="1" x14ac:dyDescent="0.25">
      <c r="A207" s="388"/>
      <c r="B207" s="3353"/>
      <c r="C207" s="386"/>
      <c r="D207" s="331"/>
      <c r="E207" s="201"/>
      <c r="F207" s="3446"/>
      <c r="G207" s="3430"/>
      <c r="H207" s="3440"/>
      <c r="I207" s="3362"/>
      <c r="J207" s="78"/>
      <c r="K207" s="171" t="s">
        <v>37</v>
      </c>
      <c r="L207" s="284"/>
      <c r="M207" s="259"/>
      <c r="N207" s="258"/>
      <c r="O207" s="257"/>
    </row>
    <row r="208" spans="1:26" ht="37.5" hidden="1" customHeight="1" thickBot="1" x14ac:dyDescent="0.25">
      <c r="A208" s="71"/>
      <c r="B208" s="3354"/>
      <c r="C208" s="116"/>
      <c r="D208" s="68"/>
      <c r="E208" s="67"/>
      <c r="F208" s="3447"/>
      <c r="G208" s="3431"/>
      <c r="H208" s="3441"/>
      <c r="I208" s="3363"/>
      <c r="J208" s="234"/>
      <c r="K208" s="162" t="s">
        <v>29</v>
      </c>
      <c r="L208" s="161">
        <f>SUM(L203:L207)</f>
        <v>0</v>
      </c>
      <c r="M208" s="336"/>
      <c r="N208" s="159"/>
      <c r="O208" s="800"/>
    </row>
    <row r="209" spans="1:27" ht="21.75" customHeight="1" x14ac:dyDescent="0.2">
      <c r="A209" s="392" t="s">
        <v>78</v>
      </c>
      <c r="B209" s="3352" t="s">
        <v>35</v>
      </c>
      <c r="C209" s="390" t="s">
        <v>84</v>
      </c>
      <c r="D209" s="335" t="s">
        <v>84</v>
      </c>
      <c r="E209" s="3367"/>
      <c r="F209" s="3536" t="s">
        <v>275</v>
      </c>
      <c r="G209" s="3426" t="s">
        <v>267</v>
      </c>
      <c r="H209" s="3439" t="s">
        <v>51</v>
      </c>
      <c r="I209" s="3361" t="s">
        <v>54</v>
      </c>
      <c r="J209" s="790" t="s">
        <v>49</v>
      </c>
      <c r="K209" s="799" t="s">
        <v>48</v>
      </c>
      <c r="L209" s="187"/>
      <c r="M209" s="87" t="s">
        <v>47</v>
      </c>
      <c r="N209" s="86" t="s">
        <v>46</v>
      </c>
      <c r="O209" s="798">
        <v>1</v>
      </c>
    </row>
    <row r="210" spans="1:27" ht="21.75" customHeight="1" x14ac:dyDescent="0.2">
      <c r="A210" s="388"/>
      <c r="B210" s="3353"/>
      <c r="C210" s="386"/>
      <c r="D210" s="331"/>
      <c r="E210" s="3368"/>
      <c r="F210" s="3537"/>
      <c r="G210" s="3427"/>
      <c r="H210" s="3440"/>
      <c r="I210" s="3362"/>
      <c r="J210" s="780" t="s">
        <v>274</v>
      </c>
      <c r="K210" s="96" t="s">
        <v>44</v>
      </c>
      <c r="L210" s="183"/>
      <c r="M210" s="87"/>
      <c r="N210" s="86"/>
      <c r="O210" s="798"/>
    </row>
    <row r="211" spans="1:27" ht="15" customHeight="1" x14ac:dyDescent="0.2">
      <c r="A211" s="388"/>
      <c r="B211" s="3353"/>
      <c r="C211" s="386"/>
      <c r="D211" s="331"/>
      <c r="E211" s="3368"/>
      <c r="F211" s="3537"/>
      <c r="G211" s="3427"/>
      <c r="H211" s="3440"/>
      <c r="I211" s="3362"/>
      <c r="J211" s="780"/>
      <c r="K211" s="797" t="s">
        <v>43</v>
      </c>
      <c r="L211" s="177"/>
      <c r="M211" s="87"/>
      <c r="N211" s="86"/>
      <c r="O211" s="796"/>
    </row>
    <row r="212" spans="1:27" ht="19.5" customHeight="1" x14ac:dyDescent="0.2">
      <c r="A212" s="388"/>
      <c r="B212" s="3353"/>
      <c r="C212" s="386"/>
      <c r="D212" s="331"/>
      <c r="E212" s="3368"/>
      <c r="F212" s="3537"/>
      <c r="G212" s="3427"/>
      <c r="H212" s="3440"/>
      <c r="I212" s="3362"/>
      <c r="J212" s="78"/>
      <c r="K212" s="797" t="s">
        <v>40</v>
      </c>
      <c r="L212" s="177"/>
      <c r="M212" s="87"/>
      <c r="N212" s="86"/>
      <c r="O212" s="796"/>
    </row>
    <row r="213" spans="1:27" ht="15" customHeight="1" x14ac:dyDescent="0.2">
      <c r="A213" s="388"/>
      <c r="B213" s="3353"/>
      <c r="C213" s="386"/>
      <c r="D213" s="331"/>
      <c r="E213" s="3368"/>
      <c r="F213" s="3537"/>
      <c r="G213" s="3427"/>
      <c r="H213" s="3440"/>
      <c r="I213" s="3362"/>
      <c r="J213" s="78"/>
      <c r="K213" s="797" t="s">
        <v>39</v>
      </c>
      <c r="L213" s="177">
        <v>31.7</v>
      </c>
      <c r="M213" s="87"/>
      <c r="N213" s="86"/>
      <c r="O213" s="796"/>
    </row>
    <row r="214" spans="1:27" ht="21" customHeight="1" thickBot="1" x14ac:dyDescent="0.25">
      <c r="A214" s="388"/>
      <c r="B214" s="3353"/>
      <c r="C214" s="386"/>
      <c r="D214" s="331"/>
      <c r="E214" s="3368"/>
      <c r="F214" s="3537"/>
      <c r="G214" s="3427"/>
      <c r="H214" s="3440"/>
      <c r="I214" s="3362"/>
      <c r="J214" s="78"/>
      <c r="K214" s="795" t="s">
        <v>37</v>
      </c>
      <c r="L214" s="241"/>
      <c r="M214" s="727"/>
      <c r="N214" s="726"/>
      <c r="O214" s="794"/>
    </row>
    <row r="215" spans="1:27" ht="12" customHeight="1" thickBot="1" x14ac:dyDescent="0.25">
      <c r="A215" s="71"/>
      <c r="B215" s="3354"/>
      <c r="C215" s="116"/>
      <c r="D215" s="68"/>
      <c r="E215" s="3369"/>
      <c r="F215" s="3570"/>
      <c r="G215" s="3428"/>
      <c r="H215" s="3441"/>
      <c r="I215" s="3363"/>
      <c r="J215" s="78"/>
      <c r="K215" s="325" t="s">
        <v>29</v>
      </c>
      <c r="L215" s="161">
        <f>SUM(L209:L214)</f>
        <v>31.7</v>
      </c>
      <c r="M215" s="793"/>
      <c r="N215" s="792"/>
      <c r="O215" s="791"/>
    </row>
    <row r="216" spans="1:27" ht="18" customHeight="1" x14ac:dyDescent="0.2">
      <c r="A216" s="392" t="s">
        <v>78</v>
      </c>
      <c r="B216" s="3352" t="s">
        <v>35</v>
      </c>
      <c r="C216" s="390" t="s">
        <v>84</v>
      </c>
      <c r="D216" s="335" t="s">
        <v>78</v>
      </c>
      <c r="E216" s="3367"/>
      <c r="F216" s="3745" t="s">
        <v>273</v>
      </c>
      <c r="G216" s="3426" t="s">
        <v>267</v>
      </c>
      <c r="H216" s="3439" t="s">
        <v>51</v>
      </c>
      <c r="I216" s="3592" t="s">
        <v>270</v>
      </c>
      <c r="J216" s="790" t="s">
        <v>49</v>
      </c>
      <c r="K216" s="783" t="s">
        <v>48</v>
      </c>
      <c r="L216" s="187">
        <v>0</v>
      </c>
      <c r="M216" s="789" t="s">
        <v>47</v>
      </c>
      <c r="N216" s="129" t="s">
        <v>46</v>
      </c>
      <c r="O216" s="99"/>
    </row>
    <row r="217" spans="1:27" ht="18" customHeight="1" x14ac:dyDescent="0.2">
      <c r="A217" s="388"/>
      <c r="B217" s="3353"/>
      <c r="C217" s="386"/>
      <c r="D217" s="331"/>
      <c r="E217" s="3368"/>
      <c r="F217" s="3746"/>
      <c r="G217" s="3427"/>
      <c r="H217" s="3440"/>
      <c r="I217" s="3593"/>
      <c r="J217" s="780" t="s">
        <v>272</v>
      </c>
      <c r="K217" s="96" t="s">
        <v>44</v>
      </c>
      <c r="L217" s="183"/>
      <c r="M217" s="788"/>
      <c r="N217" s="126"/>
      <c r="O217" s="92"/>
    </row>
    <row r="218" spans="1:27" ht="15.75" customHeight="1" x14ac:dyDescent="0.2">
      <c r="A218" s="388"/>
      <c r="B218" s="3353"/>
      <c r="C218" s="386"/>
      <c r="D218" s="331"/>
      <c r="E218" s="3368"/>
      <c r="F218" s="3537"/>
      <c r="G218" s="3427"/>
      <c r="H218" s="3440"/>
      <c r="I218" s="3593"/>
      <c r="J218" s="78"/>
      <c r="K218" s="781" t="s">
        <v>43</v>
      </c>
      <c r="L218" s="183">
        <v>0</v>
      </c>
      <c r="M218" s="357"/>
      <c r="N218" s="519"/>
      <c r="O218" s="787"/>
    </row>
    <row r="219" spans="1:27" ht="15" customHeight="1" x14ac:dyDescent="0.2">
      <c r="A219" s="388"/>
      <c r="B219" s="3353"/>
      <c r="C219" s="386"/>
      <c r="D219" s="331"/>
      <c r="E219" s="3368"/>
      <c r="F219" s="3537"/>
      <c r="G219" s="3427"/>
      <c r="H219" s="3440"/>
      <c r="I219" s="3593"/>
      <c r="J219" s="3686"/>
      <c r="K219" s="781" t="s">
        <v>40</v>
      </c>
      <c r="L219" s="183">
        <v>0</v>
      </c>
      <c r="M219" s="357"/>
      <c r="N219" s="519"/>
      <c r="O219" s="787"/>
    </row>
    <row r="220" spans="1:27" ht="15.75" customHeight="1" x14ac:dyDescent="0.2">
      <c r="A220" s="388"/>
      <c r="B220" s="3353"/>
      <c r="C220" s="386"/>
      <c r="D220" s="331"/>
      <c r="E220" s="3368"/>
      <c r="F220" s="3537"/>
      <c r="G220" s="3427"/>
      <c r="H220" s="3440"/>
      <c r="I220" s="3593"/>
      <c r="J220" s="3687"/>
      <c r="K220" s="781" t="s">
        <v>39</v>
      </c>
      <c r="L220" s="715">
        <v>3.3</v>
      </c>
      <c r="M220" s="357"/>
      <c r="N220" s="519"/>
      <c r="O220" s="787"/>
    </row>
    <row r="221" spans="1:27" ht="15.75" customHeight="1" thickBot="1" x14ac:dyDescent="0.25">
      <c r="A221" s="388"/>
      <c r="B221" s="3353"/>
      <c r="C221" s="386"/>
      <c r="D221" s="331"/>
      <c r="E221" s="3368"/>
      <c r="F221" s="3537"/>
      <c r="G221" s="3427"/>
      <c r="H221" s="3440"/>
      <c r="I221" s="3593"/>
      <c r="J221" s="3687"/>
      <c r="K221" s="779" t="s">
        <v>37</v>
      </c>
      <c r="L221" s="329">
        <v>0</v>
      </c>
      <c r="M221" s="786"/>
      <c r="N221" s="785"/>
      <c r="O221" s="326"/>
    </row>
    <row r="222" spans="1:27" ht="14.45" customHeight="1" thickBot="1" x14ac:dyDescent="0.25">
      <c r="A222" s="71"/>
      <c r="B222" s="3354"/>
      <c r="C222" s="116"/>
      <c r="D222" s="68"/>
      <c r="E222" s="3369"/>
      <c r="F222" s="3570"/>
      <c r="G222" s="3428"/>
      <c r="H222" s="3441"/>
      <c r="I222" s="3594"/>
      <c r="J222" s="3688"/>
      <c r="K222" s="777" t="s">
        <v>29</v>
      </c>
      <c r="L222" s="776">
        <f>SUM(L216:L221)</f>
        <v>3.3</v>
      </c>
      <c r="M222" s="324"/>
      <c r="N222" s="349"/>
      <c r="O222" s="322"/>
    </row>
    <row r="223" spans="1:27" ht="19.5" customHeight="1" x14ac:dyDescent="0.2">
      <c r="A223" s="392" t="s">
        <v>78</v>
      </c>
      <c r="B223" s="3352" t="s">
        <v>35</v>
      </c>
      <c r="C223" s="390" t="s">
        <v>84</v>
      </c>
      <c r="D223" s="3533" t="s">
        <v>77</v>
      </c>
      <c r="E223" s="3367"/>
      <c r="F223" s="3538" t="s">
        <v>271</v>
      </c>
      <c r="G223" s="3426" t="s">
        <v>267</v>
      </c>
      <c r="H223" s="3439" t="s">
        <v>51</v>
      </c>
      <c r="I223" s="3547" t="s">
        <v>270</v>
      </c>
      <c r="J223" s="3343" t="s">
        <v>269</v>
      </c>
      <c r="K223" s="783" t="s">
        <v>48</v>
      </c>
      <c r="L223" s="187">
        <v>0</v>
      </c>
      <c r="M223" s="186"/>
      <c r="N223" s="521"/>
      <c r="O223" s="184"/>
      <c r="AA223" s="9"/>
    </row>
    <row r="224" spans="1:27" ht="19.5" customHeight="1" x14ac:dyDescent="0.2">
      <c r="A224" s="388"/>
      <c r="B224" s="3353"/>
      <c r="C224" s="386"/>
      <c r="D224" s="3534"/>
      <c r="E224" s="3368"/>
      <c r="F224" s="3539"/>
      <c r="G224" s="3427"/>
      <c r="H224" s="3440"/>
      <c r="I224" s="3548"/>
      <c r="J224" s="3344"/>
      <c r="K224" s="96" t="s">
        <v>44</v>
      </c>
      <c r="L224" s="183"/>
      <c r="M224" s="182"/>
      <c r="N224" s="517"/>
      <c r="O224" s="180"/>
      <c r="AA224" s="9"/>
    </row>
    <row r="225" spans="1:30" ht="15" customHeight="1" x14ac:dyDescent="0.2">
      <c r="A225" s="388"/>
      <c r="B225" s="3353"/>
      <c r="C225" s="386"/>
      <c r="D225" s="3534"/>
      <c r="E225" s="3368"/>
      <c r="F225" s="3539"/>
      <c r="G225" s="3427"/>
      <c r="H225" s="3440"/>
      <c r="I225" s="3548"/>
      <c r="J225" s="3344"/>
      <c r="K225" s="781" t="s">
        <v>43</v>
      </c>
      <c r="L225" s="177">
        <v>0</v>
      </c>
      <c r="M225" s="182"/>
      <c r="N225" s="517"/>
      <c r="O225" s="180"/>
    </row>
    <row r="226" spans="1:30" ht="22.5" customHeight="1" x14ac:dyDescent="0.2">
      <c r="A226" s="388"/>
      <c r="B226" s="3353"/>
      <c r="C226" s="386"/>
      <c r="D226" s="3534"/>
      <c r="E226" s="3368"/>
      <c r="F226" s="3539"/>
      <c r="G226" s="3427"/>
      <c r="H226" s="3440"/>
      <c r="I226" s="3548"/>
      <c r="J226" s="3344"/>
      <c r="K226" s="781" t="s">
        <v>40</v>
      </c>
      <c r="L226" s="177">
        <v>0</v>
      </c>
      <c r="M226" s="182"/>
      <c r="N226" s="517"/>
      <c r="O226" s="180"/>
    </row>
    <row r="227" spans="1:30" ht="22.5" customHeight="1" x14ac:dyDescent="0.2">
      <c r="A227" s="388"/>
      <c r="B227" s="3353"/>
      <c r="C227" s="386"/>
      <c r="D227" s="3534"/>
      <c r="E227" s="3368"/>
      <c r="F227" s="3539"/>
      <c r="G227" s="3427"/>
      <c r="H227" s="3440"/>
      <c r="I227" s="3548"/>
      <c r="J227" s="3344"/>
      <c r="K227" s="781" t="s">
        <v>39</v>
      </c>
      <c r="L227" s="370">
        <v>59.2</v>
      </c>
      <c r="M227" s="176"/>
      <c r="N227" s="519"/>
      <c r="O227" s="174"/>
      <c r="AA227" s="784"/>
      <c r="AB227" s="9"/>
      <c r="AC227" s="9"/>
      <c r="AD227" s="9"/>
    </row>
    <row r="228" spans="1:30" ht="22.5" customHeight="1" thickBot="1" x14ac:dyDescent="0.25">
      <c r="A228" s="388"/>
      <c r="B228" s="3353"/>
      <c r="C228" s="386"/>
      <c r="D228" s="3534"/>
      <c r="E228" s="3368"/>
      <c r="F228" s="3539"/>
      <c r="G228" s="3427"/>
      <c r="H228" s="3440"/>
      <c r="I228" s="3548"/>
      <c r="J228" s="3344"/>
      <c r="K228" s="779" t="s">
        <v>37</v>
      </c>
      <c r="L228" s="329">
        <v>0</v>
      </c>
      <c r="M228" s="169"/>
      <c r="N228" s="515"/>
      <c r="O228" s="326"/>
    </row>
    <row r="229" spans="1:30" ht="22.5" customHeight="1" thickBot="1" x14ac:dyDescent="0.25">
      <c r="A229" s="71"/>
      <c r="B229" s="3354"/>
      <c r="C229" s="116"/>
      <c r="D229" s="3535"/>
      <c r="E229" s="3369"/>
      <c r="F229" s="3540"/>
      <c r="G229" s="3428"/>
      <c r="H229" s="3441"/>
      <c r="I229" s="3549"/>
      <c r="J229" s="3345"/>
      <c r="K229" s="777" t="s">
        <v>29</v>
      </c>
      <c r="L229" s="776">
        <f>SUM(L223:L228)</f>
        <v>59.2</v>
      </c>
      <c r="M229" s="775"/>
      <c r="N229" s="774"/>
      <c r="O229" s="511"/>
    </row>
    <row r="230" spans="1:30" ht="22.5" customHeight="1" x14ac:dyDescent="0.2">
      <c r="A230" s="392" t="s">
        <v>78</v>
      </c>
      <c r="B230" s="3352" t="s">
        <v>35</v>
      </c>
      <c r="C230" s="390" t="s">
        <v>84</v>
      </c>
      <c r="D230" s="3533" t="s">
        <v>75</v>
      </c>
      <c r="E230" s="3367"/>
      <c r="F230" s="3448" t="s">
        <v>268</v>
      </c>
      <c r="G230" s="3426" t="s">
        <v>267</v>
      </c>
      <c r="H230" s="3625" t="s">
        <v>266</v>
      </c>
      <c r="I230" s="3361" t="s">
        <v>54</v>
      </c>
      <c r="J230" s="133" t="s">
        <v>49</v>
      </c>
      <c r="K230" s="783" t="s">
        <v>48</v>
      </c>
      <c r="L230" s="187"/>
      <c r="M230" s="186"/>
      <c r="N230" s="521"/>
      <c r="O230" s="184"/>
    </row>
    <row r="231" spans="1:30" ht="22.5" customHeight="1" x14ac:dyDescent="0.2">
      <c r="A231" s="388"/>
      <c r="B231" s="3353"/>
      <c r="C231" s="386"/>
      <c r="D231" s="3534"/>
      <c r="E231" s="3368"/>
      <c r="F231" s="3449"/>
      <c r="G231" s="3427"/>
      <c r="H231" s="3440"/>
      <c r="I231" s="3362"/>
      <c r="J231" s="782"/>
      <c r="K231" s="96" t="s">
        <v>44</v>
      </c>
      <c r="L231" s="183"/>
      <c r="M231" s="182"/>
      <c r="N231" s="517"/>
      <c r="O231" s="180"/>
    </row>
    <row r="232" spans="1:30" ht="22.5" customHeight="1" x14ac:dyDescent="0.2">
      <c r="A232" s="388"/>
      <c r="B232" s="3353"/>
      <c r="C232" s="386"/>
      <c r="D232" s="3534"/>
      <c r="E232" s="3368"/>
      <c r="F232" s="3449"/>
      <c r="G232" s="3427"/>
      <c r="H232" s="3440"/>
      <c r="I232" s="3362"/>
      <c r="J232" s="780"/>
      <c r="K232" s="781" t="s">
        <v>43</v>
      </c>
      <c r="L232" s="177"/>
      <c r="M232" s="176"/>
      <c r="N232" s="519"/>
      <c r="O232" s="174"/>
    </row>
    <row r="233" spans="1:30" ht="22.5" customHeight="1" x14ac:dyDescent="0.2">
      <c r="A233" s="388"/>
      <c r="B233" s="3353"/>
      <c r="C233" s="386"/>
      <c r="D233" s="3534"/>
      <c r="E233" s="3368"/>
      <c r="F233" s="3449"/>
      <c r="G233" s="3427"/>
      <c r="H233" s="3440"/>
      <c r="I233" s="3362"/>
      <c r="J233" s="780"/>
      <c r="K233" s="781" t="s">
        <v>40</v>
      </c>
      <c r="L233" s="177"/>
      <c r="M233" s="176"/>
      <c r="N233" s="519"/>
      <c r="O233" s="174"/>
    </row>
    <row r="234" spans="1:30" ht="22.5" customHeight="1" x14ac:dyDescent="0.2">
      <c r="A234" s="388"/>
      <c r="B234" s="3353"/>
      <c r="C234" s="386"/>
      <c r="D234" s="3534"/>
      <c r="E234" s="3368"/>
      <c r="F234" s="3449"/>
      <c r="G234" s="3427"/>
      <c r="H234" s="3440"/>
      <c r="I234" s="3362"/>
      <c r="J234" s="780"/>
      <c r="K234" s="781" t="s">
        <v>39</v>
      </c>
      <c r="L234" s="177"/>
      <c r="M234" s="176"/>
      <c r="N234" s="519"/>
      <c r="O234" s="174"/>
    </row>
    <row r="235" spans="1:30" ht="22.5" customHeight="1" thickBot="1" x14ac:dyDescent="0.25">
      <c r="A235" s="388"/>
      <c r="B235" s="3353"/>
      <c r="C235" s="386"/>
      <c r="D235" s="3534"/>
      <c r="E235" s="3368"/>
      <c r="F235" s="3449"/>
      <c r="G235" s="3427"/>
      <c r="H235" s="3440"/>
      <c r="I235" s="3362"/>
      <c r="J235" s="780"/>
      <c r="K235" s="779" t="s">
        <v>37</v>
      </c>
      <c r="L235" s="329"/>
      <c r="M235" s="169"/>
      <c r="N235" s="515"/>
      <c r="O235" s="326"/>
    </row>
    <row r="236" spans="1:30" ht="22.5" customHeight="1" thickBot="1" x14ac:dyDescent="0.25">
      <c r="A236" s="71"/>
      <c r="B236" s="3354"/>
      <c r="C236" s="116"/>
      <c r="D236" s="3535"/>
      <c r="E236" s="3369"/>
      <c r="F236" s="3450"/>
      <c r="G236" s="3428"/>
      <c r="H236" s="3441"/>
      <c r="I236" s="3363"/>
      <c r="J236" s="778"/>
      <c r="K236" s="777" t="s">
        <v>29</v>
      </c>
      <c r="L236" s="776"/>
      <c r="M236" s="775"/>
      <c r="N236" s="774"/>
      <c r="O236" s="511"/>
    </row>
    <row r="237" spans="1:30" ht="23.25" customHeight="1" thickBot="1" x14ac:dyDescent="0.25">
      <c r="A237" s="460" t="s">
        <v>78</v>
      </c>
      <c r="B237" s="645" t="s">
        <v>35</v>
      </c>
      <c r="C237" s="3451" t="s">
        <v>34</v>
      </c>
      <c r="D237" s="3451"/>
      <c r="E237" s="3451"/>
      <c r="F237" s="3451"/>
      <c r="G237" s="3451"/>
      <c r="H237" s="3451"/>
      <c r="I237" s="3452"/>
      <c r="J237" s="643"/>
      <c r="K237" s="773" t="s">
        <v>29</v>
      </c>
      <c r="L237" s="641">
        <f>L183+L202</f>
        <v>94.2</v>
      </c>
      <c r="M237" s="567"/>
      <c r="N237" s="567"/>
      <c r="O237" s="566"/>
    </row>
    <row r="238" spans="1:30" ht="22.5" customHeight="1" thickBot="1" x14ac:dyDescent="0.25">
      <c r="A238" s="772" t="s">
        <v>78</v>
      </c>
      <c r="B238" s="771" t="s">
        <v>84</v>
      </c>
      <c r="C238" s="639" t="s">
        <v>265</v>
      </c>
      <c r="D238" s="426"/>
      <c r="E238" s="426"/>
      <c r="F238" s="426"/>
      <c r="G238" s="426"/>
      <c r="H238" s="426"/>
      <c r="I238" s="426"/>
      <c r="J238" s="302"/>
      <c r="K238" s="426"/>
      <c r="L238" s="302"/>
      <c r="M238" s="426"/>
      <c r="N238" s="426"/>
      <c r="O238" s="505"/>
    </row>
    <row r="239" spans="1:30" ht="29.45" customHeight="1" thickBot="1" x14ac:dyDescent="0.25">
      <c r="A239" s="638"/>
      <c r="B239" s="449"/>
      <c r="C239" s="637"/>
      <c r="D239" s="636"/>
      <c r="E239" s="636"/>
      <c r="F239" s="636"/>
      <c r="G239" s="636"/>
      <c r="H239" s="636"/>
      <c r="I239" s="636"/>
      <c r="J239" s="636"/>
      <c r="K239" s="636"/>
      <c r="L239" s="635"/>
      <c r="M239" s="296" t="s">
        <v>264</v>
      </c>
      <c r="N239" s="295" t="s">
        <v>263</v>
      </c>
      <c r="O239" s="672"/>
      <c r="Y239" s="770"/>
    </row>
    <row r="240" spans="1:30" ht="17.25" customHeight="1" x14ac:dyDescent="0.2">
      <c r="A240" s="622" t="s">
        <v>78</v>
      </c>
      <c r="B240" s="3628" t="s">
        <v>84</v>
      </c>
      <c r="C240" s="470" t="s">
        <v>35</v>
      </c>
      <c r="D240" s="768"/>
      <c r="E240" s="767"/>
      <c r="F240" s="3631" t="s">
        <v>262</v>
      </c>
      <c r="G240" s="3430" t="s">
        <v>260</v>
      </c>
      <c r="H240" s="3480" t="s">
        <v>51</v>
      </c>
      <c r="I240" s="3468" t="s">
        <v>54</v>
      </c>
      <c r="J240" s="3343" t="s">
        <v>49</v>
      </c>
      <c r="K240" s="769" t="s">
        <v>48</v>
      </c>
      <c r="L240" s="493">
        <f t="shared" ref="L240:L245" si="0">L247</f>
        <v>0</v>
      </c>
      <c r="M240" s="662"/>
      <c r="N240" s="661"/>
      <c r="O240" s="628"/>
      <c r="Y240" s="9"/>
    </row>
    <row r="241" spans="1:27" ht="17.25" customHeight="1" x14ac:dyDescent="0.2">
      <c r="A241" s="471"/>
      <c r="B241" s="3629"/>
      <c r="C241" s="470"/>
      <c r="D241" s="768"/>
      <c r="E241" s="767"/>
      <c r="F241" s="3631"/>
      <c r="G241" s="3430"/>
      <c r="H241" s="3480"/>
      <c r="I241" s="3468"/>
      <c r="J241" s="3344"/>
      <c r="K241" s="128" t="s">
        <v>44</v>
      </c>
      <c r="L241" s="493">
        <f t="shared" si="0"/>
        <v>0</v>
      </c>
      <c r="M241" s="658"/>
      <c r="N241" s="671"/>
      <c r="O241" s="472"/>
      <c r="Y241" s="9"/>
    </row>
    <row r="242" spans="1:27" ht="12.75" customHeight="1" x14ac:dyDescent="0.2">
      <c r="A242" s="471"/>
      <c r="B242" s="3629"/>
      <c r="C242" s="470"/>
      <c r="D242" s="768"/>
      <c r="E242" s="767"/>
      <c r="F242" s="3632"/>
      <c r="G242" s="3430"/>
      <c r="H242" s="3480"/>
      <c r="I242" s="3468"/>
      <c r="J242" s="3344"/>
      <c r="K242" s="494" t="s">
        <v>43</v>
      </c>
      <c r="L242" s="493">
        <f t="shared" si="0"/>
        <v>0</v>
      </c>
      <c r="M242" s="658"/>
      <c r="N242" s="657"/>
      <c r="O242" s="472"/>
      <c r="Y242" s="9"/>
    </row>
    <row r="243" spans="1:27" x14ac:dyDescent="0.2">
      <c r="A243" s="471"/>
      <c r="B243" s="3629"/>
      <c r="C243" s="470"/>
      <c r="D243" s="768"/>
      <c r="E243" s="767"/>
      <c r="F243" s="3632"/>
      <c r="G243" s="3430"/>
      <c r="H243" s="3480"/>
      <c r="I243" s="3468"/>
      <c r="J243" s="477"/>
      <c r="K243" s="494" t="s">
        <v>40</v>
      </c>
      <c r="L243" s="493">
        <f t="shared" si="0"/>
        <v>0</v>
      </c>
      <c r="M243" s="474"/>
      <c r="N243" s="473"/>
      <c r="O243" s="472"/>
    </row>
    <row r="244" spans="1:27" ht="21" customHeight="1" x14ac:dyDescent="0.2">
      <c r="A244" s="471"/>
      <c r="B244" s="3629"/>
      <c r="C244" s="470"/>
      <c r="D244" s="768"/>
      <c r="E244" s="767"/>
      <c r="F244" s="3632"/>
      <c r="G244" s="3430"/>
      <c r="H244" s="3480"/>
      <c r="I244" s="3468"/>
      <c r="J244" s="477"/>
      <c r="K244" s="494" t="s">
        <v>39</v>
      </c>
      <c r="L244" s="493">
        <f t="shared" si="0"/>
        <v>0</v>
      </c>
      <c r="M244" s="474"/>
      <c r="N244" s="473"/>
      <c r="O244" s="472"/>
    </row>
    <row r="245" spans="1:27" ht="30" customHeight="1" thickBot="1" x14ac:dyDescent="0.25">
      <c r="A245" s="471"/>
      <c r="B245" s="3629"/>
      <c r="C245" s="470"/>
      <c r="D245" s="768"/>
      <c r="E245" s="767"/>
      <c r="F245" s="3632"/>
      <c r="G245" s="3430"/>
      <c r="H245" s="3480"/>
      <c r="I245" s="3468"/>
      <c r="J245" s="477"/>
      <c r="K245" s="492" t="s">
        <v>37</v>
      </c>
      <c r="L245" s="491">
        <f t="shared" si="0"/>
        <v>0</v>
      </c>
      <c r="M245" s="463"/>
      <c r="N245" s="462"/>
      <c r="O245" s="461"/>
    </row>
    <row r="246" spans="1:27" ht="17.25" customHeight="1" thickBot="1" x14ac:dyDescent="0.25">
      <c r="A246" s="460"/>
      <c r="B246" s="3630"/>
      <c r="C246" s="459"/>
      <c r="D246" s="459"/>
      <c r="E246" s="766"/>
      <c r="F246" s="3633"/>
      <c r="G246" s="3431"/>
      <c r="H246" s="3481"/>
      <c r="I246" s="3469"/>
      <c r="J246" s="490"/>
      <c r="K246" s="455" t="s">
        <v>29</v>
      </c>
      <c r="L246" s="454">
        <f>SUM(L240:L245)</f>
        <v>0</v>
      </c>
      <c r="M246" s="453"/>
      <c r="N246" s="452"/>
      <c r="O246" s="451"/>
    </row>
    <row r="247" spans="1:27" ht="21" customHeight="1" x14ac:dyDescent="0.2">
      <c r="A247" s="622" t="s">
        <v>78</v>
      </c>
      <c r="B247" s="3628" t="s">
        <v>84</v>
      </c>
      <c r="C247" s="470" t="s">
        <v>35</v>
      </c>
      <c r="D247" s="765" t="s">
        <v>84</v>
      </c>
      <c r="E247" s="764"/>
      <c r="F247" s="3448" t="s">
        <v>261</v>
      </c>
      <c r="G247" s="3426" t="s">
        <v>260</v>
      </c>
      <c r="H247" s="3439" t="s">
        <v>51</v>
      </c>
      <c r="I247" s="3634" t="s">
        <v>60</v>
      </c>
      <c r="J247" s="3343" t="s">
        <v>259</v>
      </c>
      <c r="K247" s="485" t="s">
        <v>48</v>
      </c>
      <c r="L247" s="484"/>
      <c r="M247" s="483" t="s">
        <v>47</v>
      </c>
      <c r="N247" s="482" t="s">
        <v>46</v>
      </c>
      <c r="O247" s="481"/>
      <c r="AA247" s="3378"/>
    </row>
    <row r="248" spans="1:27" ht="21" customHeight="1" x14ac:dyDescent="0.2">
      <c r="A248" s="471"/>
      <c r="B248" s="3629"/>
      <c r="C248" s="470"/>
      <c r="D248" s="763"/>
      <c r="E248" s="762"/>
      <c r="F248" s="3449"/>
      <c r="G248" s="3427"/>
      <c r="H248" s="3440"/>
      <c r="I248" s="3635"/>
      <c r="J248" s="3344"/>
      <c r="K248" s="96" t="s">
        <v>44</v>
      </c>
      <c r="L248" s="475"/>
      <c r="M248" s="581"/>
      <c r="N248" s="495"/>
      <c r="O248" s="478"/>
      <c r="AA248" s="3378"/>
    </row>
    <row r="249" spans="1:27" ht="19.5" customHeight="1" x14ac:dyDescent="0.2">
      <c r="A249" s="471"/>
      <c r="B249" s="3629"/>
      <c r="C249" s="470"/>
      <c r="D249" s="763"/>
      <c r="E249" s="762"/>
      <c r="F249" s="3449"/>
      <c r="G249" s="3427"/>
      <c r="H249" s="3440"/>
      <c r="I249" s="3635"/>
      <c r="J249" s="3344"/>
      <c r="K249" s="476" t="s">
        <v>43</v>
      </c>
      <c r="L249" s="475"/>
      <c r="M249" s="208" t="s">
        <v>258</v>
      </c>
      <c r="N249" s="479" t="s">
        <v>46</v>
      </c>
      <c r="O249" s="478"/>
      <c r="AA249" s="3378"/>
    </row>
    <row r="250" spans="1:27" ht="26.25" customHeight="1" x14ac:dyDescent="0.2">
      <c r="A250" s="471"/>
      <c r="B250" s="3629"/>
      <c r="C250" s="470"/>
      <c r="D250" s="763"/>
      <c r="E250" s="762"/>
      <c r="F250" s="3449"/>
      <c r="G250" s="3427"/>
      <c r="H250" s="3440"/>
      <c r="I250" s="3635"/>
      <c r="J250" s="477"/>
      <c r="K250" s="476" t="s">
        <v>40</v>
      </c>
      <c r="L250" s="475"/>
      <c r="M250" s="474"/>
      <c r="N250" s="473"/>
      <c r="O250" s="472"/>
      <c r="AA250" s="3378"/>
    </row>
    <row r="251" spans="1:27" ht="25.5" customHeight="1" x14ac:dyDescent="0.2">
      <c r="A251" s="471"/>
      <c r="B251" s="3629"/>
      <c r="C251" s="470"/>
      <c r="D251" s="763"/>
      <c r="E251" s="762"/>
      <c r="F251" s="3449"/>
      <c r="G251" s="3427"/>
      <c r="H251" s="3440"/>
      <c r="I251" s="3635"/>
      <c r="J251" s="477"/>
      <c r="K251" s="476" t="s">
        <v>39</v>
      </c>
      <c r="L251" s="475"/>
      <c r="M251" s="474"/>
      <c r="N251" s="473"/>
      <c r="O251" s="472"/>
      <c r="AA251" s="3378"/>
    </row>
    <row r="252" spans="1:27" ht="23.25" customHeight="1" thickBot="1" x14ac:dyDescent="0.25">
      <c r="A252" s="471"/>
      <c r="B252" s="3629"/>
      <c r="C252" s="470"/>
      <c r="D252" s="763"/>
      <c r="E252" s="762"/>
      <c r="F252" s="3449"/>
      <c r="G252" s="3427"/>
      <c r="H252" s="3440"/>
      <c r="I252" s="3635"/>
      <c r="J252" s="477"/>
      <c r="K252" s="465" t="s">
        <v>37</v>
      </c>
      <c r="L252" s="464"/>
      <c r="M252" s="463"/>
      <c r="N252" s="462"/>
      <c r="O252" s="461"/>
      <c r="AA252" s="3378"/>
    </row>
    <row r="253" spans="1:27" ht="25.5" customHeight="1" thickBot="1" x14ac:dyDescent="0.25">
      <c r="A253" s="460"/>
      <c r="B253" s="3630"/>
      <c r="C253" s="459"/>
      <c r="D253" s="761"/>
      <c r="E253" s="760"/>
      <c r="F253" s="3450"/>
      <c r="G253" s="3428"/>
      <c r="H253" s="3441"/>
      <c r="I253" s="3636"/>
      <c r="J253" s="490"/>
      <c r="K253" s="455" t="s">
        <v>29</v>
      </c>
      <c r="L253" s="454">
        <f>SUM(L247:L252)</f>
        <v>0</v>
      </c>
      <c r="M253" s="453"/>
      <c r="N253" s="452"/>
      <c r="O253" s="451"/>
      <c r="AA253" s="3378"/>
    </row>
    <row r="254" spans="1:27" ht="13.5" thickBot="1" x14ac:dyDescent="0.25">
      <c r="A254" s="758" t="s">
        <v>78</v>
      </c>
      <c r="B254" s="449" t="s">
        <v>84</v>
      </c>
      <c r="C254" s="3475" t="s">
        <v>34</v>
      </c>
      <c r="D254" s="3475"/>
      <c r="E254" s="3475"/>
      <c r="F254" s="3475"/>
      <c r="G254" s="3475"/>
      <c r="H254" s="3475"/>
      <c r="I254" s="3476"/>
      <c r="J254" s="448"/>
      <c r="K254" s="447" t="s">
        <v>29</v>
      </c>
      <c r="L254" s="446">
        <f>L246*1</f>
        <v>0</v>
      </c>
      <c r="M254" s="53"/>
      <c r="N254" s="53"/>
      <c r="O254" s="52"/>
    </row>
    <row r="255" spans="1:27" ht="13.5" thickBot="1" x14ac:dyDescent="0.25">
      <c r="A255" s="757" t="s">
        <v>78</v>
      </c>
      <c r="B255" s="757"/>
      <c r="C255" s="3626" t="s">
        <v>32</v>
      </c>
      <c r="D255" s="3626"/>
      <c r="E255" s="3626"/>
      <c r="F255" s="3626"/>
      <c r="G255" s="3626"/>
      <c r="H255" s="3626"/>
      <c r="I255" s="3627"/>
      <c r="J255" s="756"/>
      <c r="K255" s="755" t="s">
        <v>29</v>
      </c>
      <c r="L255" s="754">
        <f>L254+L237</f>
        <v>94.2</v>
      </c>
      <c r="M255" s="318"/>
      <c r="N255" s="318"/>
      <c r="O255" s="317"/>
    </row>
    <row r="256" spans="1:27" ht="27.75" customHeight="1" thickBot="1" x14ac:dyDescent="0.25">
      <c r="A256" s="753" t="s">
        <v>77</v>
      </c>
      <c r="B256" s="752"/>
      <c r="C256" s="751" t="s">
        <v>257</v>
      </c>
      <c r="D256" s="609"/>
      <c r="E256" s="609"/>
      <c r="F256" s="750"/>
      <c r="G256" s="750"/>
      <c r="H256" s="609"/>
      <c r="I256" s="609"/>
      <c r="J256" s="609"/>
      <c r="K256" s="609"/>
      <c r="L256" s="749"/>
      <c r="M256" s="312"/>
      <c r="N256" s="312"/>
      <c r="O256" s="748"/>
    </row>
    <row r="257" spans="1:25" ht="39" thickBot="1" x14ac:dyDescent="0.25">
      <c r="A257" s="310"/>
      <c r="B257" s="309"/>
      <c r="C257" s="307"/>
      <c r="D257" s="307"/>
      <c r="E257" s="307"/>
      <c r="F257" s="308"/>
      <c r="G257" s="308"/>
      <c r="H257" s="307"/>
      <c r="I257" s="307"/>
      <c r="J257" s="307"/>
      <c r="K257" s="307"/>
      <c r="L257" s="706"/>
      <c r="M257" s="423" t="s">
        <v>256</v>
      </c>
      <c r="N257" s="295" t="s">
        <v>46</v>
      </c>
      <c r="O257" s="294">
        <v>5</v>
      </c>
    </row>
    <row r="258" spans="1:25" ht="25.5" customHeight="1" thickBot="1" x14ac:dyDescent="0.25">
      <c r="A258" s="425" t="s">
        <v>77</v>
      </c>
      <c r="B258" s="565" t="s">
        <v>35</v>
      </c>
      <c r="C258" s="428" t="s">
        <v>255</v>
      </c>
      <c r="D258" s="427"/>
      <c r="E258" s="427"/>
      <c r="F258" s="427"/>
      <c r="G258" s="427"/>
      <c r="H258" s="427"/>
      <c r="I258" s="427"/>
      <c r="J258" s="427"/>
      <c r="K258" s="427"/>
      <c r="L258" s="303"/>
      <c r="M258" s="426"/>
      <c r="N258" s="426"/>
      <c r="O258" s="301"/>
    </row>
    <row r="259" spans="1:25" ht="33.75" customHeight="1" thickBot="1" x14ac:dyDescent="0.25">
      <c r="A259" s="300"/>
      <c r="B259" s="58"/>
      <c r="C259" s="298"/>
      <c r="D259" s="298"/>
      <c r="E259" s="298"/>
      <c r="F259" s="298"/>
      <c r="G259" s="298"/>
      <c r="H259" s="298"/>
      <c r="I259" s="298"/>
      <c r="J259" s="298"/>
      <c r="K259" s="298"/>
      <c r="L259" s="298"/>
      <c r="M259" s="423" t="s">
        <v>254</v>
      </c>
      <c r="N259" s="295" t="s">
        <v>46</v>
      </c>
      <c r="O259" s="506">
        <v>2</v>
      </c>
    </row>
    <row r="260" spans="1:25" ht="17.25" customHeight="1" x14ac:dyDescent="0.2">
      <c r="A260" s="392" t="s">
        <v>77</v>
      </c>
      <c r="B260" s="3352" t="s">
        <v>35</v>
      </c>
      <c r="C260" s="390" t="s">
        <v>35</v>
      </c>
      <c r="D260" s="747"/>
      <c r="E260" s="700"/>
      <c r="F260" s="3689" t="s">
        <v>253</v>
      </c>
      <c r="G260" s="3429" t="s">
        <v>224</v>
      </c>
      <c r="H260" s="3439" t="s">
        <v>51</v>
      </c>
      <c r="I260" s="3361" t="s">
        <v>54</v>
      </c>
      <c r="J260" s="3343" t="s">
        <v>49</v>
      </c>
      <c r="K260" s="132" t="s">
        <v>48</v>
      </c>
      <c r="L260" s="293">
        <f>L267+L274+L280+L286+L292+L299+L305+L312+L319+L326+L332+L339+L346+L353+L360</f>
        <v>4.9000000000000004</v>
      </c>
      <c r="M260" s="217" t="s">
        <v>87</v>
      </c>
      <c r="N260" s="216" t="s">
        <v>46</v>
      </c>
      <c r="O260" s="282">
        <v>5</v>
      </c>
    </row>
    <row r="261" spans="1:25" ht="17.25" customHeight="1" x14ac:dyDescent="0.2">
      <c r="A261" s="388"/>
      <c r="B261" s="3353"/>
      <c r="C261" s="386"/>
      <c r="D261" s="378"/>
      <c r="E261" s="697"/>
      <c r="F261" s="3690"/>
      <c r="G261" s="3430"/>
      <c r="H261" s="3440"/>
      <c r="I261" s="3362"/>
      <c r="J261" s="3344"/>
      <c r="K261" s="128" t="s">
        <v>44</v>
      </c>
      <c r="L261" s="746">
        <f>L268+L293+L306+L313+L320+L333+L340+L347+L354+L361</f>
        <v>23.5</v>
      </c>
      <c r="M261" s="230"/>
      <c r="N261" s="211"/>
      <c r="O261" s="263"/>
    </row>
    <row r="262" spans="1:25" ht="15" x14ac:dyDescent="0.2">
      <c r="A262" s="388"/>
      <c r="B262" s="3353"/>
      <c r="C262" s="386"/>
      <c r="D262" s="378"/>
      <c r="E262" s="697"/>
      <c r="F262" s="3691"/>
      <c r="G262" s="3430"/>
      <c r="H262" s="3440"/>
      <c r="I262" s="3362"/>
      <c r="J262" s="3344"/>
      <c r="K262" s="124" t="s">
        <v>43</v>
      </c>
      <c r="L262" s="746">
        <f>L269+L275+L281+L287+L294+L300+L307+L314+L321+L327+L334+L348+L355+L341+L362</f>
        <v>30.6</v>
      </c>
      <c r="M262" s="230"/>
      <c r="N262" s="264"/>
      <c r="O262" s="263"/>
    </row>
    <row r="263" spans="1:25" ht="15" customHeight="1" x14ac:dyDescent="0.2">
      <c r="A263" s="388"/>
      <c r="B263" s="3353"/>
      <c r="C263" s="386"/>
      <c r="D263" s="378"/>
      <c r="E263" s="697"/>
      <c r="F263" s="3691"/>
      <c r="G263" s="3430"/>
      <c r="H263" s="3440"/>
      <c r="I263" s="3362"/>
      <c r="J263" s="78"/>
      <c r="K263" s="124" t="s">
        <v>40</v>
      </c>
      <c r="L263" s="291">
        <f>L270+L276+L282+L288+L295+L301+L308+L315+L322+L328+L335+L349+L356+L342+L363</f>
        <v>0</v>
      </c>
      <c r="M263" s="230"/>
      <c r="N263" s="264"/>
      <c r="O263" s="263"/>
    </row>
    <row r="264" spans="1:25" ht="15" customHeight="1" x14ac:dyDescent="0.2">
      <c r="A264" s="388"/>
      <c r="B264" s="3353"/>
      <c r="C264" s="386"/>
      <c r="D264" s="378"/>
      <c r="E264" s="697"/>
      <c r="F264" s="3691"/>
      <c r="G264" s="3430"/>
      <c r="H264" s="3440"/>
      <c r="I264" s="3362"/>
      <c r="J264" s="78"/>
      <c r="K264" s="124" t="s">
        <v>39</v>
      </c>
      <c r="L264" s="746">
        <f>L271+L277+L283+L289+L296+L302+L309+L316+L323+L329+L336+L350+L357+L343+L364</f>
        <v>95.6</v>
      </c>
      <c r="M264" s="230"/>
      <c r="N264" s="264"/>
      <c r="O264" s="263"/>
    </row>
    <row r="265" spans="1:25" ht="19.5" customHeight="1" thickBot="1" x14ac:dyDescent="0.25">
      <c r="A265" s="388"/>
      <c r="B265" s="3353"/>
      <c r="C265" s="386"/>
      <c r="D265" s="378"/>
      <c r="E265" s="697"/>
      <c r="F265" s="3691"/>
      <c r="G265" s="3430"/>
      <c r="H265" s="3440"/>
      <c r="I265" s="3362"/>
      <c r="J265" s="78"/>
      <c r="K265" s="504" t="s">
        <v>38</v>
      </c>
      <c r="L265" s="503">
        <f>+L365+L272+L278+L284+L290+L297+L303+L310+L317+L324+L337+L344+L351+L358</f>
        <v>0</v>
      </c>
      <c r="M265" s="259"/>
      <c r="N265" s="258"/>
      <c r="O265" s="257"/>
    </row>
    <row r="266" spans="1:25" ht="19.5" customHeight="1" thickBot="1" x14ac:dyDescent="0.25">
      <c r="A266" s="71"/>
      <c r="B266" s="3354"/>
      <c r="C266" s="116"/>
      <c r="D266" s="116"/>
      <c r="E266" s="115"/>
      <c r="F266" s="3692"/>
      <c r="G266" s="3431"/>
      <c r="H266" s="3441"/>
      <c r="I266" s="3363"/>
      <c r="J266" s="255"/>
      <c r="K266" s="162" t="s">
        <v>29</v>
      </c>
      <c r="L266" s="193">
        <f>SUM(L260:L265)</f>
        <v>154.6</v>
      </c>
      <c r="M266" s="192"/>
      <c r="N266" s="191"/>
      <c r="O266" s="231"/>
    </row>
    <row r="267" spans="1:25" ht="14.25" customHeight="1" x14ac:dyDescent="0.2">
      <c r="A267" s="392" t="s">
        <v>77</v>
      </c>
      <c r="B267" s="3352" t="s">
        <v>35</v>
      </c>
      <c r="C267" s="390" t="s">
        <v>35</v>
      </c>
      <c r="D267" s="335" t="s">
        <v>35</v>
      </c>
      <c r="E267" s="220"/>
      <c r="F267" s="3423" t="s">
        <v>252</v>
      </c>
      <c r="G267" s="3429" t="s">
        <v>224</v>
      </c>
      <c r="H267" s="3439" t="s">
        <v>51</v>
      </c>
      <c r="I267" s="744" t="s">
        <v>250</v>
      </c>
      <c r="J267" s="412" t="s">
        <v>49</v>
      </c>
      <c r="K267" s="188" t="s">
        <v>48</v>
      </c>
      <c r="L267" s="218"/>
      <c r="M267" s="398"/>
      <c r="N267" s="397"/>
      <c r="O267" s="396"/>
      <c r="Y267" s="9"/>
    </row>
    <row r="268" spans="1:25" ht="14.25" customHeight="1" x14ac:dyDescent="0.2">
      <c r="A268" s="388"/>
      <c r="B268" s="3353"/>
      <c r="C268" s="386"/>
      <c r="D268" s="331"/>
      <c r="E268" s="201"/>
      <c r="F268" s="3424"/>
      <c r="G268" s="3430"/>
      <c r="H268" s="3440"/>
      <c r="I268" s="410"/>
      <c r="J268" s="385" t="s">
        <v>248</v>
      </c>
      <c r="K268" s="96" t="s">
        <v>44</v>
      </c>
      <c r="L268" s="213"/>
      <c r="M268" s="538"/>
      <c r="N268" s="745"/>
      <c r="O268" s="206"/>
      <c r="Y268" s="9"/>
    </row>
    <row r="269" spans="1:25" ht="17.25" customHeight="1" x14ac:dyDescent="0.2">
      <c r="A269" s="388"/>
      <c r="B269" s="3353"/>
      <c r="C269" s="386"/>
      <c r="D269" s="331"/>
      <c r="E269" s="201"/>
      <c r="F269" s="3424"/>
      <c r="G269" s="3430"/>
      <c r="H269" s="3440"/>
      <c r="I269" s="410"/>
      <c r="J269" s="410"/>
      <c r="K269" s="178" t="s">
        <v>43</v>
      </c>
      <c r="L269" s="213"/>
      <c r="M269" s="395"/>
      <c r="N269" s="394"/>
      <c r="O269" s="206"/>
      <c r="Y269" s="9"/>
    </row>
    <row r="270" spans="1:25" ht="21" customHeight="1" x14ac:dyDescent="0.2">
      <c r="A270" s="388"/>
      <c r="B270" s="3353"/>
      <c r="C270" s="386"/>
      <c r="D270" s="331"/>
      <c r="E270" s="201"/>
      <c r="F270" s="3424"/>
      <c r="G270" s="3430"/>
      <c r="H270" s="3440"/>
      <c r="I270" s="3548"/>
      <c r="J270" s="78"/>
      <c r="K270" s="178" t="s">
        <v>40</v>
      </c>
      <c r="L270" s="213"/>
      <c r="M270" s="230"/>
      <c r="N270" s="264"/>
      <c r="O270" s="263"/>
    </row>
    <row r="271" spans="1:25" ht="18.75" customHeight="1" x14ac:dyDescent="0.2">
      <c r="A271" s="388"/>
      <c r="B271" s="3353"/>
      <c r="C271" s="386"/>
      <c r="D271" s="331"/>
      <c r="E271" s="201"/>
      <c r="F271" s="3424"/>
      <c r="G271" s="3430"/>
      <c r="H271" s="3440"/>
      <c r="I271" s="3548"/>
      <c r="J271" s="78"/>
      <c r="K271" s="178" t="s">
        <v>39</v>
      </c>
      <c r="L271" s="213">
        <v>2.4</v>
      </c>
      <c r="M271" s="230"/>
      <c r="N271" s="264"/>
      <c r="O271" s="206"/>
    </row>
    <row r="272" spans="1:25" ht="15.75" customHeight="1" thickBot="1" x14ac:dyDescent="0.25">
      <c r="A272" s="388"/>
      <c r="B272" s="3353"/>
      <c r="C272" s="386"/>
      <c r="D272" s="331"/>
      <c r="E272" s="201"/>
      <c r="F272" s="3424"/>
      <c r="G272" s="3430"/>
      <c r="H272" s="3440"/>
      <c r="I272" s="3548"/>
      <c r="J272" s="78"/>
      <c r="K272" s="171" t="s">
        <v>38</v>
      </c>
      <c r="L272" s="284"/>
      <c r="M272" s="405"/>
      <c r="N272" s="258"/>
      <c r="O272" s="257"/>
    </row>
    <row r="273" spans="1:18" ht="21.75" customHeight="1" thickBot="1" x14ac:dyDescent="0.25">
      <c r="A273" s="71"/>
      <c r="B273" s="3354"/>
      <c r="C273" s="116"/>
      <c r="D273" s="68"/>
      <c r="E273" s="67"/>
      <c r="F273" s="3425"/>
      <c r="G273" s="3431"/>
      <c r="H273" s="3441"/>
      <c r="I273" s="3549"/>
      <c r="J273" s="255"/>
      <c r="K273" s="162" t="s">
        <v>29</v>
      </c>
      <c r="L273" s="193">
        <f>SUM(L267:L272)</f>
        <v>2.4</v>
      </c>
      <c r="M273" s="192"/>
      <c r="N273" s="191"/>
      <c r="O273" s="190"/>
    </row>
    <row r="274" spans="1:18" ht="47.25" hidden="1" customHeight="1" x14ac:dyDescent="0.2">
      <c r="A274" s="392" t="s">
        <v>77</v>
      </c>
      <c r="B274" s="3352" t="s">
        <v>35</v>
      </c>
      <c r="C274" s="390" t="s">
        <v>35</v>
      </c>
      <c r="D274" s="335" t="s">
        <v>84</v>
      </c>
      <c r="E274" s="220"/>
      <c r="F274" s="3445" t="s">
        <v>251</v>
      </c>
      <c r="G274" s="3429" t="s">
        <v>224</v>
      </c>
      <c r="H274" s="3439" t="s">
        <v>51</v>
      </c>
      <c r="I274" s="744" t="s">
        <v>250</v>
      </c>
      <c r="J274" s="412" t="s">
        <v>249</v>
      </c>
      <c r="K274" s="188" t="s">
        <v>48</v>
      </c>
      <c r="L274" s="218"/>
      <c r="M274" s="217" t="s">
        <v>47</v>
      </c>
      <c r="N274" s="216" t="s">
        <v>46</v>
      </c>
      <c r="O274" s="282">
        <v>1</v>
      </c>
    </row>
    <row r="275" spans="1:18" ht="36" hidden="1" customHeight="1" x14ac:dyDescent="0.2">
      <c r="A275" s="388"/>
      <c r="B275" s="3353"/>
      <c r="C275" s="386"/>
      <c r="D275" s="331"/>
      <c r="E275" s="201"/>
      <c r="F275" s="3446"/>
      <c r="G275" s="3430"/>
      <c r="H275" s="3440"/>
      <c r="I275" s="410"/>
      <c r="J275" s="410" t="s">
        <v>248</v>
      </c>
      <c r="K275" s="178" t="s">
        <v>43</v>
      </c>
      <c r="L275" s="213"/>
      <c r="M275" s="208" t="s">
        <v>247</v>
      </c>
      <c r="N275" s="207" t="s">
        <v>46</v>
      </c>
      <c r="O275" s="263">
        <v>2</v>
      </c>
    </row>
    <row r="276" spans="1:18" ht="57" hidden="1" customHeight="1" x14ac:dyDescent="0.2">
      <c r="A276" s="388"/>
      <c r="B276" s="3353"/>
      <c r="C276" s="386"/>
      <c r="D276" s="331"/>
      <c r="E276" s="201"/>
      <c r="F276" s="3446"/>
      <c r="G276" s="3430"/>
      <c r="H276" s="3440"/>
      <c r="I276" s="410"/>
      <c r="J276" s="410"/>
      <c r="K276" s="178" t="s">
        <v>40</v>
      </c>
      <c r="L276" s="213"/>
      <c r="M276" s="230"/>
      <c r="N276" s="264"/>
      <c r="O276" s="206"/>
    </row>
    <row r="277" spans="1:18" ht="45" hidden="1" customHeight="1" x14ac:dyDescent="0.2">
      <c r="A277" s="388"/>
      <c r="B277" s="3353"/>
      <c r="C277" s="386"/>
      <c r="D277" s="331"/>
      <c r="E277" s="201"/>
      <c r="F277" s="3446"/>
      <c r="G277" s="3430"/>
      <c r="H277" s="3440"/>
      <c r="I277" s="410"/>
      <c r="J277" s="410"/>
      <c r="K277" s="178" t="s">
        <v>39</v>
      </c>
      <c r="L277" s="213"/>
      <c r="M277" s="230"/>
      <c r="N277" s="264"/>
      <c r="O277" s="206"/>
    </row>
    <row r="278" spans="1:18" ht="51" hidden="1" customHeight="1" thickBot="1" x14ac:dyDescent="0.25">
      <c r="A278" s="388"/>
      <c r="B278" s="3353"/>
      <c r="C278" s="386"/>
      <c r="D278" s="331"/>
      <c r="E278" s="201"/>
      <c r="F278" s="3446"/>
      <c r="G278" s="3430"/>
      <c r="H278" s="3440"/>
      <c r="I278" s="3362"/>
      <c r="J278" s="78"/>
      <c r="K278" s="171" t="s">
        <v>37</v>
      </c>
      <c r="L278" s="284"/>
      <c r="M278" s="259"/>
      <c r="N278" s="258"/>
      <c r="O278" s="257"/>
    </row>
    <row r="279" spans="1:18" ht="73.5" hidden="1" customHeight="1" thickBot="1" x14ac:dyDescent="0.25">
      <c r="A279" s="71"/>
      <c r="B279" s="3354"/>
      <c r="C279" s="116"/>
      <c r="D279" s="68"/>
      <c r="E279" s="67"/>
      <c r="F279" s="3447"/>
      <c r="G279" s="3431"/>
      <c r="H279" s="3441"/>
      <c r="I279" s="3363"/>
      <c r="J279" s="255"/>
      <c r="K279" s="162" t="s">
        <v>29</v>
      </c>
      <c r="L279" s="193">
        <f>SUM(L274:L278)</f>
        <v>0</v>
      </c>
      <c r="M279" s="192"/>
      <c r="N279" s="191"/>
      <c r="O279" s="190"/>
    </row>
    <row r="280" spans="1:18" ht="69.75" hidden="1" customHeight="1" x14ac:dyDescent="0.2">
      <c r="A280" s="392" t="s">
        <v>77</v>
      </c>
      <c r="B280" s="3352" t="s">
        <v>35</v>
      </c>
      <c r="C280" s="390" t="s">
        <v>35</v>
      </c>
      <c r="D280" s="335" t="s">
        <v>78</v>
      </c>
      <c r="E280" s="737"/>
      <c r="F280" s="3423" t="s">
        <v>246</v>
      </c>
      <c r="G280" s="3429" t="s">
        <v>224</v>
      </c>
      <c r="H280" s="3439" t="s">
        <v>51</v>
      </c>
      <c r="I280" s="3361" t="s">
        <v>152</v>
      </c>
      <c r="J280" s="412" t="s">
        <v>155</v>
      </c>
      <c r="K280" s="188" t="s">
        <v>48</v>
      </c>
      <c r="L280" s="218"/>
      <c r="M280" s="217"/>
      <c r="N280" s="216"/>
      <c r="O280" s="282"/>
    </row>
    <row r="281" spans="1:18" ht="54.75" hidden="1" customHeight="1" x14ac:dyDescent="0.2">
      <c r="A281" s="388"/>
      <c r="B281" s="3353"/>
      <c r="C281" s="386"/>
      <c r="D281" s="331"/>
      <c r="E281" s="736"/>
      <c r="F281" s="3424"/>
      <c r="G281" s="3430"/>
      <c r="H281" s="3440"/>
      <c r="I281" s="3362"/>
      <c r="J281" s="214" t="s">
        <v>154</v>
      </c>
      <c r="K281" s="178" t="s">
        <v>43</v>
      </c>
      <c r="L281" s="213"/>
      <c r="M281" s="208"/>
      <c r="N281" s="207"/>
      <c r="O281" s="263"/>
      <c r="R281" s="9"/>
    </row>
    <row r="282" spans="1:18" ht="48.75" hidden="1" customHeight="1" x14ac:dyDescent="0.2">
      <c r="A282" s="388"/>
      <c r="B282" s="3353"/>
      <c r="C282" s="386"/>
      <c r="D282" s="331"/>
      <c r="E282" s="736"/>
      <c r="F282" s="3424"/>
      <c r="G282" s="3430"/>
      <c r="H282" s="3440"/>
      <c r="I282" s="3362"/>
      <c r="J282" s="78"/>
      <c r="K282" s="178" t="s">
        <v>40</v>
      </c>
      <c r="L282" s="213"/>
      <c r="M282" s="230"/>
      <c r="N282" s="264"/>
      <c r="O282" s="206"/>
    </row>
    <row r="283" spans="1:18" ht="48.75" hidden="1" customHeight="1" x14ac:dyDescent="0.2">
      <c r="A283" s="388"/>
      <c r="B283" s="3353"/>
      <c r="C283" s="386"/>
      <c r="D283" s="331"/>
      <c r="E283" s="736"/>
      <c r="F283" s="3424"/>
      <c r="G283" s="3430"/>
      <c r="H283" s="3440"/>
      <c r="I283" s="3362"/>
      <c r="J283" s="78"/>
      <c r="K283" s="178" t="s">
        <v>39</v>
      </c>
      <c r="L283" s="213">
        <v>0</v>
      </c>
      <c r="M283" s="230"/>
      <c r="N283" s="264"/>
      <c r="O283" s="206"/>
    </row>
    <row r="284" spans="1:18" ht="36.75" hidden="1" customHeight="1" thickBot="1" x14ac:dyDescent="0.25">
      <c r="A284" s="388"/>
      <c r="B284" s="3353"/>
      <c r="C284" s="386"/>
      <c r="D284" s="331"/>
      <c r="E284" s="736"/>
      <c r="F284" s="3424"/>
      <c r="G284" s="3430"/>
      <c r="H284" s="3440"/>
      <c r="I284" s="3362"/>
      <c r="J284" s="78"/>
      <c r="K284" s="171" t="s">
        <v>38</v>
      </c>
      <c r="L284" s="284"/>
      <c r="M284" s="259"/>
      <c r="N284" s="258"/>
      <c r="O284" s="257"/>
    </row>
    <row r="285" spans="1:18" ht="44.25" hidden="1" customHeight="1" thickBot="1" x14ac:dyDescent="0.25">
      <c r="A285" s="71"/>
      <c r="B285" s="3354"/>
      <c r="C285" s="116"/>
      <c r="D285" s="68"/>
      <c r="E285" s="340"/>
      <c r="F285" s="3425"/>
      <c r="G285" s="3431"/>
      <c r="H285" s="66"/>
      <c r="I285" s="3363"/>
      <c r="J285" s="255"/>
      <c r="K285" s="162" t="s">
        <v>29</v>
      </c>
      <c r="L285" s="193">
        <f>SUM(L280:L284)</f>
        <v>0</v>
      </c>
      <c r="M285" s="192"/>
      <c r="N285" s="191"/>
      <c r="O285" s="190"/>
    </row>
    <row r="286" spans="1:18" ht="40.5" hidden="1" customHeight="1" x14ac:dyDescent="0.2">
      <c r="A286" s="392" t="s">
        <v>77</v>
      </c>
      <c r="B286" s="3352" t="s">
        <v>35</v>
      </c>
      <c r="C286" s="390" t="s">
        <v>35</v>
      </c>
      <c r="D286" s="335" t="s">
        <v>77</v>
      </c>
      <c r="E286" s="742"/>
      <c r="F286" s="3423" t="s">
        <v>245</v>
      </c>
      <c r="G286" s="3429" t="s">
        <v>224</v>
      </c>
      <c r="H286" s="3492" t="s">
        <v>51</v>
      </c>
      <c r="I286" s="3361" t="s">
        <v>54</v>
      </c>
      <c r="J286" s="3343"/>
      <c r="K286" s="188" t="s">
        <v>48</v>
      </c>
      <c r="L286" s="218"/>
      <c r="M286" s="217"/>
      <c r="N286" s="216"/>
      <c r="O286" s="282"/>
    </row>
    <row r="287" spans="1:18" ht="63" hidden="1" customHeight="1" x14ac:dyDescent="0.2">
      <c r="A287" s="388"/>
      <c r="B287" s="3353"/>
      <c r="C287" s="386"/>
      <c r="D287" s="331"/>
      <c r="E287" s="739"/>
      <c r="F287" s="3424"/>
      <c r="G287" s="3430"/>
      <c r="H287" s="3412"/>
      <c r="I287" s="3362"/>
      <c r="J287" s="3344"/>
      <c r="K287" s="178" t="s">
        <v>43</v>
      </c>
      <c r="L287" s="213"/>
      <c r="M287" s="208"/>
      <c r="N287" s="207"/>
      <c r="O287" s="206"/>
    </row>
    <row r="288" spans="1:18" ht="49.5" hidden="1" customHeight="1" x14ac:dyDescent="0.2">
      <c r="A288" s="388"/>
      <c r="B288" s="3353"/>
      <c r="C288" s="386"/>
      <c r="D288" s="331"/>
      <c r="E288" s="739"/>
      <c r="F288" s="3424"/>
      <c r="G288" s="3430"/>
      <c r="H288" s="3412"/>
      <c r="I288" s="3362"/>
      <c r="J288" s="78"/>
      <c r="K288" s="178" t="s">
        <v>40</v>
      </c>
      <c r="L288" s="213"/>
      <c r="M288" s="230"/>
      <c r="N288" s="264"/>
      <c r="O288" s="206"/>
    </row>
    <row r="289" spans="1:28" ht="55.5" hidden="1" customHeight="1" x14ac:dyDescent="0.2">
      <c r="A289" s="388"/>
      <c r="B289" s="3353"/>
      <c r="C289" s="386"/>
      <c r="D289" s="331"/>
      <c r="E289" s="739"/>
      <c r="F289" s="3424"/>
      <c r="G289" s="3430"/>
      <c r="H289" s="3412"/>
      <c r="I289" s="3362"/>
      <c r="J289" s="78"/>
      <c r="K289" s="178" t="s">
        <v>39</v>
      </c>
      <c r="L289" s="213"/>
      <c r="M289" s="230"/>
      <c r="N289" s="264"/>
      <c r="O289" s="206"/>
    </row>
    <row r="290" spans="1:28" ht="47.25" hidden="1" customHeight="1" thickBot="1" x14ac:dyDescent="0.25">
      <c r="A290" s="388"/>
      <c r="B290" s="3353"/>
      <c r="C290" s="386"/>
      <c r="D290" s="331"/>
      <c r="E290" s="739"/>
      <c r="F290" s="3424"/>
      <c r="G290" s="3430"/>
      <c r="H290" s="3412"/>
      <c r="I290" s="3362"/>
      <c r="J290" s="78"/>
      <c r="K290" s="171" t="s">
        <v>37</v>
      </c>
      <c r="L290" s="284"/>
      <c r="M290" s="259"/>
      <c r="N290" s="258"/>
      <c r="O290" s="257"/>
    </row>
    <row r="291" spans="1:28" ht="51" hidden="1" customHeight="1" thickBot="1" x14ac:dyDescent="0.25">
      <c r="A291" s="71"/>
      <c r="B291" s="3354"/>
      <c r="C291" s="116"/>
      <c r="D291" s="68"/>
      <c r="E291" s="738"/>
      <c r="F291" s="3425"/>
      <c r="G291" s="3431"/>
      <c r="H291" s="3493"/>
      <c r="I291" s="3363"/>
      <c r="J291" s="255"/>
      <c r="K291" s="162" t="s">
        <v>29</v>
      </c>
      <c r="L291" s="193">
        <f>SUM(L286:L290)</f>
        <v>0</v>
      </c>
      <c r="M291" s="192"/>
      <c r="N291" s="191"/>
      <c r="O291" s="190"/>
    </row>
    <row r="292" spans="1:28" ht="18.600000000000001" customHeight="1" x14ac:dyDescent="0.2">
      <c r="A292" s="392" t="s">
        <v>77</v>
      </c>
      <c r="B292" s="3352" t="s">
        <v>35</v>
      </c>
      <c r="C292" s="390" t="s">
        <v>35</v>
      </c>
      <c r="D292" s="335" t="s">
        <v>75</v>
      </c>
      <c r="E292" s="742"/>
      <c r="F292" s="3423" t="s">
        <v>244</v>
      </c>
      <c r="G292" s="3429" t="s">
        <v>224</v>
      </c>
      <c r="H292" s="3492" t="s">
        <v>51</v>
      </c>
      <c r="I292" s="3361" t="s">
        <v>152</v>
      </c>
      <c r="J292" s="385" t="s">
        <v>49</v>
      </c>
      <c r="K292" s="188" t="s">
        <v>48</v>
      </c>
      <c r="L292" s="218"/>
      <c r="M292" s="217" t="s">
        <v>47</v>
      </c>
      <c r="N292" s="216" t="s">
        <v>243</v>
      </c>
      <c r="O292" s="282">
        <v>1</v>
      </c>
    </row>
    <row r="293" spans="1:28" ht="18.600000000000001" customHeight="1" x14ac:dyDescent="0.2">
      <c r="A293" s="388"/>
      <c r="B293" s="3353"/>
      <c r="C293" s="386"/>
      <c r="D293" s="331"/>
      <c r="E293" s="739"/>
      <c r="F293" s="3424"/>
      <c r="G293" s="3430"/>
      <c r="H293" s="3412"/>
      <c r="I293" s="3362"/>
      <c r="J293" s="385" t="s">
        <v>154</v>
      </c>
      <c r="K293" s="96" t="s">
        <v>44</v>
      </c>
      <c r="L293" s="213"/>
      <c r="M293" s="212"/>
      <c r="N293" s="211"/>
      <c r="O293" s="263"/>
    </row>
    <row r="294" spans="1:28" ht="15" x14ac:dyDescent="0.2">
      <c r="A294" s="388"/>
      <c r="B294" s="3353"/>
      <c r="C294" s="386"/>
      <c r="D294" s="331"/>
      <c r="E294" s="739"/>
      <c r="F294" s="3424"/>
      <c r="G294" s="3430"/>
      <c r="H294" s="3412"/>
      <c r="I294" s="3362"/>
      <c r="J294" s="214"/>
      <c r="K294" s="178" t="s">
        <v>43</v>
      </c>
      <c r="L294" s="213">
        <v>8</v>
      </c>
      <c r="M294" s="395"/>
      <c r="N294" s="394"/>
      <c r="O294" s="263"/>
      <c r="Y294" s="9"/>
    </row>
    <row r="295" spans="1:28" ht="15" x14ac:dyDescent="0.2">
      <c r="A295" s="388"/>
      <c r="B295" s="3353"/>
      <c r="C295" s="386"/>
      <c r="D295" s="331"/>
      <c r="E295" s="739"/>
      <c r="F295" s="3424"/>
      <c r="G295" s="3430"/>
      <c r="H295" s="3412"/>
      <c r="I295" s="3362"/>
      <c r="J295" s="78"/>
      <c r="K295" s="178" t="s">
        <v>40</v>
      </c>
      <c r="L295" s="213"/>
      <c r="M295" s="230"/>
      <c r="N295" s="264"/>
      <c r="O295" s="263"/>
    </row>
    <row r="296" spans="1:28" ht="15" x14ac:dyDescent="0.2">
      <c r="A296" s="388"/>
      <c r="B296" s="3353"/>
      <c r="C296" s="386"/>
      <c r="D296" s="331"/>
      <c r="E296" s="739"/>
      <c r="F296" s="3424"/>
      <c r="G296" s="3430"/>
      <c r="H296" s="3412"/>
      <c r="I296" s="3362"/>
      <c r="J296" s="78"/>
      <c r="K296" s="178" t="s">
        <v>39</v>
      </c>
      <c r="L296" s="384"/>
      <c r="M296" s="230"/>
      <c r="N296" s="264"/>
      <c r="O296" s="263"/>
      <c r="AB296" s="743"/>
    </row>
    <row r="297" spans="1:28" ht="12" customHeight="1" thickBot="1" x14ac:dyDescent="0.25">
      <c r="A297" s="388"/>
      <c r="B297" s="3353"/>
      <c r="C297" s="386"/>
      <c r="D297" s="331"/>
      <c r="E297" s="739"/>
      <c r="F297" s="3424"/>
      <c r="G297" s="3430"/>
      <c r="H297" s="3412"/>
      <c r="I297" s="3362"/>
      <c r="J297" s="78"/>
      <c r="K297" s="171" t="s">
        <v>38</v>
      </c>
      <c r="L297" s="284"/>
      <c r="M297" s="259"/>
      <c r="N297" s="258"/>
      <c r="O297" s="257"/>
    </row>
    <row r="298" spans="1:28" ht="15.75" thickBot="1" x14ac:dyDescent="0.25">
      <c r="A298" s="71"/>
      <c r="B298" s="3354"/>
      <c r="C298" s="116"/>
      <c r="D298" s="68"/>
      <c r="E298" s="738"/>
      <c r="F298" s="3425"/>
      <c r="G298" s="3431"/>
      <c r="H298" s="3493"/>
      <c r="I298" s="3363"/>
      <c r="J298" s="255"/>
      <c r="K298" s="162" t="s">
        <v>29</v>
      </c>
      <c r="L298" s="193">
        <f>SUM(L292:L297)</f>
        <v>8</v>
      </c>
      <c r="M298" s="233"/>
      <c r="N298" s="232"/>
      <c r="O298" s="231"/>
    </row>
    <row r="299" spans="1:28" ht="13.9" hidden="1" customHeight="1" x14ac:dyDescent="0.2">
      <c r="A299" s="392" t="s">
        <v>77</v>
      </c>
      <c r="B299" s="3352" t="s">
        <v>35</v>
      </c>
      <c r="C299" s="390" t="s">
        <v>35</v>
      </c>
      <c r="D299" s="335" t="s">
        <v>71</v>
      </c>
      <c r="E299" s="742"/>
      <c r="F299" s="3423" t="s">
        <v>242</v>
      </c>
      <c r="G299" s="3429" t="s">
        <v>224</v>
      </c>
      <c r="H299" s="3492" t="s">
        <v>51</v>
      </c>
      <c r="I299" s="3361" t="s">
        <v>152</v>
      </c>
      <c r="J299" s="385" t="s">
        <v>155</v>
      </c>
      <c r="K299" s="188" t="s">
        <v>48</v>
      </c>
      <c r="L299" s="218"/>
      <c r="M299" s="217" t="s">
        <v>47</v>
      </c>
      <c r="N299" s="216" t="s">
        <v>46</v>
      </c>
      <c r="O299" s="282">
        <v>1</v>
      </c>
    </row>
    <row r="300" spans="1:28" ht="12.75" hidden="1" customHeight="1" x14ac:dyDescent="0.2">
      <c r="A300" s="388"/>
      <c r="B300" s="3353"/>
      <c r="C300" s="386"/>
      <c r="D300" s="331"/>
      <c r="E300" s="739"/>
      <c r="F300" s="3424"/>
      <c r="G300" s="3430"/>
      <c r="H300" s="3412"/>
      <c r="I300" s="3362"/>
      <c r="J300" s="214" t="s">
        <v>154</v>
      </c>
      <c r="K300" s="178" t="s">
        <v>43</v>
      </c>
      <c r="L300" s="213"/>
      <c r="M300" s="395"/>
      <c r="N300" s="394"/>
      <c r="O300" s="263"/>
      <c r="Y300" s="9"/>
    </row>
    <row r="301" spans="1:28" ht="15.75" hidden="1" thickBot="1" x14ac:dyDescent="0.25">
      <c r="A301" s="388"/>
      <c r="B301" s="3353"/>
      <c r="C301" s="386"/>
      <c r="D301" s="331"/>
      <c r="E301" s="739"/>
      <c r="F301" s="3424"/>
      <c r="G301" s="3430"/>
      <c r="H301" s="3412"/>
      <c r="I301" s="3362"/>
      <c r="J301" s="78"/>
      <c r="K301" s="178" t="s">
        <v>40</v>
      </c>
      <c r="L301" s="213"/>
      <c r="M301" s="230"/>
      <c r="N301" s="264"/>
      <c r="O301" s="263"/>
    </row>
    <row r="302" spans="1:28" ht="15.75" hidden="1" thickBot="1" x14ac:dyDescent="0.25">
      <c r="A302" s="388"/>
      <c r="B302" s="3353"/>
      <c r="C302" s="386"/>
      <c r="D302" s="331"/>
      <c r="E302" s="739"/>
      <c r="F302" s="3424"/>
      <c r="G302" s="3430"/>
      <c r="H302" s="3412"/>
      <c r="I302" s="3362"/>
      <c r="J302" s="78"/>
      <c r="K302" s="178" t="s">
        <v>39</v>
      </c>
      <c r="L302" s="213"/>
      <c r="M302" s="230"/>
      <c r="N302" s="264"/>
      <c r="O302" s="263"/>
    </row>
    <row r="303" spans="1:28" ht="15.75" hidden="1" thickBot="1" x14ac:dyDescent="0.25">
      <c r="A303" s="388"/>
      <c r="B303" s="3353"/>
      <c r="C303" s="386"/>
      <c r="D303" s="331"/>
      <c r="E303" s="739"/>
      <c r="F303" s="3424"/>
      <c r="G303" s="3430"/>
      <c r="H303" s="3412"/>
      <c r="I303" s="3362"/>
      <c r="J303" s="78"/>
      <c r="K303" s="171" t="s">
        <v>38</v>
      </c>
      <c r="L303" s="284"/>
      <c r="M303" s="259"/>
      <c r="N303" s="258"/>
      <c r="O303" s="257"/>
    </row>
    <row r="304" spans="1:28" ht="15.75" hidden="1" thickBot="1" x14ac:dyDescent="0.25">
      <c r="A304" s="71"/>
      <c r="B304" s="3354"/>
      <c r="C304" s="116"/>
      <c r="D304" s="68"/>
      <c r="E304" s="738"/>
      <c r="F304" s="3425"/>
      <c r="G304" s="3431"/>
      <c r="H304" s="3493"/>
      <c r="I304" s="3363"/>
      <c r="J304" s="255"/>
      <c r="K304" s="162" t="s">
        <v>29</v>
      </c>
      <c r="L304" s="193">
        <f>SUM(L299:L303)</f>
        <v>0</v>
      </c>
      <c r="M304" s="233"/>
      <c r="N304" s="232"/>
      <c r="O304" s="231"/>
    </row>
    <row r="305" spans="1:18" ht="16.899999999999999" customHeight="1" x14ac:dyDescent="0.2">
      <c r="A305" s="392" t="s">
        <v>77</v>
      </c>
      <c r="B305" s="3352" t="s">
        <v>35</v>
      </c>
      <c r="C305" s="390" t="s">
        <v>35</v>
      </c>
      <c r="D305" s="335" t="s">
        <v>67</v>
      </c>
      <c r="E305" s="742"/>
      <c r="F305" s="389" t="s">
        <v>241</v>
      </c>
      <c r="G305" s="3429" t="s">
        <v>224</v>
      </c>
      <c r="H305" s="3492" t="s">
        <v>51</v>
      </c>
      <c r="I305" s="3361" t="s">
        <v>73</v>
      </c>
      <c r="J305" s="219" t="s">
        <v>49</v>
      </c>
      <c r="K305" s="188" t="s">
        <v>48</v>
      </c>
      <c r="L305" s="218"/>
      <c r="M305" s="217" t="s">
        <v>47</v>
      </c>
      <c r="N305" s="216" t="s">
        <v>46</v>
      </c>
      <c r="O305" s="282">
        <v>1</v>
      </c>
    </row>
    <row r="306" spans="1:18" ht="16.899999999999999" customHeight="1" x14ac:dyDescent="0.2">
      <c r="A306" s="388"/>
      <c r="B306" s="3353"/>
      <c r="C306" s="386"/>
      <c r="D306" s="331"/>
      <c r="E306" s="739"/>
      <c r="F306" s="377"/>
      <c r="G306" s="3430"/>
      <c r="H306" s="3412"/>
      <c r="I306" s="3362"/>
      <c r="J306" s="214" t="s">
        <v>215</v>
      </c>
      <c r="K306" s="96" t="s">
        <v>44</v>
      </c>
      <c r="L306" s="213"/>
      <c r="M306" s="212"/>
      <c r="N306" s="211"/>
      <c r="O306" s="263"/>
    </row>
    <row r="307" spans="1:18" ht="15" x14ac:dyDescent="0.2">
      <c r="A307" s="388"/>
      <c r="B307" s="3353"/>
      <c r="C307" s="386"/>
      <c r="D307" s="331"/>
      <c r="E307" s="739"/>
      <c r="F307" s="377"/>
      <c r="G307" s="3430"/>
      <c r="H307" s="3412"/>
      <c r="I307" s="3362"/>
      <c r="J307" s="214"/>
      <c r="K307" s="178" t="s">
        <v>43</v>
      </c>
      <c r="L307" s="213"/>
      <c r="M307" s="208" t="s">
        <v>238</v>
      </c>
      <c r="N307" s="207" t="s">
        <v>46</v>
      </c>
      <c r="O307" s="263">
        <v>1</v>
      </c>
    </row>
    <row r="308" spans="1:18" ht="15" x14ac:dyDescent="0.2">
      <c r="A308" s="388"/>
      <c r="B308" s="3353"/>
      <c r="C308" s="386"/>
      <c r="D308" s="331"/>
      <c r="E308" s="739"/>
      <c r="F308" s="377"/>
      <c r="G308" s="3430"/>
      <c r="H308" s="3412"/>
      <c r="I308" s="3362"/>
      <c r="J308" s="78"/>
      <c r="K308" s="178" t="s">
        <v>40</v>
      </c>
      <c r="L308" s="213"/>
      <c r="M308" s="230"/>
      <c r="N308" s="264"/>
      <c r="O308" s="263"/>
    </row>
    <row r="309" spans="1:18" ht="13.5" customHeight="1" x14ac:dyDescent="0.2">
      <c r="A309" s="388"/>
      <c r="B309" s="3353"/>
      <c r="C309" s="386"/>
      <c r="D309" s="331"/>
      <c r="E309" s="739"/>
      <c r="F309" s="377"/>
      <c r="G309" s="3430"/>
      <c r="H309" s="3412"/>
      <c r="I309" s="3362"/>
      <c r="J309" s="78"/>
      <c r="K309" s="178" t="s">
        <v>39</v>
      </c>
      <c r="L309" s="213">
        <v>20</v>
      </c>
      <c r="M309" s="230"/>
      <c r="N309" s="264"/>
      <c r="O309" s="263"/>
    </row>
    <row r="310" spans="1:18" ht="14.25" customHeight="1" thickBot="1" x14ac:dyDescent="0.25">
      <c r="A310" s="388"/>
      <c r="B310" s="3353"/>
      <c r="C310" s="386"/>
      <c r="D310" s="331"/>
      <c r="E310" s="739"/>
      <c r="F310" s="541"/>
      <c r="G310" s="3430"/>
      <c r="H310" s="3412"/>
      <c r="I310" s="3362"/>
      <c r="J310" s="78"/>
      <c r="K310" s="171" t="s">
        <v>38</v>
      </c>
      <c r="L310" s="284"/>
      <c r="M310" s="259"/>
      <c r="N310" s="258"/>
      <c r="O310" s="257"/>
    </row>
    <row r="311" spans="1:18" ht="15.75" thickBot="1" x14ac:dyDescent="0.25">
      <c r="A311" s="71"/>
      <c r="B311" s="3354"/>
      <c r="C311" s="116"/>
      <c r="D311" s="68"/>
      <c r="E311" s="738"/>
      <c r="F311" s="523"/>
      <c r="G311" s="3431"/>
      <c r="H311" s="3493"/>
      <c r="I311" s="3363"/>
      <c r="J311" s="255"/>
      <c r="K311" s="162" t="s">
        <v>29</v>
      </c>
      <c r="L311" s="193">
        <f>SUM(L305:L310)</f>
        <v>20</v>
      </c>
      <c r="M311" s="233"/>
      <c r="N311" s="232"/>
      <c r="O311" s="231"/>
    </row>
    <row r="312" spans="1:18" ht="13.9" customHeight="1" x14ac:dyDescent="0.2">
      <c r="A312" s="392" t="s">
        <v>77</v>
      </c>
      <c r="B312" s="3352" t="s">
        <v>35</v>
      </c>
      <c r="C312" s="390" t="s">
        <v>35</v>
      </c>
      <c r="D312" s="335" t="s">
        <v>63</v>
      </c>
      <c r="E312" s="742"/>
      <c r="F312" s="389" t="s">
        <v>240</v>
      </c>
      <c r="G312" s="3429" t="s">
        <v>224</v>
      </c>
      <c r="H312" s="3492" t="s">
        <v>51</v>
      </c>
      <c r="I312" s="3361" t="s">
        <v>152</v>
      </c>
      <c r="J312" s="412" t="s">
        <v>49</v>
      </c>
      <c r="K312" s="188" t="s">
        <v>48</v>
      </c>
      <c r="L312" s="218"/>
      <c r="M312" s="217" t="s">
        <v>47</v>
      </c>
      <c r="N312" s="216" t="s">
        <v>46</v>
      </c>
      <c r="O312" s="282">
        <v>1</v>
      </c>
    </row>
    <row r="313" spans="1:18" ht="13.9" customHeight="1" x14ac:dyDescent="0.2">
      <c r="A313" s="388"/>
      <c r="B313" s="3353"/>
      <c r="C313" s="386"/>
      <c r="D313" s="331"/>
      <c r="E313" s="739"/>
      <c r="F313" s="377"/>
      <c r="G313" s="3430"/>
      <c r="H313" s="3412"/>
      <c r="I313" s="3362"/>
      <c r="J313" s="385" t="s">
        <v>239</v>
      </c>
      <c r="K313" s="96" t="s">
        <v>44</v>
      </c>
      <c r="L313" s="213"/>
      <c r="M313" s="212"/>
      <c r="N313" s="211"/>
      <c r="O313" s="263"/>
    </row>
    <row r="314" spans="1:18" ht="15" x14ac:dyDescent="0.2">
      <c r="A314" s="388"/>
      <c r="B314" s="3353"/>
      <c r="C314" s="386"/>
      <c r="D314" s="331"/>
      <c r="E314" s="739"/>
      <c r="F314" s="377"/>
      <c r="G314" s="3430"/>
      <c r="H314" s="3412"/>
      <c r="I314" s="3362"/>
      <c r="J314" s="214"/>
      <c r="K314" s="178" t="s">
        <v>43</v>
      </c>
      <c r="L314" s="384">
        <v>0.7</v>
      </c>
      <c r="M314" s="208" t="s">
        <v>238</v>
      </c>
      <c r="N314" s="207" t="s">
        <v>46</v>
      </c>
      <c r="O314" s="263">
        <v>1</v>
      </c>
    </row>
    <row r="315" spans="1:18" ht="15" x14ac:dyDescent="0.2">
      <c r="A315" s="388"/>
      <c r="B315" s="3353"/>
      <c r="C315" s="386"/>
      <c r="D315" s="331"/>
      <c r="E315" s="739"/>
      <c r="F315" s="377"/>
      <c r="G315" s="3430"/>
      <c r="H315" s="3412"/>
      <c r="I315" s="3362"/>
      <c r="J315" s="78"/>
      <c r="K315" s="178" t="s">
        <v>40</v>
      </c>
      <c r="L315" s="213"/>
      <c r="M315" s="230"/>
      <c r="N315" s="264"/>
      <c r="O315" s="263"/>
    </row>
    <row r="316" spans="1:18" ht="15" x14ac:dyDescent="0.2">
      <c r="A316" s="388"/>
      <c r="B316" s="3353"/>
      <c r="C316" s="386"/>
      <c r="D316" s="331"/>
      <c r="E316" s="739"/>
      <c r="F316" s="377"/>
      <c r="G316" s="3430"/>
      <c r="H316" s="3412"/>
      <c r="I316" s="3362"/>
      <c r="J316" s="78"/>
      <c r="K316" s="178" t="s">
        <v>39</v>
      </c>
      <c r="L316" s="384">
        <v>11.1</v>
      </c>
      <c r="M316" s="230"/>
      <c r="N316" s="264"/>
      <c r="O316" s="263"/>
      <c r="R316" s="9">
        <v>10.8</v>
      </c>
    </row>
    <row r="317" spans="1:18" ht="15.75" thickBot="1" x14ac:dyDescent="0.25">
      <c r="A317" s="388"/>
      <c r="B317" s="3353"/>
      <c r="C317" s="386"/>
      <c r="D317" s="331"/>
      <c r="E317" s="739"/>
      <c r="F317" s="541"/>
      <c r="G317" s="3430"/>
      <c r="H317" s="3412"/>
      <c r="I317" s="3362"/>
      <c r="J317" s="78"/>
      <c r="K317" s="171" t="s">
        <v>38</v>
      </c>
      <c r="L317" s="284"/>
      <c r="M317" s="259"/>
      <c r="N317" s="258"/>
      <c r="O317" s="257"/>
    </row>
    <row r="318" spans="1:18" ht="17.25" customHeight="1" thickBot="1" x14ac:dyDescent="0.25">
      <c r="A318" s="71"/>
      <c r="B318" s="3354"/>
      <c r="C318" s="116"/>
      <c r="D318" s="68"/>
      <c r="E318" s="738"/>
      <c r="F318" s="523"/>
      <c r="G318" s="3431"/>
      <c r="H318" s="3493"/>
      <c r="I318" s="3363"/>
      <c r="J318" s="255"/>
      <c r="K318" s="162" t="s">
        <v>29</v>
      </c>
      <c r="L318" s="193">
        <f>SUM(L312:L317)</f>
        <v>11.799999999999999</v>
      </c>
      <c r="M318" s="233"/>
      <c r="N318" s="232"/>
      <c r="O318" s="231"/>
    </row>
    <row r="319" spans="1:18" ht="13.9" customHeight="1" x14ac:dyDescent="0.2">
      <c r="A319" s="392" t="s">
        <v>77</v>
      </c>
      <c r="B319" s="3352" t="s">
        <v>35</v>
      </c>
      <c r="C319" s="390" t="s">
        <v>35</v>
      </c>
      <c r="D319" s="335" t="s">
        <v>58</v>
      </c>
      <c r="E319" s="742"/>
      <c r="F319" s="3423" t="s">
        <v>237</v>
      </c>
      <c r="G319" s="3429" t="s">
        <v>224</v>
      </c>
      <c r="H319" s="3492" t="s">
        <v>51</v>
      </c>
      <c r="I319" s="3361" t="s">
        <v>152</v>
      </c>
      <c r="J319" s="741" t="s">
        <v>49</v>
      </c>
      <c r="K319" s="188" t="s">
        <v>48</v>
      </c>
      <c r="L319" s="218"/>
      <c r="M319" s="217" t="s">
        <v>47</v>
      </c>
      <c r="N319" s="216" t="s">
        <v>46</v>
      </c>
      <c r="O319" s="282">
        <v>1</v>
      </c>
    </row>
    <row r="320" spans="1:18" ht="13.9" customHeight="1" x14ac:dyDescent="0.2">
      <c r="A320" s="388"/>
      <c r="B320" s="3353"/>
      <c r="C320" s="386"/>
      <c r="D320" s="331"/>
      <c r="E320" s="739"/>
      <c r="F320" s="3424"/>
      <c r="G320" s="3430"/>
      <c r="H320" s="3412"/>
      <c r="I320" s="3362"/>
      <c r="J320" s="740" t="s">
        <v>236</v>
      </c>
      <c r="K320" s="96" t="s">
        <v>44</v>
      </c>
      <c r="L320" s="213"/>
      <c r="M320" s="212"/>
      <c r="N320" s="211"/>
      <c r="O320" s="263"/>
    </row>
    <row r="321" spans="1:28" ht="15" x14ac:dyDescent="0.2">
      <c r="A321" s="388"/>
      <c r="B321" s="3353"/>
      <c r="C321" s="386"/>
      <c r="D321" s="331"/>
      <c r="E321" s="739"/>
      <c r="F321" s="3424"/>
      <c r="G321" s="3430"/>
      <c r="H321" s="3412"/>
      <c r="I321" s="3362"/>
      <c r="J321" s="214"/>
      <c r="K321" s="178" t="s">
        <v>43</v>
      </c>
      <c r="L321" s="209">
        <v>1.3</v>
      </c>
      <c r="M321" s="395"/>
      <c r="N321" s="394"/>
      <c r="O321" s="263"/>
      <c r="Y321" s="9"/>
    </row>
    <row r="322" spans="1:28" ht="15" x14ac:dyDescent="0.2">
      <c r="A322" s="388"/>
      <c r="B322" s="3353"/>
      <c r="C322" s="386"/>
      <c r="D322" s="331"/>
      <c r="E322" s="739"/>
      <c r="F322" s="3424"/>
      <c r="G322" s="3430"/>
      <c r="H322" s="3412"/>
      <c r="I322" s="3362"/>
      <c r="J322" s="78"/>
      <c r="K322" s="178" t="s">
        <v>40</v>
      </c>
      <c r="L322" s="213"/>
      <c r="M322" s="230"/>
      <c r="N322" s="264"/>
      <c r="O322" s="263"/>
    </row>
    <row r="323" spans="1:28" ht="15" x14ac:dyDescent="0.2">
      <c r="A323" s="388"/>
      <c r="B323" s="3353"/>
      <c r="C323" s="386"/>
      <c r="D323" s="331"/>
      <c r="E323" s="739"/>
      <c r="F323" s="3424"/>
      <c r="G323" s="3430"/>
      <c r="H323" s="3412"/>
      <c r="I323" s="3362"/>
      <c r="J323" s="78"/>
      <c r="K323" s="178" t="s">
        <v>39</v>
      </c>
      <c r="L323" s="384">
        <v>9.4</v>
      </c>
      <c r="M323" s="230"/>
      <c r="N323" s="264"/>
      <c r="O323" s="263"/>
    </row>
    <row r="324" spans="1:28" ht="15.75" thickBot="1" x14ac:dyDescent="0.25">
      <c r="A324" s="388"/>
      <c r="B324" s="3353"/>
      <c r="C324" s="386"/>
      <c r="D324" s="331"/>
      <c r="E324" s="739"/>
      <c r="F324" s="3424"/>
      <c r="G324" s="3430"/>
      <c r="H324" s="3412"/>
      <c r="I324" s="3362"/>
      <c r="J324" s="78"/>
      <c r="K324" s="171" t="s">
        <v>38</v>
      </c>
      <c r="L324" s="284"/>
      <c r="M324" s="259"/>
      <c r="N324" s="258"/>
      <c r="O324" s="257"/>
    </row>
    <row r="325" spans="1:28" ht="14.25" customHeight="1" thickBot="1" x14ac:dyDescent="0.25">
      <c r="A325" s="71"/>
      <c r="B325" s="3354"/>
      <c r="C325" s="116"/>
      <c r="D325" s="68"/>
      <c r="E325" s="738"/>
      <c r="F325" s="3425"/>
      <c r="G325" s="3431"/>
      <c r="H325" s="3493"/>
      <c r="I325" s="3363"/>
      <c r="J325" s="255"/>
      <c r="K325" s="162" t="s">
        <v>29</v>
      </c>
      <c r="L325" s="193">
        <f>SUM(L319:L324)</f>
        <v>10.700000000000001</v>
      </c>
      <c r="M325" s="233"/>
      <c r="N325" s="232"/>
      <c r="O325" s="231"/>
    </row>
    <row r="326" spans="1:28" ht="15.75" hidden="1" customHeight="1" x14ac:dyDescent="0.2">
      <c r="A326" s="392" t="s">
        <v>77</v>
      </c>
      <c r="B326" s="3352" t="s">
        <v>35</v>
      </c>
      <c r="C326" s="390" t="s">
        <v>35</v>
      </c>
      <c r="D326" s="335" t="s">
        <v>33</v>
      </c>
      <c r="E326" s="737"/>
      <c r="F326" s="3622" t="s">
        <v>235</v>
      </c>
      <c r="G326" s="3426" t="s">
        <v>224</v>
      </c>
      <c r="H326" s="3439" t="s">
        <v>51</v>
      </c>
      <c r="I326" s="3361" t="s">
        <v>152</v>
      </c>
      <c r="J326" s="412" t="s">
        <v>155</v>
      </c>
      <c r="K326" s="188" t="s">
        <v>48</v>
      </c>
      <c r="L326" s="102"/>
      <c r="M326" s="217" t="s">
        <v>47</v>
      </c>
      <c r="N326" s="216" t="s">
        <v>41</v>
      </c>
      <c r="O326" s="282">
        <v>1</v>
      </c>
    </row>
    <row r="327" spans="1:28" ht="15.75" hidden="1" thickBot="1" x14ac:dyDescent="0.25">
      <c r="A327" s="388"/>
      <c r="B327" s="3353"/>
      <c r="C327" s="386"/>
      <c r="D327" s="331"/>
      <c r="E327" s="736"/>
      <c r="F327" s="3623"/>
      <c r="G327" s="3427"/>
      <c r="H327" s="3440"/>
      <c r="I327" s="3362"/>
      <c r="J327" s="214" t="s">
        <v>154</v>
      </c>
      <c r="K327" s="178" t="s">
        <v>43</v>
      </c>
      <c r="L327" s="213"/>
      <c r="M327" s="208" t="s">
        <v>234</v>
      </c>
      <c r="N327" s="207" t="s">
        <v>46</v>
      </c>
      <c r="O327" s="263">
        <v>1</v>
      </c>
      <c r="R327" s="9"/>
    </row>
    <row r="328" spans="1:28" ht="15.75" hidden="1" thickBot="1" x14ac:dyDescent="0.25">
      <c r="A328" s="388"/>
      <c r="B328" s="3353"/>
      <c r="C328" s="386"/>
      <c r="D328" s="331"/>
      <c r="E328" s="736"/>
      <c r="F328" s="3623"/>
      <c r="G328" s="3427"/>
      <c r="H328" s="3440"/>
      <c r="I328" s="3362"/>
      <c r="J328" s="78"/>
      <c r="K328" s="178" t="s">
        <v>40</v>
      </c>
      <c r="L328" s="213"/>
      <c r="M328" s="230"/>
      <c r="N328" s="264"/>
      <c r="O328" s="263"/>
    </row>
    <row r="329" spans="1:28" ht="15.75" hidden="1" thickBot="1" x14ac:dyDescent="0.25">
      <c r="A329" s="388"/>
      <c r="B329" s="3353"/>
      <c r="C329" s="386"/>
      <c r="D329" s="331"/>
      <c r="E329" s="736"/>
      <c r="F329" s="3623"/>
      <c r="G329" s="3427"/>
      <c r="H329" s="3440"/>
      <c r="I329" s="3362"/>
      <c r="J329" s="78"/>
      <c r="K329" s="178" t="s">
        <v>39</v>
      </c>
      <c r="L329" s="213"/>
      <c r="M329" s="230"/>
      <c r="N329" s="264"/>
      <c r="O329" s="263"/>
      <c r="R329" s="9"/>
    </row>
    <row r="330" spans="1:28" ht="15.75" hidden="1" thickBot="1" x14ac:dyDescent="0.25">
      <c r="A330" s="388"/>
      <c r="B330" s="3353"/>
      <c r="C330" s="386"/>
      <c r="D330" s="331"/>
      <c r="E330" s="736"/>
      <c r="F330" s="3623"/>
      <c r="G330" s="3427"/>
      <c r="H330" s="3440"/>
      <c r="I330" s="3362"/>
      <c r="J330" s="78"/>
      <c r="K330" s="171" t="s">
        <v>37</v>
      </c>
      <c r="L330" s="284"/>
      <c r="M330" s="259"/>
      <c r="N330" s="258"/>
      <c r="O330" s="257"/>
    </row>
    <row r="331" spans="1:28" ht="33.75" hidden="1" customHeight="1" thickBot="1" x14ac:dyDescent="0.25">
      <c r="A331" s="71"/>
      <c r="B331" s="3354"/>
      <c r="C331" s="116"/>
      <c r="D331" s="68"/>
      <c r="E331" s="340"/>
      <c r="F331" s="3624"/>
      <c r="G331" s="3428"/>
      <c r="H331" s="66"/>
      <c r="I331" s="3363"/>
      <c r="J331" s="255"/>
      <c r="K331" s="162" t="s">
        <v>29</v>
      </c>
      <c r="L331" s="193">
        <f>SUM(L326:L330)</f>
        <v>0</v>
      </c>
      <c r="M331" s="233"/>
      <c r="N331" s="232"/>
      <c r="O331" s="231"/>
    </row>
    <row r="332" spans="1:28" ht="15" x14ac:dyDescent="0.25">
      <c r="A332" s="3349" t="s">
        <v>77</v>
      </c>
      <c r="B332" s="3352" t="s">
        <v>35</v>
      </c>
      <c r="C332" s="3355" t="s">
        <v>35</v>
      </c>
      <c r="D332" s="3364">
        <v>11</v>
      </c>
      <c r="E332" s="3367"/>
      <c r="F332" s="3536" t="s">
        <v>233</v>
      </c>
      <c r="G332" s="3426" t="s">
        <v>224</v>
      </c>
      <c r="H332" s="3439" t="s">
        <v>51</v>
      </c>
      <c r="I332" s="3361" t="s">
        <v>152</v>
      </c>
      <c r="J332" s="3567" t="s">
        <v>232</v>
      </c>
      <c r="K332" s="365" t="s">
        <v>48</v>
      </c>
      <c r="L332" s="187"/>
      <c r="M332" s="735"/>
      <c r="N332" s="734"/>
      <c r="O332" s="733"/>
      <c r="Y332" s="9"/>
    </row>
    <row r="333" spans="1:28" ht="15" x14ac:dyDescent="0.25">
      <c r="A333" s="3350"/>
      <c r="B333" s="3353"/>
      <c r="C333" s="3356"/>
      <c r="D333" s="3365"/>
      <c r="E333" s="3368"/>
      <c r="F333" s="3537"/>
      <c r="G333" s="3427"/>
      <c r="H333" s="3440"/>
      <c r="I333" s="3362"/>
      <c r="J333" s="3568"/>
      <c r="K333" s="96" t="s">
        <v>44</v>
      </c>
      <c r="L333" s="183"/>
      <c r="M333" s="732"/>
      <c r="N333" s="731"/>
      <c r="O333" s="730"/>
      <c r="Y333" s="9"/>
    </row>
    <row r="334" spans="1:28" ht="15" x14ac:dyDescent="0.2">
      <c r="A334" s="3350"/>
      <c r="B334" s="3353"/>
      <c r="C334" s="3356"/>
      <c r="D334" s="3365"/>
      <c r="E334" s="3368"/>
      <c r="F334" s="3537"/>
      <c r="G334" s="3427"/>
      <c r="H334" s="3440"/>
      <c r="I334" s="3362"/>
      <c r="J334" s="3568"/>
      <c r="K334" s="358" t="s">
        <v>43</v>
      </c>
      <c r="L334" s="720">
        <v>0</v>
      </c>
      <c r="M334" s="87" t="s">
        <v>47</v>
      </c>
      <c r="N334" s="86" t="s">
        <v>46</v>
      </c>
      <c r="O334" s="729">
        <v>1</v>
      </c>
      <c r="AB334" s="728"/>
    </row>
    <row r="335" spans="1:28" ht="15" x14ac:dyDescent="0.2">
      <c r="A335" s="3350"/>
      <c r="B335" s="3353"/>
      <c r="C335" s="3356"/>
      <c r="D335" s="3365"/>
      <c r="E335" s="3368"/>
      <c r="F335" s="3537"/>
      <c r="G335" s="3427"/>
      <c r="H335" s="3440"/>
      <c r="I335" s="3362"/>
      <c r="J335" s="3568"/>
      <c r="K335" s="358" t="s">
        <v>40</v>
      </c>
      <c r="L335" s="177"/>
      <c r="M335" s="87"/>
      <c r="N335" s="86"/>
      <c r="O335" s="85"/>
    </row>
    <row r="336" spans="1:28" ht="15" x14ac:dyDescent="0.2">
      <c r="A336" s="3350"/>
      <c r="B336" s="3353"/>
      <c r="C336" s="3356"/>
      <c r="D336" s="3365"/>
      <c r="E336" s="3368"/>
      <c r="F336" s="3537"/>
      <c r="G336" s="3427"/>
      <c r="H336" s="3440"/>
      <c r="I336" s="3362"/>
      <c r="J336" s="3568"/>
      <c r="K336" s="358" t="s">
        <v>39</v>
      </c>
      <c r="L336" s="177"/>
      <c r="M336" s="87"/>
      <c r="N336" s="86"/>
      <c r="O336" s="85"/>
    </row>
    <row r="337" spans="1:30" ht="15.75" thickBot="1" x14ac:dyDescent="0.25">
      <c r="A337" s="3350"/>
      <c r="B337" s="3353"/>
      <c r="C337" s="3356"/>
      <c r="D337" s="3365"/>
      <c r="E337" s="3368"/>
      <c r="F337" s="3537"/>
      <c r="G337" s="3427"/>
      <c r="H337" s="3440"/>
      <c r="I337" s="3362"/>
      <c r="J337" s="3568"/>
      <c r="K337" s="171" t="s">
        <v>38</v>
      </c>
      <c r="L337" s="353"/>
      <c r="M337" s="727"/>
      <c r="N337" s="726"/>
      <c r="O337" s="238"/>
    </row>
    <row r="338" spans="1:30" ht="15.75" thickBot="1" x14ac:dyDescent="0.25">
      <c r="A338" s="3351"/>
      <c r="B338" s="3354"/>
      <c r="C338" s="3357"/>
      <c r="D338" s="3366"/>
      <c r="E338" s="3369"/>
      <c r="F338" s="3570"/>
      <c r="G338" s="3428"/>
      <c r="H338" s="66"/>
      <c r="I338" s="3363"/>
      <c r="J338" s="3569"/>
      <c r="K338" s="162" t="s">
        <v>29</v>
      </c>
      <c r="L338" s="193">
        <f>SUM(L332:L337)</f>
        <v>0</v>
      </c>
      <c r="M338" s="725"/>
      <c r="N338" s="724"/>
      <c r="O338" s="723"/>
    </row>
    <row r="339" spans="1:30" ht="15.75" customHeight="1" x14ac:dyDescent="0.2">
      <c r="A339" s="3349" t="s">
        <v>77</v>
      </c>
      <c r="B339" s="3352" t="s">
        <v>35</v>
      </c>
      <c r="C339" s="3355" t="s">
        <v>35</v>
      </c>
      <c r="D339" s="3364">
        <v>12</v>
      </c>
      <c r="E339" s="3367"/>
      <c r="F339" s="3536" t="s">
        <v>231</v>
      </c>
      <c r="G339" s="3426" t="s">
        <v>224</v>
      </c>
      <c r="H339" s="3492" t="s">
        <v>51</v>
      </c>
      <c r="I339" s="3361" t="s">
        <v>230</v>
      </c>
      <c r="J339" s="721" t="s">
        <v>49</v>
      </c>
      <c r="K339" s="365" t="s">
        <v>48</v>
      </c>
      <c r="L339" s="102">
        <v>4.9000000000000004</v>
      </c>
      <c r="M339" s="130" t="s">
        <v>47</v>
      </c>
      <c r="N339" s="681" t="s">
        <v>46</v>
      </c>
      <c r="O339" s="716"/>
    </row>
    <row r="340" spans="1:30" ht="15.75" customHeight="1" x14ac:dyDescent="0.2">
      <c r="A340" s="3350"/>
      <c r="B340" s="3353"/>
      <c r="C340" s="3356"/>
      <c r="D340" s="3365"/>
      <c r="E340" s="3368"/>
      <c r="F340" s="3537"/>
      <c r="G340" s="3427"/>
      <c r="H340" s="3412"/>
      <c r="I340" s="3362"/>
      <c r="J340" s="719" t="s">
        <v>229</v>
      </c>
      <c r="K340" s="96" t="s">
        <v>44</v>
      </c>
      <c r="L340" s="95"/>
      <c r="M340" s="127"/>
      <c r="N340" s="714"/>
      <c r="O340" s="713"/>
    </row>
    <row r="341" spans="1:30" ht="15" x14ac:dyDescent="0.2">
      <c r="A341" s="3350"/>
      <c r="B341" s="3353"/>
      <c r="C341" s="3356"/>
      <c r="D341" s="3365"/>
      <c r="E341" s="3368"/>
      <c r="F341" s="3537"/>
      <c r="G341" s="3427"/>
      <c r="H341" s="3412"/>
      <c r="I341" s="3362"/>
      <c r="J341" s="719"/>
      <c r="K341" s="358" t="s">
        <v>43</v>
      </c>
      <c r="L341" s="88">
        <v>0.1</v>
      </c>
      <c r="M341" s="117"/>
      <c r="N341" s="244"/>
      <c r="O341" s="712"/>
    </row>
    <row r="342" spans="1:30" ht="15" x14ac:dyDescent="0.2">
      <c r="A342" s="3350"/>
      <c r="B342" s="3353"/>
      <c r="C342" s="3356"/>
      <c r="D342" s="3365"/>
      <c r="E342" s="3368"/>
      <c r="F342" s="3537"/>
      <c r="G342" s="3427"/>
      <c r="H342" s="3412"/>
      <c r="I342" s="3362"/>
      <c r="J342" s="719"/>
      <c r="K342" s="358" t="s">
        <v>40</v>
      </c>
      <c r="L342" s="88"/>
      <c r="M342" s="117"/>
      <c r="N342" s="244"/>
      <c r="O342" s="712"/>
    </row>
    <row r="343" spans="1:30" ht="15" x14ac:dyDescent="0.2">
      <c r="A343" s="3350"/>
      <c r="B343" s="3353"/>
      <c r="C343" s="3356"/>
      <c r="D343" s="3365"/>
      <c r="E343" s="3368"/>
      <c r="F343" s="3537"/>
      <c r="G343" s="3427"/>
      <c r="H343" s="3412"/>
      <c r="I343" s="3362"/>
      <c r="J343" s="719"/>
      <c r="K343" s="358" t="s">
        <v>39</v>
      </c>
      <c r="L343" s="209">
        <v>42.8</v>
      </c>
      <c r="M343" s="127"/>
      <c r="N343" s="714"/>
      <c r="O343" s="713"/>
    </row>
    <row r="344" spans="1:30" ht="15.75" thickBot="1" x14ac:dyDescent="0.25">
      <c r="A344" s="3350"/>
      <c r="B344" s="3353"/>
      <c r="C344" s="3356"/>
      <c r="D344" s="3365"/>
      <c r="E344" s="3368"/>
      <c r="F344" s="3537"/>
      <c r="G344" s="3427"/>
      <c r="H344" s="3412"/>
      <c r="I344" s="3362"/>
      <c r="J344" s="719"/>
      <c r="K344" s="171" t="s">
        <v>38</v>
      </c>
      <c r="L344" s="722"/>
      <c r="M344" s="679"/>
      <c r="N344" s="678"/>
      <c r="O344" s="711"/>
    </row>
    <row r="345" spans="1:30" ht="15.75" customHeight="1" thickBot="1" x14ac:dyDescent="0.25">
      <c r="A345" s="3351"/>
      <c r="B345" s="3354"/>
      <c r="C345" s="3357"/>
      <c r="D345" s="3366"/>
      <c r="E345" s="3369"/>
      <c r="F345" s="3570"/>
      <c r="G345" s="3428"/>
      <c r="H345" s="3493"/>
      <c r="I345" s="3363"/>
      <c r="J345" s="718"/>
      <c r="K345" s="162" t="s">
        <v>29</v>
      </c>
      <c r="L345" s="63">
        <f>SUM(L339:L344)</f>
        <v>47.8</v>
      </c>
      <c r="M345" s="233"/>
      <c r="N345" s="717"/>
      <c r="O345" s="60"/>
    </row>
    <row r="346" spans="1:30" ht="15" x14ac:dyDescent="0.2">
      <c r="A346" s="3349" t="s">
        <v>77</v>
      </c>
      <c r="B346" s="3352" t="s">
        <v>35</v>
      </c>
      <c r="C346" s="3355" t="s">
        <v>35</v>
      </c>
      <c r="D346" s="3364">
        <v>13</v>
      </c>
      <c r="E346" s="3367"/>
      <c r="F346" s="3536" t="s">
        <v>228</v>
      </c>
      <c r="G346" s="3426" t="s">
        <v>224</v>
      </c>
      <c r="H346" s="3439" t="s">
        <v>51</v>
      </c>
      <c r="I346" s="3361" t="s">
        <v>73</v>
      </c>
      <c r="J346" s="721" t="s">
        <v>49</v>
      </c>
      <c r="K346" s="365" t="s">
        <v>48</v>
      </c>
      <c r="L346" s="187"/>
      <c r="M346" s="130" t="s">
        <v>47</v>
      </c>
      <c r="N346" s="681" t="s">
        <v>46</v>
      </c>
      <c r="O346" s="716"/>
    </row>
    <row r="347" spans="1:30" ht="15" x14ac:dyDescent="0.2">
      <c r="A347" s="3350"/>
      <c r="B347" s="3353"/>
      <c r="C347" s="3356"/>
      <c r="D347" s="3365"/>
      <c r="E347" s="3368"/>
      <c r="F347" s="3537"/>
      <c r="G347" s="3427"/>
      <c r="H347" s="3440"/>
      <c r="I347" s="3362"/>
      <c r="J347" s="719" t="s">
        <v>215</v>
      </c>
      <c r="K347" s="96" t="s">
        <v>44</v>
      </c>
      <c r="L347" s="183"/>
      <c r="M347" s="127"/>
      <c r="N347" s="714"/>
      <c r="O347" s="713"/>
    </row>
    <row r="348" spans="1:30" ht="15" x14ac:dyDescent="0.2">
      <c r="A348" s="3350"/>
      <c r="B348" s="3353"/>
      <c r="C348" s="3356"/>
      <c r="D348" s="3365"/>
      <c r="E348" s="3368"/>
      <c r="F348" s="3537"/>
      <c r="G348" s="3427"/>
      <c r="H348" s="3440"/>
      <c r="I348" s="3362"/>
      <c r="J348" s="719"/>
      <c r="K348" s="358" t="s">
        <v>43</v>
      </c>
      <c r="L348" s="88">
        <v>18.5</v>
      </c>
      <c r="M348" s="117"/>
      <c r="N348" s="244"/>
      <c r="O348" s="712"/>
    </row>
    <row r="349" spans="1:30" ht="15" x14ac:dyDescent="0.2">
      <c r="A349" s="3350"/>
      <c r="B349" s="3353"/>
      <c r="C349" s="3356"/>
      <c r="D349" s="3365"/>
      <c r="E349" s="3368"/>
      <c r="F349" s="3537"/>
      <c r="G349" s="3427"/>
      <c r="H349" s="3440"/>
      <c r="I349" s="3362"/>
      <c r="J349" s="719"/>
      <c r="K349" s="358" t="s">
        <v>40</v>
      </c>
      <c r="L349" s="88"/>
      <c r="M349" s="117"/>
      <c r="N349" s="244"/>
      <c r="O349" s="712"/>
    </row>
    <row r="350" spans="1:30" ht="15" x14ac:dyDescent="0.2">
      <c r="A350" s="3350"/>
      <c r="B350" s="3353"/>
      <c r="C350" s="3356"/>
      <c r="D350" s="3365"/>
      <c r="E350" s="3368"/>
      <c r="F350" s="3537"/>
      <c r="G350" s="3427"/>
      <c r="H350" s="3440"/>
      <c r="I350" s="3362"/>
      <c r="J350" s="719"/>
      <c r="K350" s="358" t="s">
        <v>39</v>
      </c>
      <c r="L350" s="720">
        <v>9.9</v>
      </c>
      <c r="M350" s="117"/>
      <c r="N350" s="244"/>
      <c r="O350" s="712"/>
      <c r="AC350" s="9"/>
      <c r="AD350" s="9"/>
    </row>
    <row r="351" spans="1:30" ht="13.5" customHeight="1" thickBot="1" x14ac:dyDescent="0.25">
      <c r="A351" s="3350"/>
      <c r="B351" s="3353"/>
      <c r="C351" s="3356"/>
      <c r="D351" s="3365"/>
      <c r="E351" s="3368"/>
      <c r="F351" s="3537"/>
      <c r="G351" s="3427"/>
      <c r="H351" s="3440"/>
      <c r="I351" s="3362"/>
      <c r="J351" s="719"/>
      <c r="K351" s="171" t="s">
        <v>38</v>
      </c>
      <c r="L351" s="329"/>
      <c r="M351" s="679"/>
      <c r="N351" s="678"/>
      <c r="O351" s="711"/>
    </row>
    <row r="352" spans="1:30" ht="16.5" customHeight="1" thickBot="1" x14ac:dyDescent="0.25">
      <c r="A352" s="3351"/>
      <c r="B352" s="3354"/>
      <c r="C352" s="3357"/>
      <c r="D352" s="3366"/>
      <c r="E352" s="3369"/>
      <c r="F352" s="3570"/>
      <c r="G352" s="3428"/>
      <c r="H352" s="66"/>
      <c r="I352" s="3363"/>
      <c r="J352" s="718"/>
      <c r="K352" s="162" t="s">
        <v>29</v>
      </c>
      <c r="L352" s="63">
        <f>SUM(L346:L351)</f>
        <v>28.4</v>
      </c>
      <c r="M352" s="233"/>
      <c r="N352" s="717"/>
      <c r="O352" s="60"/>
    </row>
    <row r="353" spans="1:29" ht="15" customHeight="1" x14ac:dyDescent="0.2">
      <c r="A353" s="3349" t="s">
        <v>77</v>
      </c>
      <c r="B353" s="3352" t="s">
        <v>35</v>
      </c>
      <c r="C353" s="3355" t="s">
        <v>35</v>
      </c>
      <c r="D353" s="3364">
        <v>14</v>
      </c>
      <c r="E353" s="3367"/>
      <c r="F353" s="3536" t="s">
        <v>227</v>
      </c>
      <c r="G353" s="3426" t="s">
        <v>224</v>
      </c>
      <c r="H353" s="3439" t="s">
        <v>51</v>
      </c>
      <c r="I353" s="3361" t="s">
        <v>152</v>
      </c>
      <c r="J353" s="3567" t="s">
        <v>226</v>
      </c>
      <c r="K353" s="365" t="s">
        <v>48</v>
      </c>
      <c r="L353" s="187"/>
      <c r="M353" s="130" t="s">
        <v>47</v>
      </c>
      <c r="N353" s="681" t="s">
        <v>46</v>
      </c>
      <c r="O353" s="716"/>
    </row>
    <row r="354" spans="1:29" ht="15" customHeight="1" x14ac:dyDescent="0.2">
      <c r="A354" s="3350"/>
      <c r="B354" s="3353"/>
      <c r="C354" s="3356"/>
      <c r="D354" s="3365"/>
      <c r="E354" s="3368"/>
      <c r="F354" s="3537"/>
      <c r="G354" s="3427"/>
      <c r="H354" s="3440"/>
      <c r="I354" s="3362"/>
      <c r="J354" s="3568"/>
      <c r="K354" s="96" t="s">
        <v>44</v>
      </c>
      <c r="L354" s="183"/>
      <c r="M354" s="127"/>
      <c r="N354" s="714"/>
      <c r="O354" s="713"/>
    </row>
    <row r="355" spans="1:29" ht="15" x14ac:dyDescent="0.2">
      <c r="A355" s="3350"/>
      <c r="B355" s="3353"/>
      <c r="C355" s="3356"/>
      <c r="D355" s="3365"/>
      <c r="E355" s="3368"/>
      <c r="F355" s="3537"/>
      <c r="G355" s="3427"/>
      <c r="H355" s="3440"/>
      <c r="I355" s="3362"/>
      <c r="J355" s="3568"/>
      <c r="K355" s="358" t="s">
        <v>43</v>
      </c>
      <c r="L355" s="88">
        <v>2</v>
      </c>
      <c r="M355" s="117"/>
      <c r="N355" s="244"/>
      <c r="O355" s="712"/>
    </row>
    <row r="356" spans="1:29" ht="15" x14ac:dyDescent="0.2">
      <c r="A356" s="3350"/>
      <c r="B356" s="3353"/>
      <c r="C356" s="3356"/>
      <c r="D356" s="3365"/>
      <c r="E356" s="3368"/>
      <c r="F356" s="3537"/>
      <c r="G356" s="3427"/>
      <c r="H356" s="3440"/>
      <c r="I356" s="3362"/>
      <c r="J356" s="3568"/>
      <c r="K356" s="358" t="s">
        <v>40</v>
      </c>
      <c r="L356" s="177"/>
      <c r="M356" s="117"/>
      <c r="N356" s="244"/>
      <c r="O356" s="712"/>
    </row>
    <row r="357" spans="1:29" ht="15" x14ac:dyDescent="0.2">
      <c r="A357" s="3350"/>
      <c r="B357" s="3353"/>
      <c r="C357" s="3356"/>
      <c r="D357" s="3365"/>
      <c r="E357" s="3368"/>
      <c r="F357" s="3537"/>
      <c r="G357" s="3427"/>
      <c r="H357" s="3440"/>
      <c r="I357" s="3362"/>
      <c r="J357" s="3568"/>
      <c r="K357" s="358" t="s">
        <v>39</v>
      </c>
      <c r="L357" s="177"/>
      <c r="M357" s="117"/>
      <c r="N357" s="244"/>
      <c r="O357" s="712"/>
    </row>
    <row r="358" spans="1:29" ht="15.75" thickBot="1" x14ac:dyDescent="0.25">
      <c r="A358" s="3350"/>
      <c r="B358" s="3353"/>
      <c r="C358" s="3356"/>
      <c r="D358" s="3365"/>
      <c r="E358" s="3368"/>
      <c r="F358" s="3537"/>
      <c r="G358" s="3427"/>
      <c r="H358" s="3440"/>
      <c r="I358" s="3362"/>
      <c r="J358" s="3568"/>
      <c r="K358" s="171" t="s">
        <v>38</v>
      </c>
      <c r="L358" s="329"/>
      <c r="M358" s="679"/>
      <c r="N358" s="678"/>
      <c r="O358" s="711"/>
    </row>
    <row r="359" spans="1:29" ht="22.15" customHeight="1" thickBot="1" x14ac:dyDescent="0.25">
      <c r="A359" s="3351"/>
      <c r="B359" s="3354"/>
      <c r="C359" s="3357"/>
      <c r="D359" s="3366"/>
      <c r="E359" s="3369"/>
      <c r="F359" s="3570"/>
      <c r="G359" s="3428"/>
      <c r="H359" s="3441"/>
      <c r="I359" s="3363"/>
      <c r="J359" s="3569"/>
      <c r="K359" s="162" t="s">
        <v>29</v>
      </c>
      <c r="L359" s="63">
        <f>SUM(L353:L358)</f>
        <v>2</v>
      </c>
      <c r="M359" s="676"/>
      <c r="N359" s="61"/>
      <c r="O359" s="60"/>
    </row>
    <row r="360" spans="1:29" ht="15" x14ac:dyDescent="0.2">
      <c r="A360" s="3349" t="s">
        <v>77</v>
      </c>
      <c r="B360" s="3352" t="s">
        <v>35</v>
      </c>
      <c r="C360" s="3355" t="s">
        <v>35</v>
      </c>
      <c r="D360" s="3364">
        <v>15</v>
      </c>
      <c r="E360" s="3367"/>
      <c r="F360" s="3448" t="s">
        <v>225</v>
      </c>
      <c r="G360" s="3426" t="s">
        <v>224</v>
      </c>
      <c r="H360" s="3439" t="s">
        <v>51</v>
      </c>
      <c r="I360" s="3361" t="s">
        <v>110</v>
      </c>
      <c r="J360" s="3343" t="s">
        <v>223</v>
      </c>
      <c r="K360" s="365" t="s">
        <v>48</v>
      </c>
      <c r="L360" s="187"/>
      <c r="M360" s="130"/>
      <c r="N360" s="681"/>
      <c r="O360" s="716"/>
      <c r="AA360" s="9"/>
      <c r="AB360" s="9"/>
      <c r="AC360" s="9"/>
    </row>
    <row r="361" spans="1:29" ht="14.25" x14ac:dyDescent="0.2">
      <c r="A361" s="3350"/>
      <c r="B361" s="3353"/>
      <c r="C361" s="3356"/>
      <c r="D361" s="3365"/>
      <c r="E361" s="3368"/>
      <c r="F361" s="3449"/>
      <c r="G361" s="3427"/>
      <c r="H361" s="3440"/>
      <c r="I361" s="3362"/>
      <c r="J361" s="3344"/>
      <c r="K361" s="96" t="s">
        <v>44</v>
      </c>
      <c r="L361" s="715">
        <v>23.5</v>
      </c>
      <c r="M361" s="127"/>
      <c r="N361" s="714"/>
      <c r="O361" s="713"/>
      <c r="AA361" s="9"/>
      <c r="AB361" s="9"/>
      <c r="AC361" s="9"/>
    </row>
    <row r="362" spans="1:29" ht="15" x14ac:dyDescent="0.2">
      <c r="A362" s="3350"/>
      <c r="B362" s="3353"/>
      <c r="C362" s="3356"/>
      <c r="D362" s="3365"/>
      <c r="E362" s="3368"/>
      <c r="F362" s="3449"/>
      <c r="G362" s="3427"/>
      <c r="H362" s="3440"/>
      <c r="I362" s="3362"/>
      <c r="J362" s="3344"/>
      <c r="K362" s="358" t="s">
        <v>43</v>
      </c>
      <c r="L362" s="183"/>
      <c r="M362" s="127"/>
      <c r="N362" s="714"/>
      <c r="O362" s="713"/>
      <c r="AA362" s="9"/>
      <c r="AB362" s="9"/>
      <c r="AC362" s="9"/>
    </row>
    <row r="363" spans="1:29" ht="15" x14ac:dyDescent="0.2">
      <c r="A363" s="3350"/>
      <c r="B363" s="3353"/>
      <c r="C363" s="3356"/>
      <c r="D363" s="3365"/>
      <c r="E363" s="3368"/>
      <c r="F363" s="3449"/>
      <c r="G363" s="3427"/>
      <c r="H363" s="3440"/>
      <c r="I363" s="3362"/>
      <c r="J363" s="3344"/>
      <c r="K363" s="358" t="s">
        <v>40</v>
      </c>
      <c r="L363" s="177"/>
      <c r="M363" s="117"/>
      <c r="N363" s="244"/>
      <c r="O363" s="712"/>
    </row>
    <row r="364" spans="1:29" ht="15" x14ac:dyDescent="0.2">
      <c r="A364" s="3350"/>
      <c r="B364" s="3353"/>
      <c r="C364" s="3356"/>
      <c r="D364" s="3365"/>
      <c r="E364" s="3368"/>
      <c r="F364" s="3449"/>
      <c r="G364" s="3427"/>
      <c r="H364" s="3440"/>
      <c r="I364" s="3362"/>
      <c r="J364" s="3344"/>
      <c r="K364" s="358" t="s">
        <v>39</v>
      </c>
      <c r="L364" s="177">
        <v>0</v>
      </c>
      <c r="M364" s="117"/>
      <c r="N364" s="244"/>
      <c r="O364" s="712"/>
    </row>
    <row r="365" spans="1:29" ht="15.75" thickBot="1" x14ac:dyDescent="0.25">
      <c r="A365" s="3350"/>
      <c r="B365" s="3353"/>
      <c r="C365" s="3356"/>
      <c r="D365" s="3365"/>
      <c r="E365" s="3368"/>
      <c r="F365" s="3449"/>
      <c r="G365" s="3427"/>
      <c r="H365" s="3440"/>
      <c r="I365" s="3362"/>
      <c r="J365" s="3344"/>
      <c r="K365" s="171" t="s">
        <v>38</v>
      </c>
      <c r="L365" s="329"/>
      <c r="M365" s="679"/>
      <c r="N365" s="678"/>
      <c r="O365" s="711"/>
    </row>
    <row r="366" spans="1:29" ht="15.75" customHeight="1" thickBot="1" x14ac:dyDescent="0.25">
      <c r="A366" s="3351"/>
      <c r="B366" s="3354"/>
      <c r="C366" s="3357"/>
      <c r="D366" s="3366"/>
      <c r="E366" s="3369"/>
      <c r="F366" s="3450"/>
      <c r="G366" s="3428"/>
      <c r="H366" s="3441"/>
      <c r="I366" s="3363"/>
      <c r="J366" s="3345"/>
      <c r="K366" s="162" t="s">
        <v>29</v>
      </c>
      <c r="L366" s="337">
        <f>SUM(L360:L365)</f>
        <v>23.5</v>
      </c>
      <c r="M366" s="710"/>
      <c r="N366" s="709"/>
      <c r="O366" s="708"/>
    </row>
    <row r="367" spans="1:29" ht="15" thickBot="1" x14ac:dyDescent="0.25">
      <c r="A367" s="71" t="s">
        <v>77</v>
      </c>
      <c r="B367" s="58" t="s">
        <v>35</v>
      </c>
      <c r="C367" s="3511" t="s">
        <v>34</v>
      </c>
      <c r="D367" s="3512"/>
      <c r="E367" s="3512"/>
      <c r="F367" s="3512"/>
      <c r="G367" s="3512"/>
      <c r="H367" s="3512"/>
      <c r="I367" s="3513"/>
      <c r="J367" s="57"/>
      <c r="K367" s="155" t="s">
        <v>29</v>
      </c>
      <c r="L367" s="54">
        <f>L266*1</f>
        <v>154.6</v>
      </c>
      <c r="M367" s="707"/>
      <c r="N367" s="53"/>
      <c r="O367" s="52"/>
    </row>
    <row r="368" spans="1:29" ht="15" thickBot="1" x14ac:dyDescent="0.25">
      <c r="A368" s="320" t="s">
        <v>77</v>
      </c>
      <c r="B368" s="320"/>
      <c r="C368" s="3524" t="s">
        <v>32</v>
      </c>
      <c r="D368" s="3524"/>
      <c r="E368" s="3524"/>
      <c r="F368" s="3524"/>
      <c r="G368" s="3524"/>
      <c r="H368" s="3524"/>
      <c r="I368" s="3525"/>
      <c r="J368" s="149"/>
      <c r="K368" s="148" t="s">
        <v>29</v>
      </c>
      <c r="L368" s="319">
        <f>L367*1</f>
        <v>154.6</v>
      </c>
      <c r="M368" s="318"/>
      <c r="N368" s="318"/>
      <c r="O368" s="317"/>
    </row>
    <row r="369" spans="1:28" ht="15.75" thickBot="1" x14ac:dyDescent="0.25">
      <c r="A369" s="316" t="s">
        <v>75</v>
      </c>
      <c r="B369" s="315"/>
      <c r="C369" s="313" t="s">
        <v>222</v>
      </c>
      <c r="D369" s="313"/>
      <c r="E369" s="313"/>
      <c r="F369" s="314"/>
      <c r="G369" s="314"/>
      <c r="H369" s="313"/>
      <c r="I369" s="313"/>
      <c r="J369" s="313"/>
      <c r="K369" s="313"/>
      <c r="L369" s="313"/>
      <c r="M369" s="312"/>
      <c r="N369" s="312"/>
      <c r="O369" s="311"/>
    </row>
    <row r="370" spans="1:28" ht="35.25" customHeight="1" thickBot="1" x14ac:dyDescent="0.25">
      <c r="A370" s="310"/>
      <c r="B370" s="309"/>
      <c r="C370" s="307"/>
      <c r="D370" s="307"/>
      <c r="E370" s="307"/>
      <c r="F370" s="308"/>
      <c r="G370" s="308"/>
      <c r="H370" s="307"/>
      <c r="I370" s="307"/>
      <c r="J370" s="307"/>
      <c r="K370" s="307"/>
      <c r="L370" s="706"/>
      <c r="M370" s="430" t="s">
        <v>221</v>
      </c>
      <c r="N370" s="295"/>
      <c r="O370" s="294">
        <v>1</v>
      </c>
      <c r="Y370" s="5"/>
    </row>
    <row r="371" spans="1:28" ht="15" thickBot="1" x14ac:dyDescent="0.25">
      <c r="A371" s="425" t="s">
        <v>75</v>
      </c>
      <c r="B371" s="565" t="s">
        <v>35</v>
      </c>
      <c r="C371" s="705" t="s">
        <v>220</v>
      </c>
      <c r="D371" s="704"/>
      <c r="E371" s="704"/>
      <c r="F371" s="704"/>
      <c r="G371" s="704"/>
      <c r="H371" s="704"/>
      <c r="I371" s="704"/>
      <c r="J371" s="704"/>
      <c r="K371" s="704"/>
      <c r="L371" s="703"/>
      <c r="M371" s="702"/>
      <c r="N371" s="702"/>
      <c r="O371" s="701"/>
    </row>
    <row r="372" spans="1:28" ht="36.75" customHeight="1" thickBot="1" x14ac:dyDescent="0.25">
      <c r="A372" s="300"/>
      <c r="B372" s="58"/>
      <c r="C372" s="298"/>
      <c r="D372" s="298"/>
      <c r="E372" s="298"/>
      <c r="F372" s="298"/>
      <c r="G372" s="298"/>
      <c r="H372" s="298"/>
      <c r="I372" s="298"/>
      <c r="J372" s="298"/>
      <c r="K372" s="298"/>
      <c r="L372" s="298"/>
      <c r="M372" s="423" t="s">
        <v>219</v>
      </c>
      <c r="N372" s="295" t="s">
        <v>130</v>
      </c>
      <c r="O372" s="294"/>
    </row>
    <row r="373" spans="1:28" ht="15.75" thickBot="1" x14ac:dyDescent="0.25">
      <c r="A373" s="392" t="s">
        <v>75</v>
      </c>
      <c r="B373" s="3563" t="s">
        <v>35</v>
      </c>
      <c r="C373" s="108" t="s">
        <v>35</v>
      </c>
      <c r="D373" s="700"/>
      <c r="E373" s="700"/>
      <c r="F373" s="3526" t="s">
        <v>218</v>
      </c>
      <c r="G373" s="3429" t="s">
        <v>205</v>
      </c>
      <c r="H373" s="3439" t="s">
        <v>51</v>
      </c>
      <c r="I373" s="3361" t="s">
        <v>54</v>
      </c>
      <c r="J373" s="412" t="s">
        <v>49</v>
      </c>
      <c r="K373" s="132" t="s">
        <v>48</v>
      </c>
      <c r="L373" s="293">
        <f t="shared" ref="L373:L378" si="1">L380+L387+L394+L401+L408+L415+L422</f>
        <v>30</v>
      </c>
      <c r="M373" s="217" t="s">
        <v>87</v>
      </c>
      <c r="N373" s="216" t="s">
        <v>46</v>
      </c>
      <c r="O373" s="282">
        <v>1</v>
      </c>
    </row>
    <row r="374" spans="1:28" ht="15.75" thickBot="1" x14ac:dyDescent="0.25">
      <c r="A374" s="388"/>
      <c r="B374" s="3564"/>
      <c r="C374" s="82"/>
      <c r="D374" s="697"/>
      <c r="E374" s="697"/>
      <c r="F374" s="3527"/>
      <c r="G374" s="3430"/>
      <c r="H374" s="3440"/>
      <c r="I374" s="3362"/>
      <c r="J374" s="385"/>
      <c r="K374" s="128" t="s">
        <v>44</v>
      </c>
      <c r="L374" s="293">
        <f t="shared" si="1"/>
        <v>0</v>
      </c>
      <c r="M374" s="230"/>
      <c r="N374" s="211"/>
      <c r="O374" s="263"/>
    </row>
    <row r="375" spans="1:28" ht="15.75" thickBot="1" x14ac:dyDescent="0.25">
      <c r="A375" s="388"/>
      <c r="B375" s="3564"/>
      <c r="C375" s="82"/>
      <c r="D375" s="697"/>
      <c r="E375" s="697"/>
      <c r="F375" s="3528"/>
      <c r="G375" s="3430"/>
      <c r="H375" s="3440"/>
      <c r="I375" s="3362"/>
      <c r="J375" s="78"/>
      <c r="K375" s="124" t="s">
        <v>43</v>
      </c>
      <c r="L375" s="293">
        <f t="shared" si="1"/>
        <v>398.5</v>
      </c>
      <c r="M375" s="230"/>
      <c r="N375" s="264" t="s">
        <v>130</v>
      </c>
      <c r="O375" s="263"/>
    </row>
    <row r="376" spans="1:28" ht="20.25" customHeight="1" thickBot="1" x14ac:dyDescent="0.25">
      <c r="A376" s="388"/>
      <c r="B376" s="3564"/>
      <c r="C376" s="82"/>
      <c r="D376" s="697"/>
      <c r="E376" s="697"/>
      <c r="F376" s="3528"/>
      <c r="G376" s="3430"/>
      <c r="H376" s="3440"/>
      <c r="I376" s="3362"/>
      <c r="J376" s="78"/>
      <c r="K376" s="124" t="s">
        <v>40</v>
      </c>
      <c r="L376" s="293">
        <f t="shared" si="1"/>
        <v>0</v>
      </c>
      <c r="M376" s="699" t="s">
        <v>214</v>
      </c>
      <c r="N376" s="698" t="s">
        <v>46</v>
      </c>
      <c r="O376" s="263">
        <v>10</v>
      </c>
    </row>
    <row r="377" spans="1:28" ht="15.75" thickBot="1" x14ac:dyDescent="0.25">
      <c r="A377" s="388"/>
      <c r="B377" s="3564"/>
      <c r="C377" s="82"/>
      <c r="D377" s="697"/>
      <c r="E377" s="697"/>
      <c r="F377" s="3528"/>
      <c r="G377" s="3430"/>
      <c r="H377" s="3440"/>
      <c r="I377" s="3362"/>
      <c r="J377" s="78"/>
      <c r="K377" s="124" t="s">
        <v>39</v>
      </c>
      <c r="L377" s="293">
        <f t="shared" si="1"/>
        <v>22.7</v>
      </c>
      <c r="M377" s="230"/>
      <c r="N377" s="264"/>
      <c r="O377" s="206"/>
    </row>
    <row r="378" spans="1:28" ht="15.75" thickBot="1" x14ac:dyDescent="0.25">
      <c r="A378" s="388"/>
      <c r="B378" s="3564"/>
      <c r="C378" s="82"/>
      <c r="D378" s="697"/>
      <c r="E378" s="697"/>
      <c r="F378" s="3528"/>
      <c r="G378" s="3430"/>
      <c r="H378" s="3440"/>
      <c r="I378" s="3362"/>
      <c r="J378" s="78"/>
      <c r="K378" s="504" t="s">
        <v>37</v>
      </c>
      <c r="L378" s="293">
        <f t="shared" si="1"/>
        <v>0</v>
      </c>
      <c r="M378" s="259"/>
      <c r="N378" s="258"/>
      <c r="O378" s="257"/>
    </row>
    <row r="379" spans="1:28" ht="18" customHeight="1" thickBot="1" x14ac:dyDescent="0.25">
      <c r="A379" s="71"/>
      <c r="B379" s="3565"/>
      <c r="C379" s="418"/>
      <c r="D379" s="115"/>
      <c r="E379" s="115"/>
      <c r="F379" s="3529"/>
      <c r="G379" s="3431"/>
      <c r="H379" s="3441"/>
      <c r="I379" s="3363"/>
      <c r="J379" s="255"/>
      <c r="K379" s="162" t="s">
        <v>29</v>
      </c>
      <c r="L379" s="193">
        <f>SUM(L373:L378)</f>
        <v>451.2</v>
      </c>
      <c r="M379" s="192"/>
      <c r="N379" s="191"/>
      <c r="O379" s="190"/>
    </row>
    <row r="380" spans="1:28" ht="15" x14ac:dyDescent="0.2">
      <c r="A380" s="392" t="s">
        <v>75</v>
      </c>
      <c r="B380" s="3563" t="s">
        <v>35</v>
      </c>
      <c r="C380" s="108" t="s">
        <v>35</v>
      </c>
      <c r="D380" s="179" t="s">
        <v>35</v>
      </c>
      <c r="E380" s="220"/>
      <c r="F380" s="3424" t="s">
        <v>217</v>
      </c>
      <c r="G380" s="3429" t="s">
        <v>205</v>
      </c>
      <c r="H380" s="3492" t="s">
        <v>51</v>
      </c>
      <c r="I380" s="3361" t="s">
        <v>73</v>
      </c>
      <c r="J380" s="219" t="s">
        <v>49</v>
      </c>
      <c r="K380" s="188" t="s">
        <v>48</v>
      </c>
      <c r="L380" s="218">
        <v>0</v>
      </c>
      <c r="M380" s="217" t="s">
        <v>47</v>
      </c>
      <c r="N380" s="216" t="s">
        <v>46</v>
      </c>
      <c r="O380" s="282">
        <v>1</v>
      </c>
    </row>
    <row r="381" spans="1:28" ht="15" x14ac:dyDescent="0.2">
      <c r="A381" s="388"/>
      <c r="B381" s="3564"/>
      <c r="C381" s="82"/>
      <c r="D381" s="179"/>
      <c r="E381" s="201"/>
      <c r="F381" s="3424"/>
      <c r="G381" s="3430"/>
      <c r="H381" s="3412"/>
      <c r="I381" s="3362"/>
      <c r="J381" s="214" t="s">
        <v>85</v>
      </c>
      <c r="K381" s="96" t="s">
        <v>44</v>
      </c>
      <c r="L381" s="213"/>
      <c r="M381" s="212"/>
      <c r="N381" s="211"/>
      <c r="O381" s="263"/>
    </row>
    <row r="382" spans="1:28" ht="15" x14ac:dyDescent="0.2">
      <c r="A382" s="388"/>
      <c r="B382" s="3564"/>
      <c r="C382" s="82"/>
      <c r="D382" s="179"/>
      <c r="E382" s="201"/>
      <c r="F382" s="3424"/>
      <c r="G382" s="3430"/>
      <c r="H382" s="3412"/>
      <c r="I382" s="3362"/>
      <c r="J382" s="214"/>
      <c r="K382" s="178" t="s">
        <v>43</v>
      </c>
      <c r="L382" s="209">
        <v>0</v>
      </c>
      <c r="M382" s="395"/>
      <c r="N382" s="394"/>
      <c r="O382" s="263"/>
      <c r="Q382" s="276"/>
      <c r="Y382" s="9"/>
    </row>
    <row r="383" spans="1:28" ht="15" x14ac:dyDescent="0.2">
      <c r="A383" s="388"/>
      <c r="B383" s="3564"/>
      <c r="C383" s="82"/>
      <c r="D383" s="179"/>
      <c r="E383" s="201"/>
      <c r="F383" s="3424"/>
      <c r="G383" s="3430"/>
      <c r="H383" s="3412"/>
      <c r="I383" s="3362"/>
      <c r="J383" s="78"/>
      <c r="K383" s="178" t="s">
        <v>40</v>
      </c>
      <c r="L383" s="213"/>
      <c r="M383" s="230"/>
      <c r="N383" s="264"/>
      <c r="O383" s="263"/>
    </row>
    <row r="384" spans="1:28" ht="15" x14ac:dyDescent="0.2">
      <c r="A384" s="388"/>
      <c r="B384" s="3564"/>
      <c r="C384" s="82"/>
      <c r="D384" s="179"/>
      <c r="E384" s="201"/>
      <c r="F384" s="3424"/>
      <c r="G384" s="3430"/>
      <c r="H384" s="3412"/>
      <c r="I384" s="3362"/>
      <c r="J384" s="78"/>
      <c r="K384" s="178" t="s">
        <v>39</v>
      </c>
      <c r="L384" s="213">
        <v>0</v>
      </c>
      <c r="M384" s="230"/>
      <c r="N384" s="264"/>
      <c r="O384" s="206"/>
      <c r="Q384" s="276"/>
      <c r="AB384" s="9"/>
    </row>
    <row r="385" spans="1:15" ht="15.75" thickBot="1" x14ac:dyDescent="0.25">
      <c r="A385" s="388"/>
      <c r="B385" s="3564"/>
      <c r="C385" s="82"/>
      <c r="D385" s="179"/>
      <c r="E385" s="201"/>
      <c r="F385" s="3424"/>
      <c r="G385" s="3430"/>
      <c r="H385" s="3412"/>
      <c r="I385" s="3362"/>
      <c r="J385" s="78"/>
      <c r="K385" s="171" t="s">
        <v>37</v>
      </c>
      <c r="L385" s="284"/>
      <c r="M385" s="259"/>
      <c r="N385" s="258"/>
      <c r="O385" s="257"/>
    </row>
    <row r="386" spans="1:15" ht="15.75" thickBot="1" x14ac:dyDescent="0.25">
      <c r="A386" s="71"/>
      <c r="B386" s="3565"/>
      <c r="C386" s="418"/>
      <c r="D386" s="194"/>
      <c r="E386" s="67"/>
      <c r="F386" s="3425"/>
      <c r="G386" s="3431"/>
      <c r="H386" s="3493"/>
      <c r="I386" s="3363"/>
      <c r="J386" s="255"/>
      <c r="K386" s="162" t="s">
        <v>29</v>
      </c>
      <c r="L386" s="193">
        <f>SUM(L380:L385)</f>
        <v>0</v>
      </c>
      <c r="M386" s="192"/>
      <c r="N386" s="191"/>
      <c r="O386" s="190"/>
    </row>
    <row r="387" spans="1:15" ht="15" customHeight="1" x14ac:dyDescent="0.2">
      <c r="A387" s="392" t="s">
        <v>75</v>
      </c>
      <c r="B387" s="3563" t="s">
        <v>35</v>
      </c>
      <c r="C387" s="108" t="s">
        <v>35</v>
      </c>
      <c r="D387" s="179" t="s">
        <v>84</v>
      </c>
      <c r="E387" s="3367"/>
      <c r="F387" s="3536" t="s">
        <v>216</v>
      </c>
      <c r="G387" s="3426" t="s">
        <v>205</v>
      </c>
      <c r="H387" s="3492" t="s">
        <v>51</v>
      </c>
      <c r="I387" s="3361" t="s">
        <v>73</v>
      </c>
      <c r="J387" s="696" t="s">
        <v>49</v>
      </c>
      <c r="K387" s="188" t="s">
        <v>48</v>
      </c>
      <c r="L387" s="187">
        <v>30</v>
      </c>
      <c r="M387" s="217" t="s">
        <v>47</v>
      </c>
      <c r="N387" s="100" t="s">
        <v>46</v>
      </c>
      <c r="O387" s="695"/>
    </row>
    <row r="388" spans="1:15" ht="15" customHeight="1" x14ac:dyDescent="0.2">
      <c r="A388" s="388"/>
      <c r="B388" s="3564"/>
      <c r="C388" s="82"/>
      <c r="D388" s="179"/>
      <c r="E388" s="3368"/>
      <c r="F388" s="3537"/>
      <c r="G388" s="3427"/>
      <c r="H388" s="3412"/>
      <c r="I388" s="3362"/>
      <c r="J388" s="692" t="s">
        <v>215</v>
      </c>
      <c r="K388" s="96" t="s">
        <v>44</v>
      </c>
      <c r="L388" s="183"/>
      <c r="M388" s="230"/>
      <c r="N388" s="93"/>
      <c r="O388" s="694"/>
    </row>
    <row r="389" spans="1:15" ht="25.5" x14ac:dyDescent="0.2">
      <c r="A389" s="388"/>
      <c r="B389" s="3564"/>
      <c r="C389" s="82"/>
      <c r="D389" s="179"/>
      <c r="E389" s="3368"/>
      <c r="F389" s="3537"/>
      <c r="G389" s="3427"/>
      <c r="H389" s="3412"/>
      <c r="I389" s="3362"/>
      <c r="J389" s="692"/>
      <c r="K389" s="178" t="s">
        <v>43</v>
      </c>
      <c r="L389" s="95">
        <v>78.5</v>
      </c>
      <c r="M389" s="90" t="s">
        <v>214</v>
      </c>
      <c r="N389" s="126" t="s">
        <v>41</v>
      </c>
      <c r="O389" s="693">
        <v>10</v>
      </c>
    </row>
    <row r="390" spans="1:15" ht="15" x14ac:dyDescent="0.2">
      <c r="A390" s="388"/>
      <c r="B390" s="3564"/>
      <c r="C390" s="82"/>
      <c r="D390" s="179"/>
      <c r="E390" s="3368"/>
      <c r="F390" s="3537"/>
      <c r="G390" s="3427"/>
      <c r="H390" s="3412"/>
      <c r="I390" s="3362"/>
      <c r="J390" s="692"/>
      <c r="K390" s="178" t="s">
        <v>40</v>
      </c>
      <c r="L390" s="183">
        <v>0</v>
      </c>
      <c r="M390" s="182"/>
      <c r="N390" s="517"/>
      <c r="O390" s="180"/>
    </row>
    <row r="391" spans="1:15" ht="15" x14ac:dyDescent="0.2">
      <c r="A391" s="388"/>
      <c r="B391" s="3564"/>
      <c r="C391" s="82"/>
      <c r="D391" s="179"/>
      <c r="E391" s="3368"/>
      <c r="F391" s="3537"/>
      <c r="G391" s="3427"/>
      <c r="H391" s="3412"/>
      <c r="I391" s="3362"/>
      <c r="J391" s="692"/>
      <c r="K391" s="178" t="s">
        <v>39</v>
      </c>
      <c r="L391" s="183">
        <v>22.7</v>
      </c>
      <c r="M391" s="182"/>
      <c r="N391" s="517"/>
      <c r="O391" s="180"/>
    </row>
    <row r="392" spans="1:15" ht="15.75" thickBot="1" x14ac:dyDescent="0.25">
      <c r="A392" s="388"/>
      <c r="B392" s="3564"/>
      <c r="C392" s="82"/>
      <c r="D392" s="179"/>
      <c r="E392" s="3368"/>
      <c r="F392" s="3537"/>
      <c r="G392" s="3427"/>
      <c r="H392" s="3412"/>
      <c r="I392" s="3362"/>
      <c r="J392" s="692"/>
      <c r="K392" s="171" t="s">
        <v>37</v>
      </c>
      <c r="L392" s="329">
        <v>0</v>
      </c>
      <c r="M392" s="169"/>
      <c r="N392" s="515"/>
      <c r="O392" s="326"/>
    </row>
    <row r="393" spans="1:15" ht="15.75" customHeight="1" thickBot="1" x14ac:dyDescent="0.25">
      <c r="A393" s="71"/>
      <c r="B393" s="3565"/>
      <c r="C393" s="418"/>
      <c r="D393" s="194"/>
      <c r="E393" s="3369"/>
      <c r="F393" s="3570"/>
      <c r="G393" s="3428"/>
      <c r="H393" s="3493"/>
      <c r="I393" s="3363"/>
      <c r="J393" s="691"/>
      <c r="K393" s="162" t="s">
        <v>29</v>
      </c>
      <c r="L393" s="63">
        <f>SUM(L387:L392)</f>
        <v>131.19999999999999</v>
      </c>
      <c r="M393" s="513"/>
      <c r="N393" s="690"/>
      <c r="O393" s="511"/>
    </row>
    <row r="394" spans="1:15" ht="15.75" customHeight="1" x14ac:dyDescent="0.2">
      <c r="A394" s="392" t="s">
        <v>75</v>
      </c>
      <c r="B394" s="3563" t="s">
        <v>35</v>
      </c>
      <c r="C394" s="108" t="s">
        <v>35</v>
      </c>
      <c r="D394" s="179" t="s">
        <v>78</v>
      </c>
      <c r="E394" s="3367"/>
      <c r="F394" s="3255" t="s">
        <v>213</v>
      </c>
      <c r="G394" s="3426" t="s">
        <v>205</v>
      </c>
      <c r="H394" s="3492" t="s">
        <v>51</v>
      </c>
      <c r="I394" s="3361" t="s">
        <v>73</v>
      </c>
      <c r="J394" s="219" t="s">
        <v>49</v>
      </c>
      <c r="K394" s="188" t="s">
        <v>48</v>
      </c>
      <c r="L394" s="187">
        <v>0</v>
      </c>
      <c r="M394" s="217" t="s">
        <v>47</v>
      </c>
      <c r="N394" s="100" t="s">
        <v>46</v>
      </c>
      <c r="O394" s="184"/>
    </row>
    <row r="395" spans="1:15" ht="15.75" customHeight="1" x14ac:dyDescent="0.2">
      <c r="A395" s="388"/>
      <c r="B395" s="3564"/>
      <c r="C395" s="82"/>
      <c r="D395" s="179"/>
      <c r="E395" s="3368"/>
      <c r="F395" s="3597"/>
      <c r="G395" s="3427"/>
      <c r="H395" s="3412"/>
      <c r="I395" s="3362"/>
      <c r="J395" s="214" t="s">
        <v>85</v>
      </c>
      <c r="K395" s="96" t="s">
        <v>44</v>
      </c>
      <c r="L395" s="183"/>
      <c r="M395" s="689"/>
      <c r="N395" s="93"/>
      <c r="O395" s="180"/>
    </row>
    <row r="396" spans="1:15" ht="15.75" customHeight="1" x14ac:dyDescent="0.2">
      <c r="A396" s="388"/>
      <c r="B396" s="3564"/>
      <c r="C396" s="82"/>
      <c r="D396" s="179"/>
      <c r="E396" s="3368"/>
      <c r="F396" s="3597"/>
      <c r="G396" s="3427"/>
      <c r="H396" s="3412"/>
      <c r="I396" s="3362"/>
      <c r="J396" s="214"/>
      <c r="K396" s="178" t="s">
        <v>43</v>
      </c>
      <c r="L396" s="370">
        <v>320</v>
      </c>
      <c r="M396" s="688"/>
      <c r="N396" s="519"/>
      <c r="O396" s="174"/>
    </row>
    <row r="397" spans="1:15" ht="15.75" customHeight="1" x14ac:dyDescent="0.2">
      <c r="A397" s="388"/>
      <c r="B397" s="3564"/>
      <c r="C397" s="82"/>
      <c r="D397" s="179"/>
      <c r="E397" s="3368"/>
      <c r="F397" s="3597"/>
      <c r="G397" s="3427"/>
      <c r="H397" s="3412"/>
      <c r="I397" s="3362"/>
      <c r="J397" s="78"/>
      <c r="K397" s="178" t="s">
        <v>40</v>
      </c>
      <c r="L397" s="177"/>
      <c r="M397" s="688"/>
      <c r="N397" s="519"/>
      <c r="O397" s="174"/>
    </row>
    <row r="398" spans="1:15" ht="15.75" customHeight="1" x14ac:dyDescent="0.2">
      <c r="A398" s="388"/>
      <c r="B398" s="3564"/>
      <c r="C398" s="82"/>
      <c r="D398" s="179"/>
      <c r="E398" s="3368"/>
      <c r="F398" s="3597"/>
      <c r="G398" s="3427"/>
      <c r="H398" s="3412"/>
      <c r="I398" s="3362"/>
      <c r="J398" s="78"/>
      <c r="K398" s="178" t="s">
        <v>39</v>
      </c>
      <c r="L398" s="177"/>
      <c r="M398" s="688"/>
      <c r="N398" s="519"/>
      <c r="O398" s="174"/>
    </row>
    <row r="399" spans="1:15" ht="15.75" customHeight="1" thickBot="1" x14ac:dyDescent="0.25">
      <c r="A399" s="388"/>
      <c r="B399" s="3564"/>
      <c r="C399" s="82"/>
      <c r="D399" s="179"/>
      <c r="E399" s="3368"/>
      <c r="F399" s="3597"/>
      <c r="G399" s="3427"/>
      <c r="H399" s="3412"/>
      <c r="I399" s="3362"/>
      <c r="J399" s="78"/>
      <c r="K399" s="171" t="s">
        <v>37</v>
      </c>
      <c r="L399" s="329"/>
      <c r="M399" s="687"/>
      <c r="N399" s="686"/>
      <c r="O399" s="167"/>
    </row>
    <row r="400" spans="1:15" ht="15.75" customHeight="1" thickBot="1" x14ac:dyDescent="0.25">
      <c r="A400" s="71"/>
      <c r="B400" s="3565"/>
      <c r="C400" s="418"/>
      <c r="D400" s="194"/>
      <c r="E400" s="3369"/>
      <c r="F400" s="3166"/>
      <c r="G400" s="3428"/>
      <c r="H400" s="3493"/>
      <c r="I400" s="3363"/>
      <c r="J400" s="255"/>
      <c r="K400" s="162" t="s">
        <v>29</v>
      </c>
      <c r="L400" s="63">
        <f>SUM(L394:L399)</f>
        <v>320</v>
      </c>
      <c r="M400" s="324"/>
      <c r="N400" s="349"/>
      <c r="O400" s="322"/>
    </row>
    <row r="401" spans="1:15" ht="15.75" customHeight="1" x14ac:dyDescent="0.2">
      <c r="A401" s="392" t="s">
        <v>75</v>
      </c>
      <c r="B401" s="3563" t="s">
        <v>35</v>
      </c>
      <c r="C401" s="108" t="s">
        <v>35</v>
      </c>
      <c r="D401" s="179" t="s">
        <v>77</v>
      </c>
      <c r="E401" s="3367"/>
      <c r="F401" s="3255" t="s">
        <v>212</v>
      </c>
      <c r="G401" s="3426" t="s">
        <v>205</v>
      </c>
      <c r="H401" s="3492" t="s">
        <v>51</v>
      </c>
      <c r="I401" s="3361" t="s">
        <v>69</v>
      </c>
      <c r="J401" s="3343" t="s">
        <v>211</v>
      </c>
      <c r="K401" s="188" t="s">
        <v>48</v>
      </c>
      <c r="L401" s="187">
        <v>0</v>
      </c>
      <c r="M401" s="217" t="s">
        <v>47</v>
      </c>
      <c r="N401" s="100" t="s">
        <v>46</v>
      </c>
      <c r="O401" s="184"/>
    </row>
    <row r="402" spans="1:15" ht="15.75" customHeight="1" x14ac:dyDescent="0.2">
      <c r="A402" s="388"/>
      <c r="B402" s="3564"/>
      <c r="C402" s="82"/>
      <c r="D402" s="179"/>
      <c r="E402" s="3368"/>
      <c r="F402" s="3597"/>
      <c r="G402" s="3427"/>
      <c r="H402" s="3412"/>
      <c r="I402" s="3362"/>
      <c r="J402" s="3344"/>
      <c r="K402" s="96" t="s">
        <v>44</v>
      </c>
      <c r="L402" s="183"/>
      <c r="M402" s="230"/>
      <c r="N402" s="211"/>
      <c r="O402" s="180"/>
    </row>
    <row r="403" spans="1:15" ht="15.75" customHeight="1" x14ac:dyDescent="0.2">
      <c r="A403" s="388"/>
      <c r="B403" s="3564"/>
      <c r="C403" s="82"/>
      <c r="D403" s="179"/>
      <c r="E403" s="3368"/>
      <c r="F403" s="3597"/>
      <c r="G403" s="3427"/>
      <c r="H403" s="3412"/>
      <c r="I403" s="3362"/>
      <c r="J403" s="3344"/>
      <c r="K403" s="178" t="s">
        <v>43</v>
      </c>
      <c r="L403" s="177"/>
      <c r="M403" s="117"/>
      <c r="N403" s="244"/>
      <c r="O403" s="174"/>
    </row>
    <row r="404" spans="1:15" ht="15.75" customHeight="1" x14ac:dyDescent="0.2">
      <c r="A404" s="388"/>
      <c r="B404" s="3564"/>
      <c r="C404" s="82"/>
      <c r="D404" s="179"/>
      <c r="E404" s="3368"/>
      <c r="F404" s="3597"/>
      <c r="G404" s="3427"/>
      <c r="H404" s="3412"/>
      <c r="I404" s="3362"/>
      <c r="J404" s="3344"/>
      <c r="K404" s="178" t="s">
        <v>40</v>
      </c>
      <c r="L404" s="177"/>
      <c r="M404" s="117"/>
      <c r="N404" s="244"/>
      <c r="O404" s="174"/>
    </row>
    <row r="405" spans="1:15" ht="15.75" customHeight="1" x14ac:dyDescent="0.2">
      <c r="A405" s="388"/>
      <c r="B405" s="3564"/>
      <c r="C405" s="82"/>
      <c r="D405" s="179"/>
      <c r="E405" s="3368"/>
      <c r="F405" s="3597"/>
      <c r="G405" s="3427"/>
      <c r="H405" s="3412"/>
      <c r="I405" s="3362"/>
      <c r="J405" s="3344"/>
      <c r="K405" s="178" t="s">
        <v>39</v>
      </c>
      <c r="L405" s="177"/>
      <c r="M405" s="117"/>
      <c r="N405" s="244"/>
      <c r="O405" s="174"/>
    </row>
    <row r="406" spans="1:15" ht="15.75" customHeight="1" thickBot="1" x14ac:dyDescent="0.25">
      <c r="A406" s="388"/>
      <c r="B406" s="3564"/>
      <c r="C406" s="82"/>
      <c r="D406" s="179"/>
      <c r="E406" s="3368"/>
      <c r="F406" s="3597"/>
      <c r="G406" s="3427"/>
      <c r="H406" s="3412"/>
      <c r="I406" s="3362"/>
      <c r="J406" s="3344"/>
      <c r="K406" s="171" t="s">
        <v>37</v>
      </c>
      <c r="L406" s="329"/>
      <c r="M406" s="679"/>
      <c r="N406" s="678"/>
      <c r="O406" s="326"/>
    </row>
    <row r="407" spans="1:15" ht="15.75" customHeight="1" thickBot="1" x14ac:dyDescent="0.25">
      <c r="A407" s="71"/>
      <c r="B407" s="3565"/>
      <c r="C407" s="418"/>
      <c r="D407" s="194"/>
      <c r="E407" s="3369"/>
      <c r="F407" s="3166"/>
      <c r="G407" s="3428"/>
      <c r="H407" s="3493"/>
      <c r="I407" s="3363"/>
      <c r="J407" s="3345"/>
      <c r="K407" s="162" t="s">
        <v>29</v>
      </c>
      <c r="L407" s="63">
        <f>SUM(L401:L406)</f>
        <v>0</v>
      </c>
      <c r="M407" s="676"/>
      <c r="N407" s="61"/>
      <c r="O407" s="511"/>
    </row>
    <row r="408" spans="1:15" ht="15.75" customHeight="1" x14ac:dyDescent="0.2">
      <c r="A408" s="392" t="s">
        <v>75</v>
      </c>
      <c r="B408" s="3563" t="s">
        <v>35</v>
      </c>
      <c r="C408" s="108" t="s">
        <v>35</v>
      </c>
      <c r="D408" s="179" t="s">
        <v>75</v>
      </c>
      <c r="E408" s="3367"/>
      <c r="F408" s="3255" t="s">
        <v>210</v>
      </c>
      <c r="G408" s="3426" t="s">
        <v>205</v>
      </c>
      <c r="H408" s="3492" t="s">
        <v>51</v>
      </c>
      <c r="I408" s="3361" t="s">
        <v>114</v>
      </c>
      <c r="J408" s="3343" t="s">
        <v>209</v>
      </c>
      <c r="K408" s="188" t="s">
        <v>48</v>
      </c>
      <c r="L408" s="187">
        <v>0</v>
      </c>
      <c r="M408" s="217" t="s">
        <v>47</v>
      </c>
      <c r="N408" s="100" t="s">
        <v>46</v>
      </c>
      <c r="O408" s="184"/>
    </row>
    <row r="409" spans="1:15" ht="15.75" customHeight="1" x14ac:dyDescent="0.2">
      <c r="A409" s="388"/>
      <c r="B409" s="3564"/>
      <c r="C409" s="82"/>
      <c r="D409" s="179"/>
      <c r="E409" s="3368"/>
      <c r="F409" s="3597"/>
      <c r="G409" s="3427"/>
      <c r="H409" s="3412"/>
      <c r="I409" s="3362"/>
      <c r="J409" s="3344"/>
      <c r="K409" s="96" t="s">
        <v>44</v>
      </c>
      <c r="L409" s="183"/>
      <c r="M409" s="230"/>
      <c r="N409" s="211"/>
      <c r="O409" s="180"/>
    </row>
    <row r="410" spans="1:15" ht="15.75" customHeight="1" x14ac:dyDescent="0.2">
      <c r="A410" s="388"/>
      <c r="B410" s="3564"/>
      <c r="C410" s="82"/>
      <c r="D410" s="179"/>
      <c r="E410" s="3368"/>
      <c r="F410" s="3597"/>
      <c r="G410" s="3427"/>
      <c r="H410" s="3412"/>
      <c r="I410" s="3362"/>
      <c r="J410" s="3344"/>
      <c r="K410" s="178" t="s">
        <v>43</v>
      </c>
      <c r="L410" s="177"/>
      <c r="M410" s="117"/>
      <c r="N410" s="244"/>
      <c r="O410" s="174"/>
    </row>
    <row r="411" spans="1:15" ht="15.75" customHeight="1" x14ac:dyDescent="0.2">
      <c r="A411" s="388"/>
      <c r="B411" s="3564"/>
      <c r="C411" s="82"/>
      <c r="D411" s="179"/>
      <c r="E411" s="3368"/>
      <c r="F411" s="3597"/>
      <c r="G411" s="3427"/>
      <c r="H411" s="3412"/>
      <c r="I411" s="3362"/>
      <c r="J411" s="3344"/>
      <c r="K411" s="178" t="s">
        <v>40</v>
      </c>
      <c r="L411" s="177"/>
      <c r="M411" s="117"/>
      <c r="N411" s="244"/>
      <c r="O411" s="174"/>
    </row>
    <row r="412" spans="1:15" ht="15.75" customHeight="1" x14ac:dyDescent="0.2">
      <c r="A412" s="388"/>
      <c r="B412" s="3564"/>
      <c r="C412" s="82"/>
      <c r="D412" s="179"/>
      <c r="E412" s="3368"/>
      <c r="F412" s="3597"/>
      <c r="G412" s="3427"/>
      <c r="H412" s="3412"/>
      <c r="I412" s="3362"/>
      <c r="J412" s="3344"/>
      <c r="K412" s="178" t="s">
        <v>39</v>
      </c>
      <c r="L412" s="177"/>
      <c r="M412" s="117"/>
      <c r="N412" s="244"/>
      <c r="O412" s="174"/>
    </row>
    <row r="413" spans="1:15" ht="15.75" customHeight="1" thickBot="1" x14ac:dyDescent="0.25">
      <c r="A413" s="388"/>
      <c r="B413" s="3564"/>
      <c r="C413" s="82"/>
      <c r="D413" s="179"/>
      <c r="E413" s="3368"/>
      <c r="F413" s="3597"/>
      <c r="G413" s="3427"/>
      <c r="H413" s="3412"/>
      <c r="I413" s="3362"/>
      <c r="J413" s="3344"/>
      <c r="K413" s="171" t="s">
        <v>37</v>
      </c>
      <c r="L413" s="329"/>
      <c r="M413" s="679"/>
      <c r="N413" s="678"/>
      <c r="O413" s="326"/>
    </row>
    <row r="414" spans="1:15" ht="15.75" customHeight="1" thickBot="1" x14ac:dyDescent="0.25">
      <c r="A414" s="71"/>
      <c r="B414" s="3565"/>
      <c r="C414" s="418"/>
      <c r="D414" s="194"/>
      <c r="E414" s="3369"/>
      <c r="F414" s="3166"/>
      <c r="G414" s="3428"/>
      <c r="H414" s="3493"/>
      <c r="I414" s="3363"/>
      <c r="J414" s="3345"/>
      <c r="K414" s="162" t="s">
        <v>29</v>
      </c>
      <c r="L414" s="63">
        <f>SUM(L408:L413)</f>
        <v>0</v>
      </c>
      <c r="M414" s="676"/>
      <c r="N414" s="61"/>
      <c r="O414" s="511"/>
    </row>
    <row r="415" spans="1:15" ht="15.75" customHeight="1" x14ac:dyDescent="0.2">
      <c r="A415" s="392" t="s">
        <v>75</v>
      </c>
      <c r="B415" s="3563" t="s">
        <v>35</v>
      </c>
      <c r="C415" s="108" t="s">
        <v>35</v>
      </c>
      <c r="D415" s="179" t="s">
        <v>71</v>
      </c>
      <c r="E415" s="3367"/>
      <c r="F415" s="3255" t="s">
        <v>208</v>
      </c>
      <c r="G415" s="3426" t="s">
        <v>205</v>
      </c>
      <c r="H415" s="3492" t="s">
        <v>51</v>
      </c>
      <c r="I415" s="3361" t="s">
        <v>60</v>
      </c>
      <c r="J415" s="3343" t="s">
        <v>207</v>
      </c>
      <c r="K415" s="188" t="s">
        <v>48</v>
      </c>
      <c r="L415" s="187">
        <v>0</v>
      </c>
      <c r="M415" s="217" t="s">
        <v>47</v>
      </c>
      <c r="N415" s="100" t="s">
        <v>46</v>
      </c>
      <c r="O415" s="184"/>
    </row>
    <row r="416" spans="1:15" ht="15.75" customHeight="1" x14ac:dyDescent="0.2">
      <c r="A416" s="388"/>
      <c r="B416" s="3564"/>
      <c r="C416" s="82"/>
      <c r="D416" s="179"/>
      <c r="E416" s="3368"/>
      <c r="F416" s="3597"/>
      <c r="G416" s="3427"/>
      <c r="H416" s="3412"/>
      <c r="I416" s="3362"/>
      <c r="J416" s="3344"/>
      <c r="K416" s="96" t="s">
        <v>44</v>
      </c>
      <c r="L416" s="183"/>
      <c r="M416" s="230"/>
      <c r="N416" s="211"/>
      <c r="O416" s="180"/>
    </row>
    <row r="417" spans="1:25" ht="15.75" customHeight="1" x14ac:dyDescent="0.2">
      <c r="A417" s="388"/>
      <c r="B417" s="3564"/>
      <c r="C417" s="82"/>
      <c r="D417" s="179"/>
      <c r="E417" s="3368"/>
      <c r="F417" s="3597"/>
      <c r="G417" s="3427"/>
      <c r="H417" s="3412"/>
      <c r="I417" s="3362"/>
      <c r="J417" s="3344"/>
      <c r="K417" s="178" t="s">
        <v>43</v>
      </c>
      <c r="L417" s="177"/>
      <c r="M417" s="117"/>
      <c r="N417" s="244"/>
      <c r="O417" s="174"/>
    </row>
    <row r="418" spans="1:25" ht="15.75" customHeight="1" x14ac:dyDescent="0.2">
      <c r="A418" s="388"/>
      <c r="B418" s="3564"/>
      <c r="C418" s="82"/>
      <c r="D418" s="179"/>
      <c r="E418" s="3368"/>
      <c r="F418" s="3597"/>
      <c r="G418" s="3427"/>
      <c r="H418" s="3412"/>
      <c r="I418" s="3362"/>
      <c r="J418" s="3344"/>
      <c r="K418" s="178" t="s">
        <v>40</v>
      </c>
      <c r="L418" s="177"/>
      <c r="M418" s="117"/>
      <c r="N418" s="244"/>
      <c r="O418" s="174"/>
    </row>
    <row r="419" spans="1:25" ht="15.75" customHeight="1" thickBot="1" x14ac:dyDescent="0.25">
      <c r="A419" s="388"/>
      <c r="B419" s="3564"/>
      <c r="C419" s="82"/>
      <c r="D419" s="179"/>
      <c r="E419" s="3368"/>
      <c r="F419" s="3597"/>
      <c r="G419" s="3427"/>
      <c r="H419" s="3412"/>
      <c r="I419" s="3362"/>
      <c r="J419" s="3344"/>
      <c r="K419" s="171" t="s">
        <v>39</v>
      </c>
      <c r="L419" s="241"/>
      <c r="M419" s="240"/>
      <c r="N419" s="239"/>
      <c r="O419" s="682"/>
    </row>
    <row r="420" spans="1:25" ht="15.75" customHeight="1" thickBot="1" x14ac:dyDescent="0.25">
      <c r="A420" s="388"/>
      <c r="B420" s="3564"/>
      <c r="C420" s="82"/>
      <c r="D420" s="179"/>
      <c r="E420" s="3368"/>
      <c r="F420" s="3597"/>
      <c r="G420" s="3427"/>
      <c r="H420" s="3412"/>
      <c r="I420" s="3362"/>
      <c r="J420" s="3344"/>
      <c r="K420" s="603" t="s">
        <v>37</v>
      </c>
      <c r="L420" s="685"/>
      <c r="M420" s="138"/>
      <c r="N420" s="137"/>
      <c r="O420" s="684"/>
    </row>
    <row r="421" spans="1:25" ht="15.75" customHeight="1" thickBot="1" x14ac:dyDescent="0.25">
      <c r="A421" s="71"/>
      <c r="B421" s="3565"/>
      <c r="C421" s="418"/>
      <c r="D421" s="194"/>
      <c r="E421" s="3369"/>
      <c r="F421" s="3166"/>
      <c r="G421" s="3428"/>
      <c r="H421" s="3493"/>
      <c r="I421" s="3363"/>
      <c r="J421" s="3345"/>
      <c r="K421" s="162" t="s">
        <v>29</v>
      </c>
      <c r="L421" s="63">
        <f>SUM(L415:L420)</f>
        <v>0</v>
      </c>
      <c r="M421" s="676"/>
      <c r="N421" s="61"/>
      <c r="O421" s="511"/>
    </row>
    <row r="422" spans="1:25" ht="15.75" customHeight="1" x14ac:dyDescent="0.2">
      <c r="A422" s="392" t="s">
        <v>75</v>
      </c>
      <c r="B422" s="3563" t="s">
        <v>35</v>
      </c>
      <c r="C422" s="108" t="s">
        <v>35</v>
      </c>
      <c r="D422" s="179" t="s">
        <v>67</v>
      </c>
      <c r="E422" s="3367"/>
      <c r="F422" s="3255" t="s">
        <v>206</v>
      </c>
      <c r="G422" s="3426" t="s">
        <v>205</v>
      </c>
      <c r="H422" s="3492" t="s">
        <v>51</v>
      </c>
      <c r="I422" s="3361" t="s">
        <v>150</v>
      </c>
      <c r="J422" s="412" t="s">
        <v>49</v>
      </c>
      <c r="K422" s="188" t="s">
        <v>48</v>
      </c>
      <c r="L422" s="187">
        <v>0</v>
      </c>
      <c r="M422" s="217" t="s">
        <v>47</v>
      </c>
      <c r="N422" s="100" t="s">
        <v>46</v>
      </c>
      <c r="O422" s="184"/>
    </row>
    <row r="423" spans="1:25" ht="15.75" customHeight="1" x14ac:dyDescent="0.2">
      <c r="A423" s="388"/>
      <c r="B423" s="3564"/>
      <c r="C423" s="82"/>
      <c r="D423" s="179"/>
      <c r="E423" s="3368"/>
      <c r="F423" s="3597"/>
      <c r="G423" s="3427"/>
      <c r="H423" s="3412"/>
      <c r="I423" s="3362"/>
      <c r="J423" s="385" t="s">
        <v>204</v>
      </c>
      <c r="K423" s="96" t="s">
        <v>44</v>
      </c>
      <c r="L423" s="183"/>
      <c r="M423" s="230"/>
      <c r="N423" s="211"/>
      <c r="O423" s="180"/>
    </row>
    <row r="424" spans="1:25" ht="15.75" customHeight="1" thickBot="1" x14ac:dyDescent="0.25">
      <c r="A424" s="388"/>
      <c r="B424" s="3564"/>
      <c r="C424" s="82"/>
      <c r="D424" s="179"/>
      <c r="E424" s="3368"/>
      <c r="F424" s="3597"/>
      <c r="G424" s="3427"/>
      <c r="H424" s="3412"/>
      <c r="I424" s="3362"/>
      <c r="J424" s="3548"/>
      <c r="K424" s="171" t="s">
        <v>43</v>
      </c>
      <c r="L424" s="241"/>
      <c r="M424" s="240"/>
      <c r="N424" s="239"/>
      <c r="O424" s="682"/>
    </row>
    <row r="425" spans="1:25" ht="15.75" customHeight="1" x14ac:dyDescent="0.2">
      <c r="A425" s="388"/>
      <c r="B425" s="3564"/>
      <c r="C425" s="82"/>
      <c r="D425" s="179"/>
      <c r="E425" s="3368"/>
      <c r="F425" s="3597"/>
      <c r="G425" s="3427"/>
      <c r="H425" s="3412"/>
      <c r="I425" s="3362"/>
      <c r="J425" s="3548"/>
      <c r="K425" s="188" t="s">
        <v>40</v>
      </c>
      <c r="L425" s="187"/>
      <c r="M425" s="130"/>
      <c r="N425" s="681"/>
      <c r="O425" s="184"/>
    </row>
    <row r="426" spans="1:25" ht="15.75" customHeight="1" x14ac:dyDescent="0.2">
      <c r="A426" s="388"/>
      <c r="B426" s="3564"/>
      <c r="C426" s="82"/>
      <c r="D426" s="179"/>
      <c r="E426" s="3368"/>
      <c r="F426" s="3597"/>
      <c r="G426" s="3427"/>
      <c r="H426" s="3412"/>
      <c r="I426" s="3362"/>
      <c r="J426" s="3548"/>
      <c r="K426" s="178" t="s">
        <v>39</v>
      </c>
      <c r="L426" s="177"/>
      <c r="M426" s="117"/>
      <c r="N426" s="244"/>
      <c r="O426" s="174"/>
    </row>
    <row r="427" spans="1:25" ht="15.75" customHeight="1" thickBot="1" x14ac:dyDescent="0.25">
      <c r="A427" s="388"/>
      <c r="B427" s="3564"/>
      <c r="C427" s="82"/>
      <c r="D427" s="179"/>
      <c r="E427" s="3368"/>
      <c r="F427" s="3597"/>
      <c r="G427" s="3427"/>
      <c r="H427" s="3412"/>
      <c r="I427" s="3362"/>
      <c r="J427" s="3548"/>
      <c r="K427" s="171" t="s">
        <v>37</v>
      </c>
      <c r="L427" s="329"/>
      <c r="M427" s="679"/>
      <c r="N427" s="678"/>
      <c r="O427" s="326"/>
    </row>
    <row r="428" spans="1:25" ht="15.75" customHeight="1" thickBot="1" x14ac:dyDescent="0.25">
      <c r="A428" s="71"/>
      <c r="B428" s="3565"/>
      <c r="C428" s="418"/>
      <c r="D428" s="194"/>
      <c r="E428" s="3369"/>
      <c r="F428" s="3166"/>
      <c r="G428" s="3428"/>
      <c r="H428" s="3493"/>
      <c r="I428" s="3363"/>
      <c r="J428" s="3549"/>
      <c r="K428" s="162" t="s">
        <v>29</v>
      </c>
      <c r="L428" s="63">
        <f>SUM(L422:L427)</f>
        <v>0</v>
      </c>
      <c r="M428" s="676"/>
      <c r="N428" s="61"/>
      <c r="O428" s="511"/>
    </row>
    <row r="429" spans="1:25" ht="15" thickBot="1" x14ac:dyDescent="0.25">
      <c r="A429" s="71" t="s">
        <v>75</v>
      </c>
      <c r="B429" s="675" t="s">
        <v>35</v>
      </c>
      <c r="C429" s="3650" t="s">
        <v>34</v>
      </c>
      <c r="D429" s="3650"/>
      <c r="E429" s="3650"/>
      <c r="F429" s="3650"/>
      <c r="G429" s="3650"/>
      <c r="H429" s="3650"/>
      <c r="I429" s="3651"/>
      <c r="J429" s="594"/>
      <c r="K429" s="674" t="s">
        <v>29</v>
      </c>
      <c r="L429" s="673">
        <f>L379*1</f>
        <v>451.2</v>
      </c>
      <c r="M429" s="567"/>
      <c r="N429" s="567"/>
      <c r="O429" s="566"/>
    </row>
    <row r="430" spans="1:25" ht="15" thickBot="1" x14ac:dyDescent="0.25">
      <c r="A430" s="425" t="s">
        <v>75</v>
      </c>
      <c r="B430" s="565" t="s">
        <v>84</v>
      </c>
      <c r="C430" s="428" t="s">
        <v>203</v>
      </c>
      <c r="D430" s="427"/>
      <c r="E430" s="427"/>
      <c r="F430" s="427"/>
      <c r="G430" s="427"/>
      <c r="H430" s="427"/>
      <c r="I430" s="427"/>
      <c r="J430" s="427"/>
      <c r="K430" s="303"/>
      <c r="L430" s="303"/>
      <c r="M430" s="426"/>
      <c r="N430" s="426"/>
      <c r="O430" s="505"/>
    </row>
    <row r="431" spans="1:25" ht="26.25" thickBot="1" x14ac:dyDescent="0.25">
      <c r="A431" s="592"/>
      <c r="B431" s="591"/>
      <c r="C431" s="299"/>
      <c r="D431" s="298"/>
      <c r="E431" s="298"/>
      <c r="F431" s="298"/>
      <c r="G431" s="298"/>
      <c r="H431" s="298"/>
      <c r="I431" s="298"/>
      <c r="J431" s="298"/>
      <c r="K431" s="298"/>
      <c r="L431" s="297"/>
      <c r="M431" s="305" t="s">
        <v>202</v>
      </c>
      <c r="N431" s="295" t="s">
        <v>46</v>
      </c>
      <c r="O431" s="672"/>
      <c r="Y431" s="9"/>
    </row>
    <row r="432" spans="1:25" ht="15" customHeight="1" x14ac:dyDescent="0.2">
      <c r="A432" s="489" t="s">
        <v>75</v>
      </c>
      <c r="B432" s="3725" t="s">
        <v>84</v>
      </c>
      <c r="C432" s="488" t="s">
        <v>35</v>
      </c>
      <c r="D432" s="3494" t="s">
        <v>201</v>
      </c>
      <c r="E432" s="3495"/>
      <c r="F432" s="3496"/>
      <c r="G432" s="3429" t="s">
        <v>199</v>
      </c>
      <c r="H432" s="3479" t="s">
        <v>51</v>
      </c>
      <c r="I432" s="3485" t="s">
        <v>54</v>
      </c>
      <c r="J432" s="3343" t="s">
        <v>49</v>
      </c>
      <c r="K432" s="132" t="s">
        <v>48</v>
      </c>
      <c r="L432" s="293">
        <f>L439</f>
        <v>0</v>
      </c>
      <c r="M432" s="662"/>
      <c r="N432" s="661"/>
      <c r="O432" s="628"/>
      <c r="Y432" s="9"/>
    </row>
    <row r="433" spans="1:26" ht="15" customHeight="1" x14ac:dyDescent="0.2">
      <c r="A433" s="497"/>
      <c r="B433" s="3418"/>
      <c r="C433" s="496"/>
      <c r="D433" s="3497"/>
      <c r="E433" s="3498"/>
      <c r="F433" s="3499"/>
      <c r="G433" s="3430"/>
      <c r="H433" s="3480"/>
      <c r="I433" s="3486"/>
      <c r="J433" s="3344"/>
      <c r="K433" s="128" t="s">
        <v>44</v>
      </c>
      <c r="L433" s="291">
        <v>0</v>
      </c>
      <c r="M433" s="658"/>
      <c r="N433" s="671"/>
      <c r="O433" s="472"/>
      <c r="Y433" s="9"/>
    </row>
    <row r="434" spans="1:26" ht="20.25" customHeight="1" x14ac:dyDescent="0.2">
      <c r="A434" s="497"/>
      <c r="B434" s="3418"/>
      <c r="C434" s="496"/>
      <c r="D434" s="3500"/>
      <c r="E434" s="3498"/>
      <c r="F434" s="3499"/>
      <c r="G434" s="3430"/>
      <c r="H434" s="3480"/>
      <c r="I434" s="3486"/>
      <c r="J434" s="3344"/>
      <c r="K434" s="124" t="s">
        <v>43</v>
      </c>
      <c r="L434" s="291">
        <f>L440</f>
        <v>0</v>
      </c>
      <c r="M434" s="670"/>
      <c r="N434" s="657"/>
      <c r="O434" s="472"/>
      <c r="Y434" s="9"/>
    </row>
    <row r="435" spans="1:26" ht="15" x14ac:dyDescent="0.2">
      <c r="A435" s="497"/>
      <c r="B435" s="3418"/>
      <c r="C435" s="496"/>
      <c r="D435" s="3500"/>
      <c r="E435" s="3498"/>
      <c r="F435" s="3499"/>
      <c r="G435" s="3430"/>
      <c r="H435" s="3480"/>
      <c r="I435" s="3486"/>
      <c r="J435" s="3344"/>
      <c r="K435" s="124" t="s">
        <v>40</v>
      </c>
      <c r="L435" s="291">
        <f>L441</f>
        <v>0</v>
      </c>
      <c r="M435" s="669"/>
      <c r="N435" s="657"/>
      <c r="O435" s="472"/>
    </row>
    <row r="436" spans="1:26" ht="15" x14ac:dyDescent="0.2">
      <c r="A436" s="497"/>
      <c r="B436" s="3418"/>
      <c r="C436" s="496"/>
      <c r="D436" s="3500"/>
      <c r="E436" s="3498"/>
      <c r="F436" s="3499"/>
      <c r="G436" s="3430"/>
      <c r="H436" s="3480"/>
      <c r="I436" s="3486"/>
      <c r="J436" s="576"/>
      <c r="K436" s="124" t="s">
        <v>39</v>
      </c>
      <c r="L436" s="291">
        <f>L442</f>
        <v>0</v>
      </c>
      <c r="M436" s="474"/>
      <c r="N436" s="473"/>
      <c r="O436" s="472"/>
    </row>
    <row r="437" spans="1:26" ht="15.75" thickBot="1" x14ac:dyDescent="0.25">
      <c r="A437" s="497"/>
      <c r="B437" s="3418"/>
      <c r="C437" s="496"/>
      <c r="D437" s="3500"/>
      <c r="E437" s="3498"/>
      <c r="F437" s="3499"/>
      <c r="G437" s="3430"/>
      <c r="H437" s="3480"/>
      <c r="I437" s="3486"/>
      <c r="J437" s="576"/>
      <c r="K437" s="504" t="s">
        <v>37</v>
      </c>
      <c r="L437" s="503">
        <f>L443</f>
        <v>0</v>
      </c>
      <c r="M437" s="463"/>
      <c r="N437" s="462"/>
      <c r="O437" s="461"/>
    </row>
    <row r="438" spans="1:26" ht="15.75" thickBot="1" x14ac:dyDescent="0.25">
      <c r="A438" s="572"/>
      <c r="B438" s="3726"/>
      <c r="C438" s="668"/>
      <c r="D438" s="3501"/>
      <c r="E438" s="3502"/>
      <c r="F438" s="3503"/>
      <c r="G438" s="3431"/>
      <c r="H438" s="3481"/>
      <c r="I438" s="3487"/>
      <c r="J438" s="573"/>
      <c r="K438" s="162" t="s">
        <v>29</v>
      </c>
      <c r="L438" s="193">
        <f>SUM(L432:L437)</f>
        <v>0</v>
      </c>
      <c r="M438" s="453"/>
      <c r="N438" s="452"/>
      <c r="O438" s="451"/>
    </row>
    <row r="439" spans="1:26" ht="15" hidden="1" x14ac:dyDescent="0.2">
      <c r="A439" s="489" t="s">
        <v>75</v>
      </c>
      <c r="B439" s="3709" t="s">
        <v>84</v>
      </c>
      <c r="C439" s="667" t="s">
        <v>35</v>
      </c>
      <c r="D439" s="666" t="s">
        <v>35</v>
      </c>
      <c r="E439" s="665"/>
      <c r="F439" s="3504" t="s">
        <v>200</v>
      </c>
      <c r="G439" s="3610" t="s">
        <v>199</v>
      </c>
      <c r="H439" s="3613" t="s">
        <v>51</v>
      </c>
      <c r="I439" s="3616" t="s">
        <v>114</v>
      </c>
      <c r="J439" s="664" t="s">
        <v>120</v>
      </c>
      <c r="K439" s="663" t="s">
        <v>48</v>
      </c>
      <c r="L439" s="218"/>
      <c r="M439" s="662" t="s">
        <v>47</v>
      </c>
      <c r="N439" s="661" t="s">
        <v>46</v>
      </c>
      <c r="O439" s="628">
        <v>1</v>
      </c>
      <c r="Y439" s="9"/>
      <c r="Z439" s="9"/>
    </row>
    <row r="440" spans="1:26" ht="15" hidden="1" x14ac:dyDescent="0.2">
      <c r="A440" s="497"/>
      <c r="B440" s="3710"/>
      <c r="C440" s="656"/>
      <c r="D440" s="655"/>
      <c r="E440" s="654"/>
      <c r="F440" s="3505"/>
      <c r="G440" s="3611"/>
      <c r="H440" s="3614"/>
      <c r="I440" s="3617"/>
      <c r="J440" s="251" t="s">
        <v>184</v>
      </c>
      <c r="K440" s="659" t="s">
        <v>43</v>
      </c>
      <c r="L440" s="213"/>
      <c r="M440" s="395" t="s">
        <v>198</v>
      </c>
      <c r="N440" s="660" t="s">
        <v>46</v>
      </c>
      <c r="O440" s="472">
        <v>6</v>
      </c>
      <c r="Q440" s="276"/>
      <c r="Y440" s="9"/>
      <c r="Z440" s="9"/>
    </row>
    <row r="441" spans="1:26" ht="15" hidden="1" x14ac:dyDescent="0.2">
      <c r="A441" s="497"/>
      <c r="B441" s="3710"/>
      <c r="C441" s="656"/>
      <c r="D441" s="655"/>
      <c r="E441" s="654"/>
      <c r="F441" s="3505"/>
      <c r="G441" s="3611"/>
      <c r="H441" s="3614"/>
      <c r="I441" s="3617"/>
      <c r="J441" s="252"/>
      <c r="K441" s="659" t="s">
        <v>40</v>
      </c>
      <c r="L441" s="213"/>
      <c r="M441" s="658"/>
      <c r="N441" s="657"/>
      <c r="O441" s="472"/>
      <c r="Y441" s="9"/>
      <c r="Z441" s="9"/>
    </row>
    <row r="442" spans="1:26" ht="15" hidden="1" x14ac:dyDescent="0.2">
      <c r="A442" s="497"/>
      <c r="B442" s="3710"/>
      <c r="C442" s="656"/>
      <c r="D442" s="655"/>
      <c r="E442" s="654"/>
      <c r="F442" s="3505"/>
      <c r="G442" s="3611"/>
      <c r="H442" s="3614"/>
      <c r="I442" s="3617"/>
      <c r="J442" s="252"/>
      <c r="K442" s="659" t="s">
        <v>39</v>
      </c>
      <c r="L442" s="213"/>
      <c r="M442" s="658"/>
      <c r="N442" s="657"/>
      <c r="O442" s="472"/>
    </row>
    <row r="443" spans="1:26" ht="15" hidden="1" x14ac:dyDescent="0.2">
      <c r="A443" s="497"/>
      <c r="B443" s="3710"/>
      <c r="C443" s="656"/>
      <c r="D443" s="655"/>
      <c r="E443" s="654"/>
      <c r="F443" s="3505"/>
      <c r="G443" s="3611"/>
      <c r="H443" s="3614"/>
      <c r="I443" s="3617"/>
      <c r="J443" s="252"/>
      <c r="K443" s="653" t="s">
        <v>37</v>
      </c>
      <c r="L443" s="284"/>
      <c r="M443" s="652"/>
      <c r="N443" s="651"/>
      <c r="O443" s="650"/>
    </row>
    <row r="444" spans="1:26" ht="15.75" hidden="1" thickBot="1" x14ac:dyDescent="0.25">
      <c r="A444" s="572"/>
      <c r="B444" s="3711"/>
      <c r="C444" s="649"/>
      <c r="D444" s="648"/>
      <c r="E444" s="647"/>
      <c r="F444" s="3506"/>
      <c r="G444" s="3612"/>
      <c r="H444" s="3615"/>
      <c r="I444" s="3618"/>
      <c r="J444" s="540"/>
      <c r="K444" s="646" t="s">
        <v>29</v>
      </c>
      <c r="L444" s="193">
        <f>SUM(L439:L443)</f>
        <v>0</v>
      </c>
      <c r="M444" s="453"/>
      <c r="N444" s="452"/>
      <c r="O444" s="451"/>
    </row>
    <row r="445" spans="1:26" ht="24.75" customHeight="1" thickBot="1" x14ac:dyDescent="0.25">
      <c r="A445" s="460" t="s">
        <v>75</v>
      </c>
      <c r="B445" s="645" t="s">
        <v>84</v>
      </c>
      <c r="C445" s="3451" t="s">
        <v>34</v>
      </c>
      <c r="D445" s="3451"/>
      <c r="E445" s="3451"/>
      <c r="F445" s="3451"/>
      <c r="G445" s="3451"/>
      <c r="H445" s="3451"/>
      <c r="I445" s="3452"/>
      <c r="J445" s="643"/>
      <c r="K445" s="642" t="s">
        <v>29</v>
      </c>
      <c r="L445" s="641">
        <f>L438*1</f>
        <v>0</v>
      </c>
      <c r="M445" s="567"/>
      <c r="N445" s="567"/>
      <c r="O445" s="566"/>
    </row>
    <row r="446" spans="1:26" ht="28.5" customHeight="1" thickBot="1" x14ac:dyDescent="0.25">
      <c r="A446" s="638" t="s">
        <v>75</v>
      </c>
      <c r="B446" s="640" t="s">
        <v>78</v>
      </c>
      <c r="C446" s="639" t="s">
        <v>197</v>
      </c>
      <c r="D446" s="426"/>
      <c r="E446" s="426"/>
      <c r="F446" s="426"/>
      <c r="G446" s="426"/>
      <c r="H446" s="426"/>
      <c r="I446" s="426"/>
      <c r="J446" s="302"/>
      <c r="K446" s="302"/>
      <c r="L446" s="302"/>
      <c r="M446" s="426"/>
      <c r="N446" s="426"/>
      <c r="O446" s="505"/>
    </row>
    <row r="447" spans="1:26" ht="42" customHeight="1" thickBot="1" x14ac:dyDescent="0.25">
      <c r="A447" s="638"/>
      <c r="B447" s="449"/>
      <c r="C447" s="637"/>
      <c r="D447" s="636"/>
      <c r="E447" s="636"/>
      <c r="F447" s="636"/>
      <c r="G447" s="636"/>
      <c r="H447" s="636"/>
      <c r="I447" s="636"/>
      <c r="J447" s="636"/>
      <c r="K447" s="636"/>
      <c r="L447" s="635"/>
      <c r="M447" s="305" t="s">
        <v>196</v>
      </c>
      <c r="N447" s="295" t="s">
        <v>46</v>
      </c>
      <c r="O447" s="506"/>
    </row>
    <row r="448" spans="1:26" ht="12.75" customHeight="1" x14ac:dyDescent="0.2">
      <c r="A448" s="622" t="s">
        <v>75</v>
      </c>
      <c r="B448" s="3628" t="s">
        <v>78</v>
      </c>
      <c r="C448" s="621" t="s">
        <v>35</v>
      </c>
      <c r="D448" s="3601" t="s">
        <v>195</v>
      </c>
      <c r="E448" s="3602"/>
      <c r="F448" s="3603"/>
      <c r="G448" s="3429" t="s">
        <v>193</v>
      </c>
      <c r="H448" s="3619" t="s">
        <v>51</v>
      </c>
      <c r="I448" s="3467" t="s">
        <v>54</v>
      </c>
      <c r="J448" s="3343" t="s">
        <v>49</v>
      </c>
      <c r="K448" s="499" t="s">
        <v>48</v>
      </c>
      <c r="L448" s="498">
        <f t="shared" ref="L448:L453" si="2">L455</f>
        <v>0</v>
      </c>
      <c r="M448" s="483"/>
      <c r="N448" s="482"/>
      <c r="O448" s="282"/>
    </row>
    <row r="449" spans="1:17" ht="12.75" customHeight="1" x14ac:dyDescent="0.2">
      <c r="A449" s="471"/>
      <c r="B449" s="3629"/>
      <c r="C449" s="616"/>
      <c r="D449" s="3604"/>
      <c r="E449" s="3605"/>
      <c r="F449" s="3606"/>
      <c r="G449" s="3430"/>
      <c r="H449" s="3620"/>
      <c r="I449" s="3468"/>
      <c r="J449" s="3344"/>
      <c r="K449" s="128" t="s">
        <v>44</v>
      </c>
      <c r="L449" s="493">
        <f t="shared" si="2"/>
        <v>0</v>
      </c>
      <c r="M449" s="474"/>
      <c r="N449" s="495"/>
      <c r="O449" s="263"/>
    </row>
    <row r="450" spans="1:17" ht="13.5" customHeight="1" x14ac:dyDescent="0.2">
      <c r="A450" s="471"/>
      <c r="B450" s="3629"/>
      <c r="C450" s="616"/>
      <c r="D450" s="3604"/>
      <c r="E450" s="3605"/>
      <c r="F450" s="3606"/>
      <c r="G450" s="3430"/>
      <c r="H450" s="3620"/>
      <c r="I450" s="3468"/>
      <c r="J450" s="3344"/>
      <c r="K450" s="494" t="s">
        <v>43</v>
      </c>
      <c r="L450" s="493">
        <f t="shared" si="2"/>
        <v>0</v>
      </c>
      <c r="M450" s="474"/>
      <c r="N450" s="473"/>
      <c r="O450" s="263"/>
      <c r="Q450" s="9"/>
    </row>
    <row r="451" spans="1:17" ht="15" customHeight="1" thickBot="1" x14ac:dyDescent="0.25">
      <c r="A451" s="471"/>
      <c r="B451" s="3629"/>
      <c r="C451" s="616"/>
      <c r="D451" s="3604"/>
      <c r="E451" s="3605"/>
      <c r="F451" s="3606"/>
      <c r="G451" s="3430"/>
      <c r="H451" s="3620"/>
      <c r="I451" s="3468"/>
      <c r="J451" s="477"/>
      <c r="K451" s="492" t="s">
        <v>40</v>
      </c>
      <c r="L451" s="634">
        <f t="shared" si="2"/>
        <v>0</v>
      </c>
      <c r="M451" s="633"/>
      <c r="N451" s="632"/>
      <c r="O451" s="631"/>
    </row>
    <row r="452" spans="1:17" ht="15" customHeight="1" x14ac:dyDescent="0.2">
      <c r="A452" s="471"/>
      <c r="B452" s="3629"/>
      <c r="C452" s="616"/>
      <c r="D452" s="3604"/>
      <c r="E452" s="3605"/>
      <c r="F452" s="3606"/>
      <c r="G452" s="3430"/>
      <c r="H452" s="3620"/>
      <c r="I452" s="3468"/>
      <c r="J452" s="477"/>
      <c r="K452" s="499" t="s">
        <v>39</v>
      </c>
      <c r="L452" s="630">
        <f t="shared" si="2"/>
        <v>50</v>
      </c>
      <c r="M452" s="483"/>
      <c r="N452" s="629"/>
      <c r="O452" s="628"/>
    </row>
    <row r="453" spans="1:17" ht="15.75" customHeight="1" thickBot="1" x14ac:dyDescent="0.25">
      <c r="A453" s="471"/>
      <c r="B453" s="3629"/>
      <c r="C453" s="616"/>
      <c r="D453" s="3604"/>
      <c r="E453" s="3605"/>
      <c r="F453" s="3606"/>
      <c r="G453" s="3430"/>
      <c r="H453" s="3620"/>
      <c r="I453" s="3468"/>
      <c r="J453" s="477"/>
      <c r="K453" s="627" t="s">
        <v>37</v>
      </c>
      <c r="L453" s="626">
        <f t="shared" si="2"/>
        <v>0</v>
      </c>
      <c r="M453" s="625"/>
      <c r="N453" s="624"/>
      <c r="O453" s="623"/>
    </row>
    <row r="454" spans="1:17" ht="18" customHeight="1" thickBot="1" x14ac:dyDescent="0.25">
      <c r="A454" s="460"/>
      <c r="B454" s="3630"/>
      <c r="C454" s="614"/>
      <c r="D454" s="3607"/>
      <c r="E454" s="3608"/>
      <c r="F454" s="3609"/>
      <c r="G454" s="3431"/>
      <c r="H454" s="3621"/>
      <c r="I454" s="3469"/>
      <c r="J454" s="490"/>
      <c r="K454" s="455" t="s">
        <v>29</v>
      </c>
      <c r="L454" s="454">
        <f>SUM(L448:L453)</f>
        <v>50</v>
      </c>
      <c r="M454" s="453"/>
      <c r="N454" s="452"/>
      <c r="O454" s="451"/>
    </row>
    <row r="455" spans="1:17" ht="15" x14ac:dyDescent="0.2">
      <c r="A455" s="622" t="s">
        <v>75</v>
      </c>
      <c r="B455" s="3628" t="s">
        <v>78</v>
      </c>
      <c r="C455" s="621" t="s">
        <v>35</v>
      </c>
      <c r="D455" s="620" t="s">
        <v>35</v>
      </c>
      <c r="E455" s="619"/>
      <c r="F455" s="3423" t="s">
        <v>194</v>
      </c>
      <c r="G455" s="3429" t="s">
        <v>193</v>
      </c>
      <c r="H455" s="3619" t="s">
        <v>51</v>
      </c>
      <c r="I455" s="3467" t="s">
        <v>110</v>
      </c>
      <c r="J455" s="412" t="s">
        <v>49</v>
      </c>
      <c r="K455" s="485" t="s">
        <v>48</v>
      </c>
      <c r="L455" s="484"/>
      <c r="M455" s="483"/>
      <c r="N455" s="482"/>
      <c r="O455" s="481"/>
    </row>
    <row r="456" spans="1:17" ht="15" x14ac:dyDescent="0.2">
      <c r="A456" s="471"/>
      <c r="B456" s="3629"/>
      <c r="C456" s="616"/>
      <c r="D456" s="469"/>
      <c r="E456" s="615"/>
      <c r="F456" s="3424"/>
      <c r="G456" s="3430"/>
      <c r="H456" s="3620"/>
      <c r="I456" s="3468"/>
      <c r="J456" s="385" t="s">
        <v>108</v>
      </c>
      <c r="K456" s="96" t="s">
        <v>44</v>
      </c>
      <c r="L456" s="475"/>
      <c r="M456" s="581"/>
      <c r="N456" s="495"/>
      <c r="O456" s="478"/>
    </row>
    <row r="457" spans="1:17" ht="15" x14ac:dyDescent="0.2">
      <c r="A457" s="471"/>
      <c r="B457" s="3629"/>
      <c r="C457" s="616"/>
      <c r="D457" s="469"/>
      <c r="E457" s="615"/>
      <c r="F457" s="3424"/>
      <c r="G457" s="3430"/>
      <c r="H457" s="3620"/>
      <c r="I457" s="3468"/>
      <c r="J457" s="214"/>
      <c r="K457" s="476" t="s">
        <v>43</v>
      </c>
      <c r="L457" s="618"/>
      <c r="M457" s="208"/>
      <c r="N457" s="479"/>
      <c r="O457" s="478"/>
      <c r="P457" s="12"/>
    </row>
    <row r="458" spans="1:17" x14ac:dyDescent="0.2">
      <c r="A458" s="471"/>
      <c r="B458" s="3629"/>
      <c r="C458" s="616"/>
      <c r="D458" s="469"/>
      <c r="E458" s="615"/>
      <c r="F458" s="3424"/>
      <c r="G458" s="3430"/>
      <c r="H458" s="3620"/>
      <c r="I458" s="3468"/>
      <c r="J458" s="477"/>
      <c r="K458" s="476" t="s">
        <v>40</v>
      </c>
      <c r="L458" s="475"/>
      <c r="M458" s="474"/>
      <c r="N458" s="473"/>
      <c r="O458" s="472"/>
    </row>
    <row r="459" spans="1:17" x14ac:dyDescent="0.2">
      <c r="A459" s="471"/>
      <c r="B459" s="3629"/>
      <c r="C459" s="616"/>
      <c r="D459" s="469"/>
      <c r="E459" s="615"/>
      <c r="F459" s="3424"/>
      <c r="G459" s="3430"/>
      <c r="H459" s="3620"/>
      <c r="I459" s="3468"/>
      <c r="J459" s="477"/>
      <c r="K459" s="476" t="s">
        <v>39</v>
      </c>
      <c r="L459" s="617">
        <v>50</v>
      </c>
      <c r="M459" s="474"/>
      <c r="N459" s="473"/>
      <c r="O459" s="472"/>
    </row>
    <row r="460" spans="1:17" ht="13.5" thickBot="1" x14ac:dyDescent="0.25">
      <c r="A460" s="471"/>
      <c r="B460" s="3629"/>
      <c r="C460" s="616"/>
      <c r="D460" s="469"/>
      <c r="E460" s="615"/>
      <c r="F460" s="3424"/>
      <c r="G460" s="3430"/>
      <c r="H460" s="3620"/>
      <c r="I460" s="3468"/>
      <c r="J460" s="477"/>
      <c r="K460" s="465" t="s">
        <v>37</v>
      </c>
      <c r="L460" s="464"/>
      <c r="M460" s="463"/>
      <c r="N460" s="462"/>
      <c r="O460" s="461"/>
    </row>
    <row r="461" spans="1:17" ht="13.5" thickBot="1" x14ac:dyDescent="0.25">
      <c r="A461" s="460"/>
      <c r="B461" s="3630"/>
      <c r="C461" s="614"/>
      <c r="D461" s="458"/>
      <c r="E461" s="613"/>
      <c r="F461" s="3425"/>
      <c r="G461" s="3431"/>
      <c r="H461" s="3621"/>
      <c r="I461" s="3469"/>
      <c r="J461" s="456"/>
      <c r="K461" s="455" t="s">
        <v>29</v>
      </c>
      <c r="L461" s="454">
        <f>SUM(L455:L460)</f>
        <v>50</v>
      </c>
      <c r="M461" s="453"/>
      <c r="N461" s="452"/>
      <c r="O461" s="451"/>
    </row>
    <row r="462" spans="1:17" ht="15" thickBot="1" x14ac:dyDescent="0.25">
      <c r="A462" s="59" t="s">
        <v>75</v>
      </c>
      <c r="B462" s="58" t="s">
        <v>78</v>
      </c>
      <c r="C462" s="3512" t="s">
        <v>34</v>
      </c>
      <c r="D462" s="3512"/>
      <c r="E462" s="3512"/>
      <c r="F462" s="3512"/>
      <c r="G462" s="3512"/>
      <c r="H462" s="3512"/>
      <c r="I462" s="3513"/>
      <c r="J462" s="57"/>
      <c r="K462" s="155" t="s">
        <v>29</v>
      </c>
      <c r="L462" s="54">
        <f>L454*1</f>
        <v>50</v>
      </c>
      <c r="M462" s="53"/>
      <c r="N462" s="53"/>
      <c r="O462" s="52"/>
    </row>
    <row r="463" spans="1:17" ht="15" thickBot="1" x14ac:dyDescent="0.25">
      <c r="A463" s="320" t="s">
        <v>75</v>
      </c>
      <c r="B463" s="51"/>
      <c r="C463" s="3694" t="s">
        <v>32</v>
      </c>
      <c r="D463" s="3694"/>
      <c r="E463" s="3694"/>
      <c r="F463" s="3694"/>
      <c r="G463" s="3694"/>
      <c r="H463" s="3694"/>
      <c r="I463" s="3721"/>
      <c r="J463" s="50"/>
      <c r="K463" s="612" t="s">
        <v>29</v>
      </c>
      <c r="L463" s="47">
        <f>L429+L445+L462</f>
        <v>501.2</v>
      </c>
      <c r="M463" s="46"/>
      <c r="N463" s="46"/>
      <c r="O463" s="45"/>
    </row>
    <row r="464" spans="1:17" ht="15.75" thickBot="1" x14ac:dyDescent="0.25">
      <c r="A464" s="316" t="s">
        <v>71</v>
      </c>
      <c r="B464" s="315"/>
      <c r="C464" s="611" t="s">
        <v>192</v>
      </c>
      <c r="D464" s="313"/>
      <c r="E464" s="313"/>
      <c r="F464" s="610"/>
      <c r="G464" s="610"/>
      <c r="H464" s="313"/>
      <c r="I464" s="313"/>
      <c r="J464" s="313"/>
      <c r="K464" s="313"/>
      <c r="L464" s="609"/>
      <c r="M464" s="312"/>
      <c r="N464" s="312"/>
      <c r="O464" s="311"/>
    </row>
    <row r="465" spans="1:15" ht="36.75" customHeight="1" thickBot="1" x14ac:dyDescent="0.25">
      <c r="A465" s="434"/>
      <c r="B465" s="433"/>
      <c r="C465" s="431"/>
      <c r="D465" s="431"/>
      <c r="E465" s="431"/>
      <c r="F465" s="432"/>
      <c r="G465" s="432"/>
      <c r="H465" s="431"/>
      <c r="I465" s="431"/>
      <c r="J465" s="431"/>
      <c r="K465" s="431"/>
      <c r="L465" s="307"/>
      <c r="M465" s="430" t="s">
        <v>191</v>
      </c>
      <c r="N465" s="295" t="s">
        <v>190</v>
      </c>
      <c r="O465" s="294">
        <v>670286</v>
      </c>
    </row>
    <row r="466" spans="1:15" ht="23.25" customHeight="1" thickBot="1" x14ac:dyDescent="0.25">
      <c r="A466" s="300" t="s">
        <v>71</v>
      </c>
      <c r="B466" s="58" t="s">
        <v>35</v>
      </c>
      <c r="C466" s="428" t="s">
        <v>189</v>
      </c>
      <c r="D466" s="427"/>
      <c r="E466" s="427"/>
      <c r="F466" s="427"/>
      <c r="G466" s="427"/>
      <c r="H466" s="427"/>
      <c r="I466" s="427"/>
      <c r="J466" s="427"/>
      <c r="K466" s="427"/>
      <c r="L466" s="564"/>
      <c r="M466" s="426"/>
      <c r="N466" s="426"/>
      <c r="O466" s="505"/>
    </row>
    <row r="467" spans="1:15" ht="34.5" customHeight="1" thickBot="1" x14ac:dyDescent="0.25">
      <c r="A467" s="425"/>
      <c r="B467" s="58"/>
      <c r="C467" s="424"/>
      <c r="D467" s="424"/>
      <c r="E467" s="424"/>
      <c r="F467" s="424"/>
      <c r="G467" s="424"/>
      <c r="H467" s="424"/>
      <c r="I467" s="424"/>
      <c r="J467" s="424"/>
      <c r="K467" s="424"/>
      <c r="L467" s="608"/>
      <c r="M467" s="423" t="s">
        <v>188</v>
      </c>
      <c r="N467" s="295" t="s">
        <v>46</v>
      </c>
      <c r="O467" s="294">
        <v>1</v>
      </c>
    </row>
    <row r="468" spans="1:15" ht="15" customHeight="1" x14ac:dyDescent="0.2">
      <c r="A468" s="3598" t="s">
        <v>71</v>
      </c>
      <c r="B468" s="3595" t="s">
        <v>35</v>
      </c>
      <c r="C468" s="3355" t="s">
        <v>35</v>
      </c>
      <c r="D468" s="3713" t="s">
        <v>187</v>
      </c>
      <c r="E468" s="3714"/>
      <c r="F468" s="3715"/>
      <c r="G468" s="3429" t="s">
        <v>185</v>
      </c>
      <c r="H468" s="3483" t="s">
        <v>51</v>
      </c>
      <c r="I468" s="3361" t="s">
        <v>54</v>
      </c>
      <c r="J468" s="3343" t="s">
        <v>49</v>
      </c>
      <c r="K468" s="132" t="s">
        <v>48</v>
      </c>
      <c r="L468" s="560">
        <f t="shared" ref="L468:L474" si="3">L476</f>
        <v>0</v>
      </c>
      <c r="M468" s="217" t="s">
        <v>87</v>
      </c>
      <c r="N468" s="216" t="s">
        <v>46</v>
      </c>
      <c r="O468" s="282">
        <v>1</v>
      </c>
    </row>
    <row r="469" spans="1:15" ht="15" customHeight="1" x14ac:dyDescent="0.2">
      <c r="A469" s="3599"/>
      <c r="B469" s="3353"/>
      <c r="C469" s="3356"/>
      <c r="D469" s="3716"/>
      <c r="E469" s="3717"/>
      <c r="F469" s="3691"/>
      <c r="G469" s="3430"/>
      <c r="H469" s="3440"/>
      <c r="I469" s="3362"/>
      <c r="J469" s="3344"/>
      <c r="K469" s="128" t="s">
        <v>44</v>
      </c>
      <c r="L469" s="558">
        <f t="shared" si="3"/>
        <v>0</v>
      </c>
      <c r="M469" s="198"/>
      <c r="N469" s="607"/>
      <c r="O469" s="277"/>
    </row>
    <row r="470" spans="1:15" ht="15" x14ac:dyDescent="0.2">
      <c r="A470" s="3599"/>
      <c r="B470" s="3353"/>
      <c r="C470" s="3356"/>
      <c r="D470" s="3718"/>
      <c r="E470" s="3717"/>
      <c r="F470" s="3691"/>
      <c r="G470" s="3430"/>
      <c r="H470" s="3440"/>
      <c r="I470" s="3362"/>
      <c r="J470" s="3344"/>
      <c r="K470" s="124" t="s">
        <v>43</v>
      </c>
      <c r="L470" s="558">
        <f t="shared" si="3"/>
        <v>0</v>
      </c>
      <c r="M470" s="3490" t="s">
        <v>183</v>
      </c>
      <c r="N470" s="3507" t="s">
        <v>182</v>
      </c>
      <c r="O470" s="3509">
        <v>100</v>
      </c>
    </row>
    <row r="471" spans="1:15" ht="15" x14ac:dyDescent="0.2">
      <c r="A471" s="3599"/>
      <c r="B471" s="3353"/>
      <c r="C471" s="3356"/>
      <c r="D471" s="3718"/>
      <c r="E471" s="3717"/>
      <c r="F471" s="3691"/>
      <c r="G471" s="3430"/>
      <c r="H471" s="3440"/>
      <c r="I471" s="3362"/>
      <c r="J471" s="3344"/>
      <c r="K471" s="124" t="s">
        <v>40</v>
      </c>
      <c r="L471" s="558">
        <f t="shared" si="3"/>
        <v>870.8</v>
      </c>
      <c r="M471" s="3491"/>
      <c r="N471" s="3508"/>
      <c r="O471" s="3510"/>
    </row>
    <row r="472" spans="1:15" ht="15" x14ac:dyDescent="0.2">
      <c r="A472" s="3599"/>
      <c r="B472" s="3353"/>
      <c r="C472" s="3356"/>
      <c r="D472" s="3718"/>
      <c r="E472" s="3717"/>
      <c r="F472" s="3691"/>
      <c r="G472" s="3430"/>
      <c r="H472" s="3440"/>
      <c r="I472" s="3362"/>
      <c r="J472" s="78"/>
      <c r="K472" s="124" t="s">
        <v>39</v>
      </c>
      <c r="L472" s="558">
        <f t="shared" si="3"/>
        <v>0</v>
      </c>
      <c r="M472" s="230"/>
      <c r="N472" s="264"/>
      <c r="O472" s="263"/>
    </row>
    <row r="473" spans="1:15" ht="15" x14ac:dyDescent="0.2">
      <c r="A473" s="3599"/>
      <c r="B473" s="3353"/>
      <c r="C473" s="3356"/>
      <c r="D473" s="3718"/>
      <c r="E473" s="3717"/>
      <c r="F473" s="3691"/>
      <c r="G473" s="3430"/>
      <c r="H473" s="3440"/>
      <c r="I473" s="3362"/>
      <c r="J473" s="78"/>
      <c r="K473" s="504" t="s">
        <v>36</v>
      </c>
      <c r="L473" s="606">
        <f t="shared" si="3"/>
        <v>0</v>
      </c>
      <c r="M473" s="198"/>
      <c r="N473" s="197"/>
      <c r="O473" s="277"/>
    </row>
    <row r="474" spans="1:15" ht="15.75" thickBot="1" x14ac:dyDescent="0.25">
      <c r="A474" s="3599"/>
      <c r="B474" s="3353"/>
      <c r="C474" s="3356"/>
      <c r="D474" s="3718"/>
      <c r="E474" s="3717"/>
      <c r="F474" s="3691"/>
      <c r="G474" s="3430"/>
      <c r="H474" s="3440"/>
      <c r="I474" s="3362"/>
      <c r="J474" s="78"/>
      <c r="K474" s="504" t="s">
        <v>37</v>
      </c>
      <c r="L474" s="554">
        <f t="shared" si="3"/>
        <v>0</v>
      </c>
      <c r="M474" s="259"/>
      <c r="N474" s="258"/>
      <c r="O474" s="257"/>
    </row>
    <row r="475" spans="1:15" ht="12.6" customHeight="1" thickBot="1" x14ac:dyDescent="0.25">
      <c r="A475" s="3600"/>
      <c r="B475" s="3596"/>
      <c r="C475" s="3566"/>
      <c r="D475" s="3719"/>
      <c r="E475" s="3720"/>
      <c r="F475" s="3692"/>
      <c r="G475" s="3431"/>
      <c r="H475" s="3484"/>
      <c r="I475" s="3363"/>
      <c r="J475" s="255"/>
      <c r="K475" s="162" t="s">
        <v>29</v>
      </c>
      <c r="L475" s="514">
        <f>SUM(L468:L474)</f>
        <v>870.8</v>
      </c>
      <c r="M475" s="233"/>
      <c r="N475" s="232"/>
      <c r="O475" s="231"/>
    </row>
    <row r="476" spans="1:15" ht="15" x14ac:dyDescent="0.2">
      <c r="A476" s="3598" t="s">
        <v>71</v>
      </c>
      <c r="B476" s="3595" t="s">
        <v>35</v>
      </c>
      <c r="C476" s="3355" t="s">
        <v>35</v>
      </c>
      <c r="D476" s="189" t="s">
        <v>35</v>
      </c>
      <c r="E476" s="220"/>
      <c r="F476" s="3423" t="s">
        <v>186</v>
      </c>
      <c r="G476" s="3429" t="s">
        <v>185</v>
      </c>
      <c r="H476" s="3571" t="s">
        <v>51</v>
      </c>
      <c r="I476" s="3361" t="s">
        <v>54</v>
      </c>
      <c r="J476" s="412" t="s">
        <v>49</v>
      </c>
      <c r="K476" s="188" t="s">
        <v>48</v>
      </c>
      <c r="L476" s="528"/>
      <c r="M476" s="217" t="s">
        <v>47</v>
      </c>
      <c r="N476" s="216" t="s">
        <v>46</v>
      </c>
      <c r="O476" s="282">
        <v>1</v>
      </c>
    </row>
    <row r="477" spans="1:15" ht="15" x14ac:dyDescent="0.2">
      <c r="A477" s="3599"/>
      <c r="B477" s="3353"/>
      <c r="C477" s="3356"/>
      <c r="D477" s="179"/>
      <c r="E477" s="201"/>
      <c r="F477" s="3424"/>
      <c r="G477" s="3430"/>
      <c r="H477" s="3572"/>
      <c r="I477" s="3362"/>
      <c r="J477" s="385" t="s">
        <v>184</v>
      </c>
      <c r="K477" s="96" t="s">
        <v>44</v>
      </c>
      <c r="L477" s="527"/>
      <c r="M477" s="230"/>
      <c r="N477" s="211"/>
      <c r="O477" s="263"/>
    </row>
    <row r="478" spans="1:15" ht="15.75" thickBot="1" x14ac:dyDescent="0.25">
      <c r="A478" s="3599"/>
      <c r="B478" s="3353"/>
      <c r="C478" s="3356"/>
      <c r="D478" s="179"/>
      <c r="E478" s="201"/>
      <c r="F478" s="3424"/>
      <c r="G478" s="3430"/>
      <c r="H478" s="3572"/>
      <c r="I478" s="3362"/>
      <c r="J478" s="214"/>
      <c r="K478" s="171" t="s">
        <v>43</v>
      </c>
      <c r="L478" s="600"/>
      <c r="M478" s="605" t="s">
        <v>183</v>
      </c>
      <c r="N478" s="604" t="s">
        <v>182</v>
      </c>
      <c r="O478" s="277">
        <v>100</v>
      </c>
    </row>
    <row r="479" spans="1:15" ht="15.75" thickBot="1" x14ac:dyDescent="0.25">
      <c r="A479" s="3599"/>
      <c r="B479" s="3353"/>
      <c r="C479" s="3356"/>
      <c r="D479" s="179"/>
      <c r="E479" s="201"/>
      <c r="F479" s="3424"/>
      <c r="G479" s="3430"/>
      <c r="H479" s="3572"/>
      <c r="I479" s="3362"/>
      <c r="J479" s="78"/>
      <c r="K479" s="603" t="s">
        <v>40</v>
      </c>
      <c r="L479" s="548">
        <v>870.8</v>
      </c>
      <c r="M479" s="602"/>
      <c r="N479" s="546"/>
      <c r="O479" s="545"/>
    </row>
    <row r="480" spans="1:15" ht="15" x14ac:dyDescent="0.2">
      <c r="A480" s="3599"/>
      <c r="B480" s="3353"/>
      <c r="C480" s="3356"/>
      <c r="D480" s="179"/>
      <c r="E480" s="201"/>
      <c r="F480" s="3424"/>
      <c r="G480" s="3430"/>
      <c r="H480" s="3572"/>
      <c r="I480" s="3362"/>
      <c r="J480" s="78"/>
      <c r="K480" s="188" t="s">
        <v>39</v>
      </c>
      <c r="L480" s="528"/>
      <c r="M480" s="217"/>
      <c r="N480" s="601"/>
      <c r="O480" s="282"/>
    </row>
    <row r="481" spans="1:25" ht="15" x14ac:dyDescent="0.2">
      <c r="A481" s="3599"/>
      <c r="B481" s="3353"/>
      <c r="C481" s="3356"/>
      <c r="D481" s="179"/>
      <c r="E481" s="201"/>
      <c r="F481" s="3424"/>
      <c r="G481" s="3430"/>
      <c r="H481" s="3572"/>
      <c r="I481" s="3362"/>
      <c r="J481" s="78"/>
      <c r="K481" s="171" t="s">
        <v>36</v>
      </c>
      <c r="L481" s="600"/>
      <c r="M481" s="198"/>
      <c r="N481" s="197"/>
      <c r="O481" s="196"/>
    </row>
    <row r="482" spans="1:25" ht="29.25" customHeight="1" thickBot="1" x14ac:dyDescent="0.25">
      <c r="A482" s="3599"/>
      <c r="B482" s="3353"/>
      <c r="C482" s="3356"/>
      <c r="D482" s="179"/>
      <c r="E482" s="201"/>
      <c r="F482" s="3424"/>
      <c r="G482" s="3430"/>
      <c r="H482" s="3572"/>
      <c r="I482" s="3362"/>
      <c r="J482" s="78"/>
      <c r="K482" s="598" t="s">
        <v>37</v>
      </c>
      <c r="L482" s="597"/>
      <c r="M482" s="500"/>
      <c r="N482" s="596"/>
      <c r="O482" s="595"/>
    </row>
    <row r="483" spans="1:25" ht="27" customHeight="1" thickBot="1" x14ac:dyDescent="0.25">
      <c r="A483" s="3600"/>
      <c r="B483" s="3596"/>
      <c r="C483" s="3566"/>
      <c r="D483" s="194"/>
      <c r="E483" s="67"/>
      <c r="F483" s="3425"/>
      <c r="G483" s="3431"/>
      <c r="H483" s="3573"/>
      <c r="I483" s="3363"/>
      <c r="J483" s="255"/>
      <c r="K483" s="162" t="s">
        <v>29</v>
      </c>
      <c r="L483" s="514">
        <f>SUM(L476:L482)</f>
        <v>870.8</v>
      </c>
      <c r="M483" s="192"/>
      <c r="N483" s="191"/>
      <c r="O483" s="190"/>
    </row>
    <row r="484" spans="1:25" ht="29.25" customHeight="1" thickBot="1" x14ac:dyDescent="0.25">
      <c r="A484" s="572" t="s">
        <v>71</v>
      </c>
      <c r="B484" s="571" t="s">
        <v>35</v>
      </c>
      <c r="C484" s="3522" t="s">
        <v>34</v>
      </c>
      <c r="D484" s="3522"/>
      <c r="E484" s="3522"/>
      <c r="F484" s="3522"/>
      <c r="G484" s="3522"/>
      <c r="H484" s="3522"/>
      <c r="I484" s="3523"/>
      <c r="J484" s="594"/>
      <c r="K484" s="569" t="s">
        <v>29</v>
      </c>
      <c r="L484" s="568">
        <f>L475*1</f>
        <v>870.8</v>
      </c>
      <c r="M484" s="567"/>
      <c r="N484" s="567"/>
      <c r="O484" s="566"/>
    </row>
    <row r="485" spans="1:25" ht="33" customHeight="1" thickBot="1" x14ac:dyDescent="0.25">
      <c r="A485" s="593" t="s">
        <v>71</v>
      </c>
      <c r="B485" s="591" t="s">
        <v>84</v>
      </c>
      <c r="C485" s="428" t="s">
        <v>181</v>
      </c>
      <c r="D485" s="427"/>
      <c r="E485" s="427"/>
      <c r="F485" s="427"/>
      <c r="G485" s="427"/>
      <c r="H485" s="427"/>
      <c r="I485" s="427"/>
      <c r="J485" s="303"/>
      <c r="K485" s="427"/>
      <c r="L485" s="564"/>
      <c r="M485" s="426"/>
      <c r="N485" s="426"/>
      <c r="O485" s="505"/>
    </row>
    <row r="486" spans="1:25" ht="48" customHeight="1" thickBot="1" x14ac:dyDescent="0.25">
      <c r="A486" s="592"/>
      <c r="B486" s="591"/>
      <c r="C486" s="424"/>
      <c r="D486" s="424"/>
      <c r="E486" s="424"/>
      <c r="F486" s="424"/>
      <c r="G486" s="424"/>
      <c r="H486" s="424"/>
      <c r="I486" s="424"/>
      <c r="J486" s="424"/>
      <c r="K486" s="424"/>
      <c r="L486" s="424"/>
      <c r="M486" s="590" t="s">
        <v>180</v>
      </c>
      <c r="N486" s="295" t="s">
        <v>46</v>
      </c>
      <c r="O486" s="294">
        <v>1</v>
      </c>
    </row>
    <row r="487" spans="1:25" ht="15" customHeight="1" x14ac:dyDescent="0.2">
      <c r="A487" s="3414" t="s">
        <v>71</v>
      </c>
      <c r="B487" s="3417" t="s">
        <v>84</v>
      </c>
      <c r="C487" s="3420" t="s">
        <v>35</v>
      </c>
      <c r="D487" s="3494" t="s">
        <v>179</v>
      </c>
      <c r="E487" s="3495"/>
      <c r="F487" s="3496"/>
      <c r="G487" s="3429" t="s">
        <v>176</v>
      </c>
      <c r="H487" s="3517" t="s">
        <v>51</v>
      </c>
      <c r="I487" s="3485" t="s">
        <v>54</v>
      </c>
      <c r="J487" s="3343" t="s">
        <v>49</v>
      </c>
      <c r="K487" s="132" t="s">
        <v>48</v>
      </c>
      <c r="L487" s="560">
        <f t="shared" ref="L487:L492" si="4">L494</f>
        <v>0</v>
      </c>
      <c r="M487" s="483" t="s">
        <v>87</v>
      </c>
      <c r="N487" s="482" t="s">
        <v>46</v>
      </c>
      <c r="O487" s="481">
        <v>1</v>
      </c>
    </row>
    <row r="488" spans="1:25" ht="15" customHeight="1" x14ac:dyDescent="0.2">
      <c r="A488" s="3415"/>
      <c r="B488" s="3418"/>
      <c r="C488" s="3421"/>
      <c r="D488" s="3497"/>
      <c r="E488" s="3498"/>
      <c r="F488" s="3499"/>
      <c r="G488" s="3430"/>
      <c r="H488" s="3480"/>
      <c r="I488" s="3486"/>
      <c r="J488" s="3344"/>
      <c r="K488" s="128" t="s">
        <v>44</v>
      </c>
      <c r="L488" s="558">
        <f t="shared" si="4"/>
        <v>0</v>
      </c>
      <c r="M488" s="474"/>
      <c r="N488" s="495"/>
      <c r="O488" s="478"/>
    </row>
    <row r="489" spans="1:25" ht="15" x14ac:dyDescent="0.2">
      <c r="A489" s="3415"/>
      <c r="B489" s="3418"/>
      <c r="C489" s="3421"/>
      <c r="D489" s="3500"/>
      <c r="E489" s="3498"/>
      <c r="F489" s="3499"/>
      <c r="G489" s="3430"/>
      <c r="H489" s="3480"/>
      <c r="I489" s="3486"/>
      <c r="J489" s="3344"/>
      <c r="K489" s="124" t="s">
        <v>43</v>
      </c>
      <c r="L489" s="558">
        <f t="shared" si="4"/>
        <v>75</v>
      </c>
      <c r="M489" s="474" t="s">
        <v>178</v>
      </c>
      <c r="N489" s="473" t="s">
        <v>46</v>
      </c>
      <c r="O489" s="589">
        <v>15</v>
      </c>
    </row>
    <row r="490" spans="1:25" ht="15" x14ac:dyDescent="0.2">
      <c r="A490" s="3415"/>
      <c r="B490" s="3418"/>
      <c r="C490" s="3421"/>
      <c r="D490" s="3500"/>
      <c r="E490" s="3498"/>
      <c r="F490" s="3499"/>
      <c r="G490" s="3430"/>
      <c r="H490" s="3480"/>
      <c r="I490" s="3486"/>
      <c r="J490" s="78"/>
      <c r="K490" s="124" t="s">
        <v>40</v>
      </c>
      <c r="L490" s="558">
        <f t="shared" si="4"/>
        <v>0</v>
      </c>
      <c r="M490" s="474"/>
      <c r="N490" s="473"/>
      <c r="O490" s="478"/>
    </row>
    <row r="491" spans="1:25" ht="15" x14ac:dyDescent="0.2">
      <c r="A491" s="3415"/>
      <c r="B491" s="3418"/>
      <c r="C491" s="3421"/>
      <c r="D491" s="3500"/>
      <c r="E491" s="3498"/>
      <c r="F491" s="3499"/>
      <c r="G491" s="3430"/>
      <c r="H491" s="3480"/>
      <c r="I491" s="3486"/>
      <c r="J491" s="78"/>
      <c r="K491" s="124" t="s">
        <v>39</v>
      </c>
      <c r="L491" s="558">
        <f t="shared" si="4"/>
        <v>180</v>
      </c>
      <c r="M491" s="474"/>
      <c r="N491" s="473"/>
      <c r="O491" s="478"/>
    </row>
    <row r="492" spans="1:25" ht="15.75" thickBot="1" x14ac:dyDescent="0.25">
      <c r="A492" s="3415"/>
      <c r="B492" s="3418"/>
      <c r="C492" s="3421"/>
      <c r="D492" s="3500"/>
      <c r="E492" s="3498"/>
      <c r="F492" s="3499"/>
      <c r="G492" s="3430"/>
      <c r="H492" s="3480"/>
      <c r="I492" s="3486"/>
      <c r="J492" s="78"/>
      <c r="K492" s="504" t="s">
        <v>37</v>
      </c>
      <c r="L492" s="554">
        <f t="shared" si="4"/>
        <v>0</v>
      </c>
      <c r="M492" s="463"/>
      <c r="N492" s="462"/>
      <c r="O492" s="461"/>
    </row>
    <row r="493" spans="1:25" ht="16.5" customHeight="1" thickBot="1" x14ac:dyDescent="0.25">
      <c r="A493" s="3416"/>
      <c r="B493" s="3419"/>
      <c r="C493" s="3422"/>
      <c r="D493" s="3501"/>
      <c r="E493" s="3502"/>
      <c r="F493" s="3503"/>
      <c r="G493" s="3431"/>
      <c r="H493" s="3518"/>
      <c r="I493" s="3487"/>
      <c r="J493" s="255"/>
      <c r="K493" s="588" t="s">
        <v>29</v>
      </c>
      <c r="L493" s="587">
        <f>SUM(L487:L492)</f>
        <v>255</v>
      </c>
      <c r="M493" s="586"/>
      <c r="N493" s="585"/>
      <c r="O493" s="584"/>
    </row>
    <row r="494" spans="1:25" ht="20.25" customHeight="1" x14ac:dyDescent="0.2">
      <c r="A494" s="3414" t="s">
        <v>71</v>
      </c>
      <c r="B494" s="3417" t="s">
        <v>84</v>
      </c>
      <c r="C494" s="3420" t="s">
        <v>35</v>
      </c>
      <c r="D494" s="583" t="s">
        <v>35</v>
      </c>
      <c r="E494" s="582"/>
      <c r="F494" s="3423" t="s">
        <v>177</v>
      </c>
      <c r="G494" s="3429" t="s">
        <v>176</v>
      </c>
      <c r="H494" s="3517" t="s">
        <v>51</v>
      </c>
      <c r="I494" s="3485" t="s">
        <v>69</v>
      </c>
      <c r="J494" s="385" t="s">
        <v>49</v>
      </c>
      <c r="K494" s="543" t="s">
        <v>48</v>
      </c>
      <c r="L494" s="528"/>
      <c r="M494" s="474" t="s">
        <v>47</v>
      </c>
      <c r="N494" s="495" t="s">
        <v>46</v>
      </c>
      <c r="O494" s="478">
        <v>1</v>
      </c>
    </row>
    <row r="495" spans="1:25" ht="20.25" customHeight="1" x14ac:dyDescent="0.2">
      <c r="A495" s="3415"/>
      <c r="B495" s="3418"/>
      <c r="C495" s="3421"/>
      <c r="D495" s="578"/>
      <c r="E495" s="577"/>
      <c r="F495" s="3424"/>
      <c r="G495" s="3430"/>
      <c r="H495" s="3480"/>
      <c r="I495" s="3486"/>
      <c r="J495" s="385" t="s">
        <v>97</v>
      </c>
      <c r="K495" s="96" t="s">
        <v>44</v>
      </c>
      <c r="L495" s="527"/>
      <c r="M495" s="581"/>
      <c r="N495" s="495"/>
      <c r="O495" s="478"/>
    </row>
    <row r="496" spans="1:25" ht="19.5" customHeight="1" x14ac:dyDescent="0.2">
      <c r="A496" s="3415"/>
      <c r="B496" s="3418"/>
      <c r="C496" s="3421"/>
      <c r="D496" s="578"/>
      <c r="E496" s="577"/>
      <c r="F496" s="3424"/>
      <c r="G496" s="3430"/>
      <c r="H496" s="3480"/>
      <c r="I496" s="3486"/>
      <c r="J496" s="214"/>
      <c r="K496" s="542" t="s">
        <v>43</v>
      </c>
      <c r="L496" s="580">
        <v>75</v>
      </c>
      <c r="M496" s="480"/>
      <c r="N496" s="479"/>
      <c r="O496" s="579"/>
      <c r="Y496" s="9"/>
    </row>
    <row r="497" spans="1:15" ht="15" x14ac:dyDescent="0.2">
      <c r="A497" s="3415"/>
      <c r="B497" s="3418"/>
      <c r="C497" s="3421"/>
      <c r="D497" s="578"/>
      <c r="E497" s="577"/>
      <c r="F497" s="3424"/>
      <c r="G497" s="3430"/>
      <c r="H497" s="3480"/>
      <c r="I497" s="3486"/>
      <c r="J497" s="78"/>
      <c r="K497" s="542" t="s">
        <v>40</v>
      </c>
      <c r="L497" s="527"/>
      <c r="M497" s="3488" t="s">
        <v>175</v>
      </c>
      <c r="N497" s="473"/>
      <c r="O497" s="478"/>
    </row>
    <row r="498" spans="1:15" ht="15" x14ac:dyDescent="0.2">
      <c r="A498" s="3415"/>
      <c r="B498" s="3418"/>
      <c r="C498" s="3421"/>
      <c r="D498" s="578"/>
      <c r="E498" s="577"/>
      <c r="F498" s="3424"/>
      <c r="G498" s="3430"/>
      <c r="H498" s="3480"/>
      <c r="I498" s="3486"/>
      <c r="J498" s="78"/>
      <c r="K498" s="542" t="s">
        <v>39</v>
      </c>
      <c r="L498" s="527">
        <v>180</v>
      </c>
      <c r="M498" s="3489"/>
      <c r="N498" s="473" t="s">
        <v>46</v>
      </c>
      <c r="O498" s="478">
        <v>15</v>
      </c>
    </row>
    <row r="499" spans="1:15" ht="13.5" customHeight="1" thickBot="1" x14ac:dyDescent="0.25">
      <c r="A499" s="3415"/>
      <c r="B499" s="3418"/>
      <c r="C499" s="3421"/>
      <c r="D499" s="578"/>
      <c r="E499" s="577"/>
      <c r="F499" s="3424"/>
      <c r="G499" s="3430"/>
      <c r="H499" s="3480"/>
      <c r="I499" s="3486"/>
      <c r="J499" s="576"/>
      <c r="K499" s="551" t="s">
        <v>37</v>
      </c>
      <c r="L499" s="524"/>
      <c r="M499" s="463"/>
      <c r="N499" s="462"/>
      <c r="O499" s="461"/>
    </row>
    <row r="500" spans="1:15" ht="21" customHeight="1" thickBot="1" x14ac:dyDescent="0.25">
      <c r="A500" s="3416"/>
      <c r="B500" s="3419"/>
      <c r="C500" s="3422"/>
      <c r="D500" s="575"/>
      <c r="E500" s="574"/>
      <c r="F500" s="3425"/>
      <c r="G500" s="3431"/>
      <c r="H500" s="3518"/>
      <c r="I500" s="3487"/>
      <c r="J500" s="573"/>
      <c r="K500" s="544" t="s">
        <v>29</v>
      </c>
      <c r="L500" s="514">
        <f>SUM(L494:L499)</f>
        <v>255</v>
      </c>
      <c r="M500" s="453"/>
      <c r="N500" s="452"/>
      <c r="O500" s="451"/>
    </row>
    <row r="501" spans="1:15" ht="17.25" customHeight="1" thickBot="1" x14ac:dyDescent="0.25">
      <c r="A501" s="572" t="s">
        <v>71</v>
      </c>
      <c r="B501" s="571" t="s">
        <v>84</v>
      </c>
      <c r="C501" s="3522" t="s">
        <v>34</v>
      </c>
      <c r="D501" s="3522"/>
      <c r="E501" s="3522"/>
      <c r="F501" s="3522"/>
      <c r="G501" s="3522"/>
      <c r="H501" s="3522"/>
      <c r="I501" s="3523"/>
      <c r="J501" s="570"/>
      <c r="K501" s="569" t="s">
        <v>29</v>
      </c>
      <c r="L501" s="568">
        <f>L493*1</f>
        <v>255</v>
      </c>
      <c r="M501" s="567"/>
      <c r="N501" s="567"/>
      <c r="O501" s="566"/>
    </row>
    <row r="502" spans="1:15" ht="24.75" customHeight="1" thickBot="1" x14ac:dyDescent="0.25">
      <c r="A502" s="425" t="s">
        <v>71</v>
      </c>
      <c r="B502" s="565" t="s">
        <v>78</v>
      </c>
      <c r="C502" s="428" t="s">
        <v>174</v>
      </c>
      <c r="D502" s="427"/>
      <c r="E502" s="427"/>
      <c r="F502" s="427"/>
      <c r="G502" s="427"/>
      <c r="H502" s="427"/>
      <c r="I502" s="427"/>
      <c r="J502" s="427"/>
      <c r="K502" s="564"/>
      <c r="L502" s="564"/>
      <c r="M502" s="426"/>
      <c r="N502" s="426"/>
      <c r="O502" s="505"/>
    </row>
    <row r="503" spans="1:15" ht="30" customHeight="1" thickBot="1" x14ac:dyDescent="0.25">
      <c r="A503" s="425"/>
      <c r="B503" s="58"/>
      <c r="C503" s="299"/>
      <c r="D503" s="298"/>
      <c r="E503" s="298"/>
      <c r="F503" s="298"/>
      <c r="G503" s="298"/>
      <c r="H503" s="298"/>
      <c r="I503" s="298"/>
      <c r="J503" s="298"/>
      <c r="K503" s="563"/>
      <c r="L503" s="562"/>
      <c r="M503" s="296" t="s">
        <v>173</v>
      </c>
      <c r="N503" s="295" t="s">
        <v>46</v>
      </c>
      <c r="O503" s="294">
        <v>6</v>
      </c>
    </row>
    <row r="504" spans="1:15" ht="15" customHeight="1" x14ac:dyDescent="0.2">
      <c r="A504" s="392" t="s">
        <v>71</v>
      </c>
      <c r="B504" s="3352" t="s">
        <v>78</v>
      </c>
      <c r="C504" s="390" t="s">
        <v>35</v>
      </c>
      <c r="D504" s="3494" t="s">
        <v>172</v>
      </c>
      <c r="E504" s="3495"/>
      <c r="F504" s="3496"/>
      <c r="G504" s="3429" t="s">
        <v>145</v>
      </c>
      <c r="H504" s="3439" t="s">
        <v>51</v>
      </c>
      <c r="I504" s="3361" t="s">
        <v>54</v>
      </c>
      <c r="J504" s="3343" t="s">
        <v>49</v>
      </c>
      <c r="K504" s="561" t="s">
        <v>48</v>
      </c>
      <c r="L504" s="560">
        <f>L511+L518+L525+L532+L539+L546+L553+L559+L565+L571</f>
        <v>0</v>
      </c>
      <c r="M504" s="217" t="s">
        <v>171</v>
      </c>
      <c r="N504" s="216" t="s">
        <v>46</v>
      </c>
      <c r="O504" s="282">
        <v>9</v>
      </c>
    </row>
    <row r="505" spans="1:15" ht="15" customHeight="1" x14ac:dyDescent="0.2">
      <c r="A505" s="388"/>
      <c r="B505" s="3353"/>
      <c r="C505" s="386"/>
      <c r="D505" s="3497"/>
      <c r="E505" s="3498"/>
      <c r="F505" s="3499"/>
      <c r="G505" s="3430"/>
      <c r="H505" s="3440"/>
      <c r="I505" s="3362"/>
      <c r="J505" s="3344"/>
      <c r="K505" s="128" t="s">
        <v>44</v>
      </c>
      <c r="L505" s="559">
        <f>L512+L519+L526+L533+L540+L547+L572</f>
        <v>1200</v>
      </c>
      <c r="M505" s="230"/>
      <c r="N505" s="211"/>
      <c r="O505" s="263"/>
    </row>
    <row r="506" spans="1:15" ht="15" customHeight="1" x14ac:dyDescent="0.2">
      <c r="A506" s="388"/>
      <c r="B506" s="3353"/>
      <c r="C506" s="386"/>
      <c r="D506" s="3500"/>
      <c r="E506" s="3498"/>
      <c r="F506" s="3499"/>
      <c r="G506" s="3430"/>
      <c r="H506" s="3440"/>
      <c r="I506" s="3362"/>
      <c r="J506" s="3344"/>
      <c r="K506" s="557" t="s">
        <v>43</v>
      </c>
      <c r="L506" s="556">
        <f>L513+L520+L527+L534+L541+L548+L554+L560+L566+L573</f>
        <v>351.6</v>
      </c>
      <c r="M506" s="230" t="s">
        <v>170</v>
      </c>
      <c r="N506" s="264" t="s">
        <v>147</v>
      </c>
      <c r="O506" s="263">
        <v>670286</v>
      </c>
    </row>
    <row r="507" spans="1:15" ht="15" x14ac:dyDescent="0.2">
      <c r="A507" s="388"/>
      <c r="B507" s="3353"/>
      <c r="C507" s="386"/>
      <c r="D507" s="3500"/>
      <c r="E507" s="3498"/>
      <c r="F507" s="3499"/>
      <c r="G507" s="3430"/>
      <c r="H507" s="3440"/>
      <c r="I507" s="3362"/>
      <c r="J507" s="78"/>
      <c r="K507" s="557" t="s">
        <v>40</v>
      </c>
      <c r="L507" s="558">
        <f>L514+L521+L528+L535+L542+L549+L555+L561+L567+L574</f>
        <v>0</v>
      </c>
      <c r="M507" s="230"/>
      <c r="N507" s="264"/>
      <c r="O507" s="263"/>
    </row>
    <row r="508" spans="1:15" ht="15" x14ac:dyDescent="0.2">
      <c r="A508" s="388"/>
      <c r="B508" s="3353"/>
      <c r="C508" s="386"/>
      <c r="D508" s="3500"/>
      <c r="E508" s="3498"/>
      <c r="F508" s="3499"/>
      <c r="G508" s="3430"/>
      <c r="H508" s="3440"/>
      <c r="I508" s="3362"/>
      <c r="J508" s="78"/>
      <c r="K508" s="557" t="s">
        <v>39</v>
      </c>
      <c r="L508" s="556">
        <f>L515+L522+L529+L536+L543+L550+L556+L562+L568+L575+L581</f>
        <v>3474</v>
      </c>
      <c r="M508" s="230"/>
      <c r="N508" s="264"/>
      <c r="O508" s="206"/>
    </row>
    <row r="509" spans="1:15" ht="15.75" thickBot="1" x14ac:dyDescent="0.25">
      <c r="A509" s="388"/>
      <c r="B509" s="3353"/>
      <c r="C509" s="386"/>
      <c r="D509" s="3500"/>
      <c r="E509" s="3498"/>
      <c r="F509" s="3499"/>
      <c r="G509" s="3430"/>
      <c r="H509" s="3440"/>
      <c r="I509" s="3362"/>
      <c r="J509" s="78"/>
      <c r="K509" s="555" t="s">
        <v>37</v>
      </c>
      <c r="L509" s="554">
        <f>L516+L523+L530+L537+L544+L551+L557+L563+L569+L576</f>
        <v>0</v>
      </c>
      <c r="M509" s="259"/>
      <c r="N509" s="258"/>
      <c r="O509" s="257"/>
    </row>
    <row r="510" spans="1:15" ht="15.75" thickBot="1" x14ac:dyDescent="0.25">
      <c r="A510" s="71"/>
      <c r="B510" s="3354"/>
      <c r="C510" s="116"/>
      <c r="D510" s="3501"/>
      <c r="E510" s="3502"/>
      <c r="F510" s="3503"/>
      <c r="G510" s="3431"/>
      <c r="H510" s="3441"/>
      <c r="I510" s="3363"/>
      <c r="J510" s="255"/>
      <c r="K510" s="544" t="s">
        <v>29</v>
      </c>
      <c r="L510" s="514">
        <f>SUM(L504:L509)</f>
        <v>5025.6000000000004</v>
      </c>
      <c r="M510" s="192"/>
      <c r="N510" s="191"/>
      <c r="O510" s="190"/>
    </row>
    <row r="511" spans="1:15" ht="18.75" customHeight="1" x14ac:dyDescent="0.2">
      <c r="A511" s="392" t="s">
        <v>71</v>
      </c>
      <c r="B511" s="3352" t="s">
        <v>78</v>
      </c>
      <c r="C511" s="390" t="s">
        <v>35</v>
      </c>
      <c r="D511" s="335" t="s">
        <v>35</v>
      </c>
      <c r="E511" s="220"/>
      <c r="F511" s="3423" t="s">
        <v>169</v>
      </c>
      <c r="G511" s="3429" t="s">
        <v>145</v>
      </c>
      <c r="H511" s="3483" t="s">
        <v>51</v>
      </c>
      <c r="I511" s="3361" t="s">
        <v>54</v>
      </c>
      <c r="J511" s="502" t="s">
        <v>49</v>
      </c>
      <c r="K511" s="543" t="s">
        <v>48</v>
      </c>
      <c r="L511" s="528"/>
      <c r="M511" s="217" t="s">
        <v>47</v>
      </c>
      <c r="N511" s="216" t="s">
        <v>46</v>
      </c>
      <c r="O511" s="282">
        <v>1</v>
      </c>
    </row>
    <row r="512" spans="1:15" ht="18.75" customHeight="1" x14ac:dyDescent="0.2">
      <c r="A512" s="388"/>
      <c r="B512" s="3353"/>
      <c r="C512" s="386"/>
      <c r="D512" s="331"/>
      <c r="E512" s="201"/>
      <c r="F512" s="3424"/>
      <c r="G512" s="3430"/>
      <c r="H512" s="3440"/>
      <c r="I512" s="3362"/>
      <c r="J512" s="501" t="s">
        <v>168</v>
      </c>
      <c r="K512" s="96" t="s">
        <v>44</v>
      </c>
      <c r="L512" s="527"/>
      <c r="M512" s="212"/>
      <c r="N512" s="211"/>
      <c r="O512" s="263"/>
    </row>
    <row r="513" spans="1:30" ht="15" x14ac:dyDescent="0.2">
      <c r="A513" s="388"/>
      <c r="B513" s="3353"/>
      <c r="C513" s="386"/>
      <c r="D513" s="331"/>
      <c r="E513" s="201"/>
      <c r="F513" s="3424"/>
      <c r="G513" s="3430"/>
      <c r="H513" s="3440"/>
      <c r="I513" s="3362"/>
      <c r="J513" s="214"/>
      <c r="K513" s="542" t="s">
        <v>43</v>
      </c>
      <c r="L513" s="527">
        <v>0</v>
      </c>
      <c r="M513" s="208" t="s">
        <v>148</v>
      </c>
      <c r="N513" s="207" t="s">
        <v>147</v>
      </c>
      <c r="O513" s="263">
        <v>90305</v>
      </c>
    </row>
    <row r="514" spans="1:30" ht="15" x14ac:dyDescent="0.2">
      <c r="A514" s="388"/>
      <c r="B514" s="3353"/>
      <c r="C514" s="386"/>
      <c r="D514" s="331"/>
      <c r="E514" s="201"/>
      <c r="F514" s="3424"/>
      <c r="G514" s="3430"/>
      <c r="H514" s="3440"/>
      <c r="I514" s="3362"/>
      <c r="J514" s="78"/>
      <c r="K514" s="542" t="s">
        <v>40</v>
      </c>
      <c r="L514" s="527"/>
      <c r="M514" s="230"/>
      <c r="N514" s="264"/>
      <c r="O514" s="206"/>
    </row>
    <row r="515" spans="1:30" ht="15" x14ac:dyDescent="0.2">
      <c r="A515" s="388"/>
      <c r="B515" s="3353"/>
      <c r="C515" s="386"/>
      <c r="D515" s="331"/>
      <c r="E515" s="201"/>
      <c r="F515" s="3424"/>
      <c r="G515" s="3430"/>
      <c r="H515" s="3440"/>
      <c r="I515" s="3362"/>
      <c r="J515" s="78"/>
      <c r="K515" s="542" t="s">
        <v>39</v>
      </c>
      <c r="L515" s="553">
        <v>2802.4</v>
      </c>
      <c r="M515" s="230"/>
      <c r="N515" s="264"/>
      <c r="O515" s="206"/>
      <c r="AB515" s="9"/>
    </row>
    <row r="516" spans="1:30" ht="15.75" thickBot="1" x14ac:dyDescent="0.25">
      <c r="A516" s="388"/>
      <c r="B516" s="3353"/>
      <c r="C516" s="386"/>
      <c r="D516" s="331"/>
      <c r="E516" s="201"/>
      <c r="F516" s="3424"/>
      <c r="G516" s="3430"/>
      <c r="H516" s="3440"/>
      <c r="I516" s="3362"/>
      <c r="J516" s="78"/>
      <c r="K516" s="551" t="s">
        <v>37</v>
      </c>
      <c r="L516" s="524"/>
      <c r="M516" s="259"/>
      <c r="N516" s="258"/>
      <c r="O516" s="257"/>
    </row>
    <row r="517" spans="1:30" ht="15.75" thickBot="1" x14ac:dyDescent="0.25">
      <c r="A517" s="71"/>
      <c r="B517" s="3354"/>
      <c r="C517" s="116"/>
      <c r="D517" s="68"/>
      <c r="E517" s="67"/>
      <c r="F517" s="3425"/>
      <c r="G517" s="3431"/>
      <c r="H517" s="3484"/>
      <c r="I517" s="3363"/>
      <c r="J517" s="255"/>
      <c r="K517" s="544" t="s">
        <v>29</v>
      </c>
      <c r="L517" s="514">
        <f>SUM(L511:L516)</f>
        <v>2802.4</v>
      </c>
      <c r="M517" s="192"/>
      <c r="N517" s="191"/>
      <c r="O517" s="190"/>
    </row>
    <row r="518" spans="1:30" ht="21" customHeight="1" x14ac:dyDescent="0.2">
      <c r="A518" s="392" t="s">
        <v>71</v>
      </c>
      <c r="B518" s="3352" t="s">
        <v>78</v>
      </c>
      <c r="C518" s="390" t="s">
        <v>35</v>
      </c>
      <c r="D518" s="335" t="s">
        <v>84</v>
      </c>
      <c r="E518" s="220"/>
      <c r="F518" s="3423" t="s">
        <v>167</v>
      </c>
      <c r="G518" s="3429" t="s">
        <v>145</v>
      </c>
      <c r="H518" s="3483" t="s">
        <v>51</v>
      </c>
      <c r="I518" s="3361" t="s">
        <v>54</v>
      </c>
      <c r="J518" s="502" t="s">
        <v>49</v>
      </c>
      <c r="K518" s="543" t="s">
        <v>48</v>
      </c>
      <c r="L518" s="528"/>
      <c r="M518" s="217" t="s">
        <v>47</v>
      </c>
      <c r="N518" s="216" t="s">
        <v>46</v>
      </c>
      <c r="O518" s="282">
        <v>1</v>
      </c>
    </row>
    <row r="519" spans="1:30" ht="21" customHeight="1" x14ac:dyDescent="0.2">
      <c r="A519" s="388"/>
      <c r="B519" s="3353"/>
      <c r="C519" s="386"/>
      <c r="D519" s="331"/>
      <c r="E519" s="201"/>
      <c r="F519" s="3424"/>
      <c r="G519" s="3430"/>
      <c r="H519" s="3440"/>
      <c r="I519" s="3362"/>
      <c r="J519" s="501" t="s">
        <v>162</v>
      </c>
      <c r="K519" s="96" t="s">
        <v>44</v>
      </c>
      <c r="L519" s="527"/>
      <c r="M519" s="212"/>
      <c r="N519" s="211"/>
      <c r="O519" s="263"/>
    </row>
    <row r="520" spans="1:30" ht="15" x14ac:dyDescent="0.2">
      <c r="A520" s="388"/>
      <c r="B520" s="3353"/>
      <c r="C520" s="386"/>
      <c r="D520" s="331"/>
      <c r="E520" s="201"/>
      <c r="F520" s="3424"/>
      <c r="G520" s="3430"/>
      <c r="H520" s="3440"/>
      <c r="I520" s="3362"/>
      <c r="J520" s="214"/>
      <c r="K520" s="542" t="s">
        <v>43</v>
      </c>
      <c r="L520" s="552">
        <v>0</v>
      </c>
      <c r="M520" s="208" t="s">
        <v>148</v>
      </c>
      <c r="N520" s="207" t="s">
        <v>147</v>
      </c>
      <c r="O520" s="263">
        <v>297000</v>
      </c>
      <c r="AB520" s="9"/>
    </row>
    <row r="521" spans="1:30" ht="15" x14ac:dyDescent="0.2">
      <c r="A521" s="388"/>
      <c r="B521" s="3353"/>
      <c r="C521" s="386"/>
      <c r="D521" s="331"/>
      <c r="E521" s="201"/>
      <c r="F521" s="3424"/>
      <c r="G521" s="3430"/>
      <c r="H521" s="3440"/>
      <c r="I521" s="3362"/>
      <c r="J521" s="78"/>
      <c r="K521" s="542" t="s">
        <v>40</v>
      </c>
      <c r="L521" s="527"/>
      <c r="M521" s="230"/>
      <c r="N521" s="264"/>
      <c r="O521" s="206"/>
    </row>
    <row r="522" spans="1:30" ht="15.75" thickBot="1" x14ac:dyDescent="0.25">
      <c r="A522" s="388"/>
      <c r="B522" s="3353"/>
      <c r="C522" s="386"/>
      <c r="D522" s="331"/>
      <c r="E522" s="201"/>
      <c r="F522" s="377"/>
      <c r="G522" s="3430"/>
      <c r="H522" s="3440"/>
      <c r="I522" s="3362"/>
      <c r="J522" s="78"/>
      <c r="K522" s="551" t="s">
        <v>39</v>
      </c>
      <c r="L522" s="550">
        <v>159</v>
      </c>
      <c r="M522" s="198"/>
      <c r="N522" s="197"/>
      <c r="O522" s="196"/>
      <c r="R522" s="1" t="s">
        <v>166</v>
      </c>
      <c r="S522" s="1">
        <v>352.5</v>
      </c>
      <c r="V522" s="1">
        <v>341.7</v>
      </c>
    </row>
    <row r="523" spans="1:30" ht="15.75" thickBot="1" x14ac:dyDescent="0.25">
      <c r="A523" s="388"/>
      <c r="B523" s="3353"/>
      <c r="C523" s="386"/>
      <c r="D523" s="331"/>
      <c r="E523" s="201"/>
      <c r="F523" s="525"/>
      <c r="G523" s="3430"/>
      <c r="H523" s="3440"/>
      <c r="I523" s="3362"/>
      <c r="J523" s="78"/>
      <c r="K523" s="549" t="s">
        <v>37</v>
      </c>
      <c r="L523" s="548"/>
      <c r="M523" s="547"/>
      <c r="N523" s="546"/>
      <c r="O523" s="545"/>
    </row>
    <row r="524" spans="1:30" ht="17.25" customHeight="1" thickBot="1" x14ac:dyDescent="0.25">
      <c r="A524" s="71"/>
      <c r="B524" s="3354"/>
      <c r="C524" s="116"/>
      <c r="D524" s="68"/>
      <c r="E524" s="67"/>
      <c r="F524" s="523"/>
      <c r="G524" s="3431"/>
      <c r="H524" s="3484"/>
      <c r="I524" s="3363"/>
      <c r="J524" s="255"/>
      <c r="K524" s="544" t="s">
        <v>29</v>
      </c>
      <c r="L524" s="514">
        <f>SUM(L518:L523)</f>
        <v>159</v>
      </c>
      <c r="M524" s="192"/>
      <c r="N524" s="191"/>
      <c r="O524" s="190"/>
    </row>
    <row r="525" spans="1:30" ht="15" x14ac:dyDescent="0.2">
      <c r="A525" s="392" t="s">
        <v>71</v>
      </c>
      <c r="B525" s="3352" t="s">
        <v>78</v>
      </c>
      <c r="C525" s="390" t="s">
        <v>35</v>
      </c>
      <c r="D525" s="335" t="s">
        <v>78</v>
      </c>
      <c r="E525" s="220"/>
      <c r="F525" s="3423" t="s">
        <v>165</v>
      </c>
      <c r="G525" s="3429" t="s">
        <v>145</v>
      </c>
      <c r="H525" s="3483" t="s">
        <v>51</v>
      </c>
      <c r="I525" s="3361" t="s">
        <v>69</v>
      </c>
      <c r="J525" s="385" t="s">
        <v>49</v>
      </c>
      <c r="K525" s="543" t="s">
        <v>48</v>
      </c>
      <c r="L525" s="528"/>
      <c r="M525" s="217" t="s">
        <v>47</v>
      </c>
      <c r="N525" s="216" t="s">
        <v>46</v>
      </c>
      <c r="O525" s="282">
        <v>1</v>
      </c>
    </row>
    <row r="526" spans="1:30" ht="15" x14ac:dyDescent="0.2">
      <c r="A526" s="388"/>
      <c r="B526" s="3353"/>
      <c r="C526" s="386"/>
      <c r="D526" s="331"/>
      <c r="E526" s="201"/>
      <c r="F526" s="3424"/>
      <c r="G526" s="3430"/>
      <c r="H526" s="3440"/>
      <c r="I526" s="3362"/>
      <c r="J526" s="385" t="s">
        <v>118</v>
      </c>
      <c r="K526" s="96" t="s">
        <v>44</v>
      </c>
      <c r="L526" s="536">
        <v>1200</v>
      </c>
      <c r="M526" s="212"/>
      <c r="N526" s="211"/>
      <c r="O526" s="263"/>
    </row>
    <row r="527" spans="1:30" ht="15" x14ac:dyDescent="0.2">
      <c r="A527" s="388"/>
      <c r="B527" s="3353"/>
      <c r="C527" s="386"/>
      <c r="D527" s="331"/>
      <c r="E527" s="201"/>
      <c r="F527" s="3424"/>
      <c r="G527" s="3430"/>
      <c r="H527" s="3440"/>
      <c r="I527" s="3362"/>
      <c r="J527" s="214"/>
      <c r="K527" s="542" t="s">
        <v>43</v>
      </c>
      <c r="L527" s="526">
        <v>52.6</v>
      </c>
      <c r="M527" s="208" t="s">
        <v>148</v>
      </c>
      <c r="N527" s="207" t="s">
        <v>147</v>
      </c>
      <c r="O527" s="263">
        <v>32625</v>
      </c>
      <c r="AC527" s="9"/>
      <c r="AD527" s="9"/>
    </row>
    <row r="528" spans="1:30" ht="15" x14ac:dyDescent="0.2">
      <c r="A528" s="388"/>
      <c r="B528" s="3353"/>
      <c r="C528" s="386"/>
      <c r="D528" s="331"/>
      <c r="E528" s="201"/>
      <c r="F528" s="3424"/>
      <c r="G528" s="3430"/>
      <c r="H528" s="3440"/>
      <c r="I528" s="3362"/>
      <c r="J528" s="252"/>
      <c r="K528" s="542" t="s">
        <v>40</v>
      </c>
      <c r="L528" s="527"/>
      <c r="M528" s="230"/>
      <c r="N528" s="264"/>
      <c r="O528" s="206"/>
    </row>
    <row r="529" spans="1:15" ht="15" x14ac:dyDescent="0.2">
      <c r="A529" s="388"/>
      <c r="B529" s="3353"/>
      <c r="C529" s="386"/>
      <c r="D529" s="331"/>
      <c r="E529" s="201"/>
      <c r="F529" s="377"/>
      <c r="G529" s="3430"/>
      <c r="H529" s="3440"/>
      <c r="I529" s="3362"/>
      <c r="J529" s="252"/>
      <c r="K529" s="542" t="s">
        <v>39</v>
      </c>
      <c r="L529" s="527"/>
      <c r="M529" s="230"/>
      <c r="N529" s="264"/>
      <c r="O529" s="206"/>
    </row>
    <row r="530" spans="1:15" ht="15.75" thickBot="1" x14ac:dyDescent="0.25">
      <c r="A530" s="388"/>
      <c r="B530" s="3353"/>
      <c r="C530" s="386"/>
      <c r="D530" s="331"/>
      <c r="E530" s="201"/>
      <c r="F530" s="541"/>
      <c r="G530" s="3430"/>
      <c r="H530" s="3440"/>
      <c r="I530" s="3362"/>
      <c r="J530" s="252"/>
      <c r="K530" s="171" t="s">
        <v>37</v>
      </c>
      <c r="L530" s="524"/>
      <c r="M530" s="259"/>
      <c r="N530" s="258"/>
      <c r="O530" s="257"/>
    </row>
    <row r="531" spans="1:15" ht="25.5" customHeight="1" thickBot="1" x14ac:dyDescent="0.25">
      <c r="A531" s="71"/>
      <c r="B531" s="3354"/>
      <c r="C531" s="116"/>
      <c r="D531" s="68"/>
      <c r="E531" s="67"/>
      <c r="F531" s="523"/>
      <c r="G531" s="3431"/>
      <c r="H531" s="3484"/>
      <c r="I531" s="3363"/>
      <c r="J531" s="540"/>
      <c r="K531" s="162" t="s">
        <v>29</v>
      </c>
      <c r="L531" s="514">
        <f>SUM(L525:L530)</f>
        <v>1252.5999999999999</v>
      </c>
      <c r="M531" s="192"/>
      <c r="N531" s="191"/>
      <c r="O531" s="190"/>
    </row>
    <row r="532" spans="1:15" ht="12.75" customHeight="1" x14ac:dyDescent="0.2">
      <c r="A532" s="392" t="s">
        <v>71</v>
      </c>
      <c r="B532" s="3352" t="s">
        <v>78</v>
      </c>
      <c r="C532" s="390" t="s">
        <v>35</v>
      </c>
      <c r="D532" s="335" t="s">
        <v>77</v>
      </c>
      <c r="E532" s="220"/>
      <c r="F532" s="3423" t="s">
        <v>164</v>
      </c>
      <c r="G532" s="3429" t="s">
        <v>145</v>
      </c>
      <c r="H532" s="3483" t="s">
        <v>51</v>
      </c>
      <c r="I532" s="3361" t="s">
        <v>54</v>
      </c>
      <c r="J532" s="412" t="s">
        <v>49</v>
      </c>
      <c r="K532" s="188" t="s">
        <v>48</v>
      </c>
      <c r="L532" s="528"/>
      <c r="M532" s="217" t="s">
        <v>47</v>
      </c>
      <c r="N532" s="216" t="s">
        <v>46</v>
      </c>
      <c r="O532" s="282">
        <v>1</v>
      </c>
    </row>
    <row r="533" spans="1:15" ht="12.75" customHeight="1" x14ac:dyDescent="0.2">
      <c r="A533" s="388"/>
      <c r="B533" s="3353"/>
      <c r="C533" s="386"/>
      <c r="D533" s="331"/>
      <c r="E533" s="201"/>
      <c r="F533" s="3424"/>
      <c r="G533" s="3430"/>
      <c r="H533" s="3440"/>
      <c r="I533" s="3362"/>
      <c r="J533" s="385" t="s">
        <v>162</v>
      </c>
      <c r="K533" s="96" t="s">
        <v>44</v>
      </c>
      <c r="L533" s="527"/>
      <c r="M533" s="212"/>
      <c r="N533" s="211"/>
      <c r="O533" s="263"/>
    </row>
    <row r="534" spans="1:15" ht="15" x14ac:dyDescent="0.2">
      <c r="A534" s="388"/>
      <c r="B534" s="3353"/>
      <c r="C534" s="386"/>
      <c r="D534" s="331"/>
      <c r="E534" s="201"/>
      <c r="F534" s="3424"/>
      <c r="G534" s="3430"/>
      <c r="H534" s="3440"/>
      <c r="I534" s="3362"/>
      <c r="J534" s="214"/>
      <c r="K534" s="178" t="s">
        <v>43</v>
      </c>
      <c r="L534" s="527">
        <v>0</v>
      </c>
      <c r="M534" s="208" t="s">
        <v>148</v>
      </c>
      <c r="N534" s="207" t="s">
        <v>147</v>
      </c>
      <c r="O534" s="263">
        <v>16800</v>
      </c>
    </row>
    <row r="535" spans="1:15" ht="15" x14ac:dyDescent="0.2">
      <c r="A535" s="388"/>
      <c r="B535" s="3353"/>
      <c r="C535" s="386"/>
      <c r="D535" s="331"/>
      <c r="E535" s="201"/>
      <c r="F535" s="3424"/>
      <c r="G535" s="3430"/>
      <c r="H535" s="3440"/>
      <c r="I535" s="3362"/>
      <c r="J535" s="78"/>
      <c r="K535" s="178" t="s">
        <v>40</v>
      </c>
      <c r="L535" s="527"/>
      <c r="M535" s="230"/>
      <c r="N535" s="264"/>
      <c r="O535" s="206"/>
    </row>
    <row r="536" spans="1:15" ht="15" x14ac:dyDescent="0.2">
      <c r="A536" s="388"/>
      <c r="B536" s="3353"/>
      <c r="C536" s="386"/>
      <c r="D536" s="331"/>
      <c r="E536" s="201"/>
      <c r="F536" s="3424"/>
      <c r="G536" s="3430"/>
      <c r="H536" s="3440"/>
      <c r="I536" s="3362"/>
      <c r="J536" s="78"/>
      <c r="K536" s="178" t="s">
        <v>39</v>
      </c>
      <c r="L536" s="526">
        <v>229.4</v>
      </c>
      <c r="M536" s="230"/>
      <c r="N536" s="264"/>
      <c r="O536" s="206"/>
    </row>
    <row r="537" spans="1:15" ht="15.75" thickBot="1" x14ac:dyDescent="0.25">
      <c r="A537" s="388"/>
      <c r="B537" s="3353"/>
      <c r="C537" s="386"/>
      <c r="D537" s="331"/>
      <c r="E537" s="201"/>
      <c r="F537" s="3424"/>
      <c r="G537" s="3430"/>
      <c r="H537" s="3440"/>
      <c r="I537" s="3362"/>
      <c r="J537" s="78"/>
      <c r="K537" s="171" t="s">
        <v>37</v>
      </c>
      <c r="L537" s="524"/>
      <c r="M537" s="259"/>
      <c r="N537" s="258"/>
      <c r="O537" s="257"/>
    </row>
    <row r="538" spans="1:15" ht="15" customHeight="1" thickBot="1" x14ac:dyDescent="0.25">
      <c r="A538" s="71"/>
      <c r="B538" s="3354"/>
      <c r="C538" s="116"/>
      <c r="D538" s="68"/>
      <c r="E538" s="67"/>
      <c r="F538" s="3425"/>
      <c r="G538" s="3431"/>
      <c r="H538" s="3484"/>
      <c r="I538" s="3363"/>
      <c r="J538" s="255"/>
      <c r="K538" s="162" t="s">
        <v>29</v>
      </c>
      <c r="L538" s="514">
        <f>SUM(L532:L537)</f>
        <v>229.4</v>
      </c>
      <c r="M538" s="192"/>
      <c r="N538" s="191"/>
      <c r="O538" s="190"/>
    </row>
    <row r="539" spans="1:15" ht="14.25" customHeight="1" x14ac:dyDescent="0.2">
      <c r="A539" s="392" t="s">
        <v>71</v>
      </c>
      <c r="B539" s="3352" t="s">
        <v>78</v>
      </c>
      <c r="C539" s="390" t="s">
        <v>35</v>
      </c>
      <c r="D539" s="335" t="s">
        <v>75</v>
      </c>
      <c r="E539" s="220"/>
      <c r="F539" s="3423" t="s">
        <v>163</v>
      </c>
      <c r="G539" s="3429" t="s">
        <v>145</v>
      </c>
      <c r="H539" s="3483" t="s">
        <v>51</v>
      </c>
      <c r="I539" s="3361" t="s">
        <v>54</v>
      </c>
      <c r="J539" s="412" t="s">
        <v>49</v>
      </c>
      <c r="K539" s="188" t="s">
        <v>48</v>
      </c>
      <c r="L539" s="528"/>
      <c r="M539" s="217" t="s">
        <v>47</v>
      </c>
      <c r="N539" s="216" t="s">
        <v>46</v>
      </c>
      <c r="O539" s="282">
        <v>1</v>
      </c>
    </row>
    <row r="540" spans="1:15" ht="14.25" customHeight="1" x14ac:dyDescent="0.2">
      <c r="A540" s="388"/>
      <c r="B540" s="3353"/>
      <c r="C540" s="386"/>
      <c r="D540" s="331"/>
      <c r="E540" s="201"/>
      <c r="F540" s="3424"/>
      <c r="G540" s="3430"/>
      <c r="H540" s="3440"/>
      <c r="I540" s="3362"/>
      <c r="J540" s="385" t="s">
        <v>162</v>
      </c>
      <c r="K540" s="96" t="s">
        <v>44</v>
      </c>
      <c r="L540" s="527"/>
      <c r="M540" s="212"/>
      <c r="N540" s="211"/>
      <c r="O540" s="263"/>
    </row>
    <row r="541" spans="1:15" ht="15" x14ac:dyDescent="0.2">
      <c r="A541" s="388"/>
      <c r="B541" s="3353"/>
      <c r="C541" s="386"/>
      <c r="D541" s="331"/>
      <c r="E541" s="201"/>
      <c r="F541" s="3424"/>
      <c r="G541" s="3430"/>
      <c r="H541" s="3440"/>
      <c r="I541" s="3362"/>
      <c r="J541" s="214"/>
      <c r="K541" s="178" t="s">
        <v>43</v>
      </c>
      <c r="L541" s="527">
        <v>0</v>
      </c>
      <c r="M541" s="208" t="s">
        <v>148</v>
      </c>
      <c r="N541" s="207" t="s">
        <v>147</v>
      </c>
      <c r="O541" s="263">
        <v>156556</v>
      </c>
    </row>
    <row r="542" spans="1:15" ht="15" x14ac:dyDescent="0.2">
      <c r="A542" s="388"/>
      <c r="B542" s="3353"/>
      <c r="C542" s="386"/>
      <c r="D542" s="331"/>
      <c r="E542" s="201"/>
      <c r="F542" s="3424"/>
      <c r="G542" s="3430"/>
      <c r="H542" s="3440"/>
      <c r="I542" s="3362"/>
      <c r="J542" s="78"/>
      <c r="K542" s="178" t="s">
        <v>40</v>
      </c>
      <c r="L542" s="527"/>
      <c r="M542" s="230"/>
      <c r="N542" s="264"/>
      <c r="O542" s="206"/>
    </row>
    <row r="543" spans="1:15" ht="15" x14ac:dyDescent="0.2">
      <c r="A543" s="388"/>
      <c r="B543" s="3353"/>
      <c r="C543" s="386"/>
      <c r="D543" s="331"/>
      <c r="E543" s="201"/>
      <c r="F543" s="3424"/>
      <c r="G543" s="3430"/>
      <c r="H543" s="3440"/>
      <c r="I543" s="3362"/>
      <c r="J543" s="78"/>
      <c r="K543" s="178" t="s">
        <v>39</v>
      </c>
      <c r="L543" s="527">
        <v>182.2</v>
      </c>
      <c r="M543" s="230"/>
      <c r="N543" s="264"/>
      <c r="O543" s="206"/>
    </row>
    <row r="544" spans="1:15" ht="15.75" thickBot="1" x14ac:dyDescent="0.25">
      <c r="A544" s="388"/>
      <c r="B544" s="3353"/>
      <c r="C544" s="386"/>
      <c r="D544" s="331"/>
      <c r="E544" s="201"/>
      <c r="F544" s="3424"/>
      <c r="G544" s="3430"/>
      <c r="H544" s="3440"/>
      <c r="I544" s="3362"/>
      <c r="J544" s="78"/>
      <c r="K544" s="171" t="s">
        <v>37</v>
      </c>
      <c r="L544" s="524"/>
      <c r="M544" s="259"/>
      <c r="N544" s="258"/>
      <c r="O544" s="257"/>
    </row>
    <row r="545" spans="1:25" ht="14.25" customHeight="1" thickBot="1" x14ac:dyDescent="0.25">
      <c r="A545" s="71"/>
      <c r="B545" s="3354"/>
      <c r="C545" s="116"/>
      <c r="D545" s="68"/>
      <c r="E545" s="67"/>
      <c r="F545" s="3425"/>
      <c r="G545" s="3431"/>
      <c r="H545" s="3484"/>
      <c r="I545" s="3363"/>
      <c r="J545" s="255"/>
      <c r="K545" s="162" t="s">
        <v>29</v>
      </c>
      <c r="L545" s="514">
        <f>SUM(L539:L544)</f>
        <v>182.2</v>
      </c>
      <c r="M545" s="192"/>
      <c r="N545" s="191"/>
      <c r="O545" s="190"/>
    </row>
    <row r="546" spans="1:25" ht="13.5" customHeight="1" x14ac:dyDescent="0.2">
      <c r="A546" s="392" t="s">
        <v>71</v>
      </c>
      <c r="B546" s="3352" t="s">
        <v>78</v>
      </c>
      <c r="C546" s="390" t="s">
        <v>35</v>
      </c>
      <c r="D546" s="335" t="s">
        <v>71</v>
      </c>
      <c r="E546" s="220"/>
      <c r="F546" s="3423" t="s">
        <v>161</v>
      </c>
      <c r="G546" s="3429" t="s">
        <v>145</v>
      </c>
      <c r="H546" s="3483" t="s">
        <v>51</v>
      </c>
      <c r="I546" s="3361" t="s">
        <v>73</v>
      </c>
      <c r="J546" s="412" t="s">
        <v>49</v>
      </c>
      <c r="K546" s="188" t="s">
        <v>48</v>
      </c>
      <c r="L546" s="528"/>
      <c r="M546" s="398"/>
      <c r="N546" s="539"/>
      <c r="O546" s="396"/>
      <c r="Y546" s="9"/>
    </row>
    <row r="547" spans="1:25" ht="13.5" customHeight="1" x14ac:dyDescent="0.2">
      <c r="A547" s="388"/>
      <c r="B547" s="3353"/>
      <c r="C547" s="386"/>
      <c r="D547" s="331"/>
      <c r="E547" s="201"/>
      <c r="F547" s="3424"/>
      <c r="G547" s="3430"/>
      <c r="H547" s="3440"/>
      <c r="I547" s="3362"/>
      <c r="J547" s="385" t="s">
        <v>85</v>
      </c>
      <c r="K547" s="96" t="s">
        <v>44</v>
      </c>
      <c r="L547" s="527"/>
      <c r="M547" s="538"/>
      <c r="N547" s="393"/>
      <c r="O547" s="206"/>
      <c r="Y547" s="9"/>
    </row>
    <row r="548" spans="1:25" ht="15" x14ac:dyDescent="0.2">
      <c r="A548" s="388"/>
      <c r="B548" s="3353"/>
      <c r="C548" s="386"/>
      <c r="D548" s="331"/>
      <c r="E548" s="201"/>
      <c r="F548" s="3424"/>
      <c r="G548" s="3430"/>
      <c r="H548" s="3440"/>
      <c r="I548" s="3362"/>
      <c r="J548" s="214"/>
      <c r="K548" s="178" t="s">
        <v>43</v>
      </c>
      <c r="L548" s="537">
        <v>250</v>
      </c>
      <c r="M548" s="395"/>
      <c r="N548" s="394"/>
      <c r="O548" s="206"/>
      <c r="Y548" s="9"/>
    </row>
    <row r="549" spans="1:25" ht="15" x14ac:dyDescent="0.2">
      <c r="A549" s="388"/>
      <c r="B549" s="3353"/>
      <c r="C549" s="386"/>
      <c r="D549" s="331"/>
      <c r="E549" s="201"/>
      <c r="F549" s="3424"/>
      <c r="G549" s="3430"/>
      <c r="H549" s="3440"/>
      <c r="I549" s="3362"/>
      <c r="J549" s="78"/>
      <c r="K549" s="178" t="s">
        <v>40</v>
      </c>
      <c r="L549" s="527"/>
      <c r="M549" s="230" t="s">
        <v>160</v>
      </c>
      <c r="N549" s="264" t="s">
        <v>46</v>
      </c>
      <c r="O549" s="263">
        <v>1</v>
      </c>
      <c r="Y549" s="9"/>
    </row>
    <row r="550" spans="1:25" ht="15" x14ac:dyDescent="0.2">
      <c r="A550" s="388"/>
      <c r="B550" s="3353"/>
      <c r="C550" s="386"/>
      <c r="D550" s="331"/>
      <c r="E550" s="201"/>
      <c r="F550" s="377"/>
      <c r="G550" s="3430"/>
      <c r="H550" s="3440"/>
      <c r="I550" s="3362"/>
      <c r="J550" s="78"/>
      <c r="K550" s="178" t="s">
        <v>39</v>
      </c>
      <c r="L550" s="536">
        <v>101</v>
      </c>
      <c r="M550" s="230"/>
      <c r="N550" s="264"/>
      <c r="O550" s="206"/>
    </row>
    <row r="551" spans="1:25" ht="15.75" thickBot="1" x14ac:dyDescent="0.25">
      <c r="A551" s="388"/>
      <c r="B551" s="3353"/>
      <c r="C551" s="386"/>
      <c r="D551" s="331"/>
      <c r="E551" s="201"/>
      <c r="F551" s="535"/>
      <c r="G551" s="3430"/>
      <c r="H551" s="3440"/>
      <c r="I551" s="3362"/>
      <c r="J551" s="78"/>
      <c r="K551" s="171" t="s">
        <v>37</v>
      </c>
      <c r="L551" s="524"/>
      <c r="M551" s="259"/>
      <c r="N551" s="258"/>
      <c r="O551" s="257"/>
    </row>
    <row r="552" spans="1:25" ht="19.899999999999999" customHeight="1" thickBot="1" x14ac:dyDescent="0.25">
      <c r="A552" s="71"/>
      <c r="B552" s="3354"/>
      <c r="C552" s="116"/>
      <c r="D552" s="68"/>
      <c r="E552" s="67"/>
      <c r="F552" s="523"/>
      <c r="G552" s="3431"/>
      <c r="H552" s="3484"/>
      <c r="I552" s="3363"/>
      <c r="J552" s="255"/>
      <c r="K552" s="162" t="s">
        <v>29</v>
      </c>
      <c r="L552" s="514">
        <f>SUM(L546:L551)</f>
        <v>351</v>
      </c>
      <c r="M552" s="192"/>
      <c r="N552" s="191"/>
      <c r="O552" s="190"/>
    </row>
    <row r="553" spans="1:25" ht="18" hidden="1" customHeight="1" x14ac:dyDescent="0.2">
      <c r="A553" s="392" t="s">
        <v>71</v>
      </c>
      <c r="B553" s="3352" t="s">
        <v>78</v>
      </c>
      <c r="C553" s="390" t="s">
        <v>35</v>
      </c>
      <c r="D553" s="335" t="s">
        <v>67</v>
      </c>
      <c r="E553" s="220"/>
      <c r="F553" s="3445" t="s">
        <v>159</v>
      </c>
      <c r="G553" s="3429" t="s">
        <v>145</v>
      </c>
      <c r="H553" s="3483" t="s">
        <v>51</v>
      </c>
      <c r="I553" s="3361" t="s">
        <v>150</v>
      </c>
      <c r="J553" s="385" t="s">
        <v>158</v>
      </c>
      <c r="K553" s="188" t="s">
        <v>48</v>
      </c>
      <c r="L553" s="528"/>
      <c r="M553" s="217" t="s">
        <v>47</v>
      </c>
      <c r="N553" s="216" t="s">
        <v>46</v>
      </c>
      <c r="O553" s="282">
        <v>1</v>
      </c>
    </row>
    <row r="554" spans="1:25" ht="18.600000000000001" hidden="1" customHeight="1" x14ac:dyDescent="0.2">
      <c r="A554" s="388"/>
      <c r="B554" s="3353"/>
      <c r="C554" s="386"/>
      <c r="D554" s="331"/>
      <c r="E554" s="201"/>
      <c r="F554" s="3446"/>
      <c r="G554" s="3430"/>
      <c r="H554" s="3440"/>
      <c r="I554" s="3362"/>
      <c r="J554" s="214" t="s">
        <v>157</v>
      </c>
      <c r="K554" s="178" t="s">
        <v>43</v>
      </c>
      <c r="L554" s="527"/>
      <c r="M554" s="208" t="s">
        <v>148</v>
      </c>
      <c r="N554" s="207" t="s">
        <v>147</v>
      </c>
      <c r="O554" s="263">
        <v>20769</v>
      </c>
    </row>
    <row r="555" spans="1:25" ht="17.45" hidden="1" customHeight="1" x14ac:dyDescent="0.2">
      <c r="A555" s="388"/>
      <c r="B555" s="3353"/>
      <c r="C555" s="386"/>
      <c r="D555" s="331"/>
      <c r="E555" s="201"/>
      <c r="F555" s="3446"/>
      <c r="G555" s="3430"/>
      <c r="H555" s="3440"/>
      <c r="I555" s="3362"/>
      <c r="J555" s="78"/>
      <c r="K555" s="178" t="s">
        <v>40</v>
      </c>
      <c r="L555" s="527"/>
      <c r="M555" s="230"/>
      <c r="N555" s="264"/>
      <c r="O555" s="206"/>
    </row>
    <row r="556" spans="1:25" ht="15.75" hidden="1" thickBot="1" x14ac:dyDescent="0.25">
      <c r="A556" s="388"/>
      <c r="B556" s="3353"/>
      <c r="C556" s="386"/>
      <c r="D556" s="331"/>
      <c r="E556" s="201"/>
      <c r="F556" s="467"/>
      <c r="G556" s="3430"/>
      <c r="H556" s="3440"/>
      <c r="I556" s="3362"/>
      <c r="J556" s="78"/>
      <c r="K556" s="178" t="s">
        <v>39</v>
      </c>
      <c r="L556" s="527"/>
      <c r="M556" s="230"/>
      <c r="N556" s="264"/>
      <c r="O556" s="206"/>
    </row>
    <row r="557" spans="1:25" ht="15.75" hidden="1" thickBot="1" x14ac:dyDescent="0.25">
      <c r="A557" s="388"/>
      <c r="B557" s="3353"/>
      <c r="C557" s="386"/>
      <c r="D557" s="331"/>
      <c r="E557" s="201"/>
      <c r="F557" s="534"/>
      <c r="G557" s="3430"/>
      <c r="H557" s="3440"/>
      <c r="I557" s="3362"/>
      <c r="J557" s="78"/>
      <c r="K557" s="171" t="s">
        <v>37</v>
      </c>
      <c r="L557" s="524"/>
      <c r="M557" s="259"/>
      <c r="N557" s="258"/>
      <c r="O557" s="257"/>
    </row>
    <row r="558" spans="1:25" ht="17.25" hidden="1" customHeight="1" thickBot="1" x14ac:dyDescent="0.25">
      <c r="A558" s="71"/>
      <c r="B558" s="3354"/>
      <c r="C558" s="116"/>
      <c r="D558" s="68"/>
      <c r="E558" s="67"/>
      <c r="F558" s="532"/>
      <c r="G558" s="3431"/>
      <c r="H558" s="3484"/>
      <c r="I558" s="3363"/>
      <c r="J558" s="255"/>
      <c r="K558" s="162" t="s">
        <v>29</v>
      </c>
      <c r="L558" s="514">
        <f>SUM(L553:L557)</f>
        <v>0</v>
      </c>
      <c r="M558" s="192"/>
      <c r="N558" s="191"/>
      <c r="O558" s="231"/>
    </row>
    <row r="559" spans="1:25" ht="15.75" hidden="1" thickBot="1" x14ac:dyDescent="0.25">
      <c r="A559" s="392" t="s">
        <v>71</v>
      </c>
      <c r="B559" s="3352" t="s">
        <v>78</v>
      </c>
      <c r="C559" s="390" t="s">
        <v>35</v>
      </c>
      <c r="D559" s="335" t="s">
        <v>63</v>
      </c>
      <c r="E559" s="220"/>
      <c r="F559" s="3445" t="s">
        <v>156</v>
      </c>
      <c r="G559" s="3429" t="s">
        <v>145</v>
      </c>
      <c r="H559" s="3483" t="s">
        <v>51</v>
      </c>
      <c r="I559" s="3361" t="s">
        <v>152</v>
      </c>
      <c r="J559" s="412" t="s">
        <v>155</v>
      </c>
      <c r="K559" s="188" t="s">
        <v>48</v>
      </c>
      <c r="L559" s="528"/>
      <c r="M559" s="217" t="s">
        <v>47</v>
      </c>
      <c r="N559" s="216" t="s">
        <v>46</v>
      </c>
      <c r="O559" s="282">
        <v>1</v>
      </c>
    </row>
    <row r="560" spans="1:25" ht="15.75" hidden="1" thickBot="1" x14ac:dyDescent="0.25">
      <c r="A560" s="388"/>
      <c r="B560" s="3353"/>
      <c r="C560" s="386"/>
      <c r="D560" s="331"/>
      <c r="E560" s="201"/>
      <c r="F560" s="3446"/>
      <c r="G560" s="3430"/>
      <c r="H560" s="3440"/>
      <c r="I560" s="3362"/>
      <c r="J560" s="531" t="s">
        <v>154</v>
      </c>
      <c r="K560" s="178" t="s">
        <v>43</v>
      </c>
      <c r="L560" s="527"/>
      <c r="M560" s="208" t="s">
        <v>148</v>
      </c>
      <c r="N560" s="207" t="s">
        <v>147</v>
      </c>
      <c r="O560" s="263">
        <v>20260</v>
      </c>
    </row>
    <row r="561" spans="1:24" ht="15.75" hidden="1" thickBot="1" x14ac:dyDescent="0.25">
      <c r="A561" s="388"/>
      <c r="B561" s="3353"/>
      <c r="C561" s="386"/>
      <c r="D561" s="331"/>
      <c r="E561" s="201"/>
      <c r="F561" s="3446"/>
      <c r="G561" s="3430"/>
      <c r="H561" s="3440"/>
      <c r="I561" s="3362"/>
      <c r="J561" s="278"/>
      <c r="K561" s="178" t="s">
        <v>40</v>
      </c>
      <c r="L561" s="527"/>
      <c r="M561" s="230"/>
      <c r="N561" s="264"/>
      <c r="O561" s="206"/>
    </row>
    <row r="562" spans="1:24" ht="15.75" hidden="1" thickBot="1" x14ac:dyDescent="0.25">
      <c r="A562" s="388"/>
      <c r="B562" s="3353"/>
      <c r="C562" s="386"/>
      <c r="D562" s="331"/>
      <c r="E562" s="201"/>
      <c r="F562" s="467"/>
      <c r="G562" s="3430"/>
      <c r="H562" s="3440"/>
      <c r="I562" s="3362"/>
      <c r="J562" s="278"/>
      <c r="K562" s="178" t="s">
        <v>39</v>
      </c>
      <c r="L562" s="527"/>
      <c r="M562" s="230"/>
      <c r="N562" s="264"/>
      <c r="O562" s="206"/>
      <c r="P562" s="9"/>
    </row>
    <row r="563" spans="1:24" ht="15.75" hidden="1" thickBot="1" x14ac:dyDescent="0.25">
      <c r="A563" s="388"/>
      <c r="B563" s="3353"/>
      <c r="C563" s="386"/>
      <c r="D563" s="331"/>
      <c r="E563" s="201"/>
      <c r="F563" s="533"/>
      <c r="G563" s="3430"/>
      <c r="H563" s="3440"/>
      <c r="I563" s="3362"/>
      <c r="J563" s="278"/>
      <c r="K563" s="171" t="s">
        <v>37</v>
      </c>
      <c r="L563" s="524"/>
      <c r="M563" s="259"/>
      <c r="N563" s="258"/>
      <c r="O563" s="257"/>
      <c r="P563" s="9"/>
    </row>
    <row r="564" spans="1:24" ht="28.5" hidden="1" customHeight="1" thickBot="1" x14ac:dyDescent="0.25">
      <c r="A564" s="71"/>
      <c r="B564" s="3354"/>
      <c r="C564" s="116"/>
      <c r="D564" s="68"/>
      <c r="E564" s="67"/>
      <c r="F564" s="532"/>
      <c r="G564" s="3431"/>
      <c r="H564" s="3484"/>
      <c r="I564" s="3363"/>
      <c r="J564" s="529"/>
      <c r="K564" s="162" t="s">
        <v>29</v>
      </c>
      <c r="L564" s="514">
        <f>SUM(L559:L563)</f>
        <v>0</v>
      </c>
      <c r="M564" s="192"/>
      <c r="N564" s="191"/>
      <c r="O564" s="190"/>
      <c r="P564" s="9"/>
    </row>
    <row r="565" spans="1:24" ht="15" hidden="1" customHeight="1" x14ac:dyDescent="0.2">
      <c r="A565" s="392" t="s">
        <v>71</v>
      </c>
      <c r="B565" s="3352" t="s">
        <v>78</v>
      </c>
      <c r="C565" s="390" t="s">
        <v>35</v>
      </c>
      <c r="D565" s="335" t="s">
        <v>58</v>
      </c>
      <c r="E565" s="220"/>
      <c r="F565" s="3423" t="s">
        <v>153</v>
      </c>
      <c r="G565" s="3429" t="s">
        <v>145</v>
      </c>
      <c r="H565" s="3411" t="s">
        <v>51</v>
      </c>
      <c r="I565" s="105" t="s">
        <v>152</v>
      </c>
      <c r="J565" s="412"/>
      <c r="K565" s="188" t="s">
        <v>48</v>
      </c>
      <c r="L565" s="528"/>
      <c r="M565" s="217"/>
      <c r="N565" s="216"/>
      <c r="O565" s="282"/>
      <c r="P565" s="9"/>
    </row>
    <row r="566" spans="1:24" ht="23.25" hidden="1" customHeight="1" x14ac:dyDescent="0.2">
      <c r="A566" s="388"/>
      <c r="B566" s="3353"/>
      <c r="C566" s="386"/>
      <c r="D566" s="331"/>
      <c r="E566" s="201"/>
      <c r="F566" s="3424"/>
      <c r="G566" s="3430"/>
      <c r="H566" s="3412"/>
      <c r="I566" s="410"/>
      <c r="J566" s="531"/>
      <c r="K566" s="178" t="s">
        <v>43</v>
      </c>
      <c r="L566" s="527"/>
      <c r="M566" s="208"/>
      <c r="N566" s="207"/>
      <c r="O566" s="263"/>
      <c r="P566" s="9"/>
      <c r="W566" s="1">
        <v>25</v>
      </c>
      <c r="X566" s="1">
        <v>1</v>
      </c>
    </row>
    <row r="567" spans="1:24" ht="15" hidden="1" customHeight="1" x14ac:dyDescent="0.2">
      <c r="A567" s="388"/>
      <c r="B567" s="3353"/>
      <c r="C567" s="386"/>
      <c r="D567" s="331"/>
      <c r="E567" s="201"/>
      <c r="F567" s="3424"/>
      <c r="G567" s="3430"/>
      <c r="H567" s="3412"/>
      <c r="I567" s="410"/>
      <c r="J567" s="530"/>
      <c r="K567" s="178" t="s">
        <v>40</v>
      </c>
      <c r="L567" s="527"/>
      <c r="M567" s="230"/>
      <c r="N567" s="264"/>
      <c r="O567" s="206"/>
    </row>
    <row r="568" spans="1:24" ht="14.25" hidden="1" customHeight="1" x14ac:dyDescent="0.2">
      <c r="A568" s="388"/>
      <c r="B568" s="3353"/>
      <c r="C568" s="386"/>
      <c r="D568" s="331"/>
      <c r="E568" s="201"/>
      <c r="F568" s="377"/>
      <c r="G568" s="3430"/>
      <c r="H568" s="3412"/>
      <c r="I568" s="410"/>
      <c r="J568" s="530"/>
      <c r="K568" s="178" t="s">
        <v>39</v>
      </c>
      <c r="L568" s="527"/>
      <c r="M568" s="230"/>
      <c r="N568" s="264"/>
      <c r="O568" s="206"/>
    </row>
    <row r="569" spans="1:24" ht="16.5" hidden="1" customHeight="1" thickBot="1" x14ac:dyDescent="0.25">
      <c r="A569" s="388"/>
      <c r="B569" s="3353"/>
      <c r="C569" s="386"/>
      <c r="D569" s="331"/>
      <c r="E569" s="201"/>
      <c r="F569" s="525"/>
      <c r="G569" s="3430"/>
      <c r="H569" s="3412"/>
      <c r="I569" s="3362"/>
      <c r="J569" s="278"/>
      <c r="K569" s="171" t="s">
        <v>37</v>
      </c>
      <c r="L569" s="524"/>
      <c r="M569" s="259"/>
      <c r="N569" s="258"/>
      <c r="O569" s="257"/>
    </row>
    <row r="570" spans="1:24" ht="17.25" hidden="1" customHeight="1" thickBot="1" x14ac:dyDescent="0.25">
      <c r="A570" s="71"/>
      <c r="B570" s="3354"/>
      <c r="C570" s="116"/>
      <c r="D570" s="68"/>
      <c r="E570" s="67"/>
      <c r="F570" s="523"/>
      <c r="G570" s="3431"/>
      <c r="H570" s="3413"/>
      <c r="I570" s="3363"/>
      <c r="J570" s="529"/>
      <c r="K570" s="162" t="s">
        <v>29</v>
      </c>
      <c r="L570" s="514">
        <f>SUM(L565:L569)</f>
        <v>0</v>
      </c>
      <c r="M570" s="192"/>
      <c r="N570" s="191"/>
      <c r="O570" s="190"/>
    </row>
    <row r="571" spans="1:24" ht="16.5" customHeight="1" x14ac:dyDescent="0.2">
      <c r="A571" s="392" t="s">
        <v>71</v>
      </c>
      <c r="B571" s="3352" t="s">
        <v>78</v>
      </c>
      <c r="C571" s="390" t="s">
        <v>35</v>
      </c>
      <c r="D571" s="335" t="s">
        <v>33</v>
      </c>
      <c r="E571" s="220"/>
      <c r="F571" s="3423" t="s">
        <v>151</v>
      </c>
      <c r="G571" s="3429" t="s">
        <v>145</v>
      </c>
      <c r="H571" s="3483" t="s">
        <v>51</v>
      </c>
      <c r="I571" s="3361" t="s">
        <v>150</v>
      </c>
      <c r="J571" s="412" t="s">
        <v>49</v>
      </c>
      <c r="K571" s="188" t="s">
        <v>48</v>
      </c>
      <c r="L571" s="528">
        <v>0</v>
      </c>
      <c r="M571" s="217" t="s">
        <v>47</v>
      </c>
      <c r="N571" s="216" t="s">
        <v>46</v>
      </c>
      <c r="O571" s="282">
        <v>1</v>
      </c>
    </row>
    <row r="572" spans="1:24" ht="16.5" customHeight="1" x14ac:dyDescent="0.2">
      <c r="A572" s="388"/>
      <c r="B572" s="3353"/>
      <c r="C572" s="386"/>
      <c r="D572" s="331"/>
      <c r="E572" s="201"/>
      <c r="F572" s="3424"/>
      <c r="G572" s="3430"/>
      <c r="H572" s="3440"/>
      <c r="I572" s="3362"/>
      <c r="J572" s="385" t="s">
        <v>149</v>
      </c>
      <c r="K572" s="96" t="s">
        <v>44</v>
      </c>
      <c r="L572" s="527"/>
      <c r="M572" s="212"/>
      <c r="N572" s="211"/>
      <c r="O572" s="263"/>
    </row>
    <row r="573" spans="1:24" ht="15" x14ac:dyDescent="0.2">
      <c r="A573" s="388"/>
      <c r="B573" s="3353"/>
      <c r="C573" s="386"/>
      <c r="D573" s="331"/>
      <c r="E573" s="201"/>
      <c r="F573" s="3424"/>
      <c r="G573" s="3430"/>
      <c r="H573" s="3440"/>
      <c r="I573" s="3362"/>
      <c r="J573" s="214"/>
      <c r="K573" s="178" t="s">
        <v>43</v>
      </c>
      <c r="L573" s="527">
        <v>49</v>
      </c>
      <c r="M573" s="208" t="s">
        <v>148</v>
      </c>
      <c r="N573" s="207" t="s">
        <v>147</v>
      </c>
      <c r="O573" s="263">
        <v>77000</v>
      </c>
    </row>
    <row r="574" spans="1:24" ht="15" x14ac:dyDescent="0.2">
      <c r="A574" s="388"/>
      <c r="B574" s="3353"/>
      <c r="C574" s="386"/>
      <c r="D574" s="331"/>
      <c r="E574" s="201"/>
      <c r="F574" s="3424"/>
      <c r="G574" s="3430"/>
      <c r="H574" s="3440"/>
      <c r="I574" s="3362"/>
      <c r="J574" s="78"/>
      <c r="K574" s="178" t="s">
        <v>40</v>
      </c>
      <c r="L574" s="527"/>
      <c r="M574" s="230"/>
      <c r="N574" s="264"/>
      <c r="O574" s="206"/>
    </row>
    <row r="575" spans="1:24" ht="15" x14ac:dyDescent="0.2">
      <c r="A575" s="388"/>
      <c r="B575" s="3353"/>
      <c r="C575" s="386"/>
      <c r="D575" s="331"/>
      <c r="E575" s="201"/>
      <c r="F575" s="377"/>
      <c r="G575" s="3430"/>
      <c r="H575" s="3440"/>
      <c r="I575" s="3362"/>
      <c r="J575" s="78"/>
      <c r="K575" s="178" t="s">
        <v>39</v>
      </c>
      <c r="L575" s="526">
        <v>0</v>
      </c>
      <c r="M575" s="230"/>
      <c r="N575" s="264"/>
      <c r="O575" s="206"/>
    </row>
    <row r="576" spans="1:24" ht="15.75" thickBot="1" x14ac:dyDescent="0.25">
      <c r="A576" s="388"/>
      <c r="B576" s="3353"/>
      <c r="C576" s="386"/>
      <c r="D576" s="331"/>
      <c r="E576" s="201"/>
      <c r="F576" s="525"/>
      <c r="G576" s="3430"/>
      <c r="H576" s="3440"/>
      <c r="I576" s="3362"/>
      <c r="J576" s="78"/>
      <c r="K576" s="171" t="s">
        <v>37</v>
      </c>
      <c r="L576" s="524"/>
      <c r="M576" s="259"/>
      <c r="N576" s="258"/>
      <c r="O576" s="257"/>
    </row>
    <row r="577" spans="1:15" ht="15.75" thickBot="1" x14ac:dyDescent="0.25">
      <c r="A577" s="71"/>
      <c r="B577" s="3354"/>
      <c r="C577" s="116"/>
      <c r="D577" s="68"/>
      <c r="E577" s="67"/>
      <c r="F577" s="523"/>
      <c r="G577" s="3431"/>
      <c r="H577" s="3484"/>
      <c r="I577" s="3363"/>
      <c r="J577" s="255"/>
      <c r="K577" s="162" t="s">
        <v>29</v>
      </c>
      <c r="L577" s="514">
        <f>SUM(L571:L576)</f>
        <v>49</v>
      </c>
      <c r="M577" s="192"/>
      <c r="N577" s="191"/>
      <c r="O577" s="190"/>
    </row>
    <row r="578" spans="1:15" ht="30.75" hidden="1" customHeight="1" x14ac:dyDescent="0.2">
      <c r="A578" s="392" t="s">
        <v>71</v>
      </c>
      <c r="B578" s="3352" t="s">
        <v>78</v>
      </c>
      <c r="C578" s="390" t="s">
        <v>35</v>
      </c>
      <c r="D578" s="3737">
        <v>11</v>
      </c>
      <c r="E578" s="3367"/>
      <c r="F578" s="3514" t="s">
        <v>146</v>
      </c>
      <c r="G578" s="3426" t="s">
        <v>145</v>
      </c>
      <c r="H578" s="3483" t="s">
        <v>51</v>
      </c>
      <c r="I578" s="3722" t="s">
        <v>73</v>
      </c>
      <c r="J578" s="3343" t="s">
        <v>144</v>
      </c>
      <c r="K578" s="188" t="s">
        <v>48</v>
      </c>
      <c r="L578" s="522"/>
      <c r="M578" s="186"/>
      <c r="N578" s="521"/>
      <c r="O578" s="184"/>
    </row>
    <row r="579" spans="1:15" ht="15.75" hidden="1" thickBot="1" x14ac:dyDescent="0.25">
      <c r="A579" s="388"/>
      <c r="B579" s="3353"/>
      <c r="C579" s="386"/>
      <c r="D579" s="3738"/>
      <c r="E579" s="3368"/>
      <c r="F579" s="3515"/>
      <c r="G579" s="3427"/>
      <c r="H579" s="3440"/>
      <c r="I579" s="3723"/>
      <c r="J579" s="3344"/>
      <c r="K579" s="178" t="s">
        <v>43</v>
      </c>
      <c r="L579" s="520"/>
      <c r="M579" s="182"/>
      <c r="N579" s="517"/>
      <c r="O579" s="180"/>
    </row>
    <row r="580" spans="1:15" ht="15.75" hidden="1" thickBot="1" x14ac:dyDescent="0.25">
      <c r="A580" s="388"/>
      <c r="B580" s="3353"/>
      <c r="C580" s="386"/>
      <c r="D580" s="3738"/>
      <c r="E580" s="3368"/>
      <c r="F580" s="3515"/>
      <c r="G580" s="3427"/>
      <c r="H580" s="3440"/>
      <c r="I580" s="3723"/>
      <c r="J580" s="3344"/>
      <c r="K580" s="178" t="s">
        <v>40</v>
      </c>
      <c r="L580" s="520"/>
      <c r="M580" s="176"/>
      <c r="N580" s="519"/>
      <c r="O580" s="174"/>
    </row>
    <row r="581" spans="1:15" ht="15.75" hidden="1" thickBot="1" x14ac:dyDescent="0.25">
      <c r="A581" s="388"/>
      <c r="B581" s="3353"/>
      <c r="C581" s="386"/>
      <c r="D581" s="3738"/>
      <c r="E581" s="3368"/>
      <c r="F581" s="3515"/>
      <c r="G581" s="3427"/>
      <c r="H581" s="3440"/>
      <c r="I581" s="3723"/>
      <c r="J581" s="3344"/>
      <c r="K581" s="178" t="s">
        <v>39</v>
      </c>
      <c r="L581" s="518"/>
      <c r="M581" s="182"/>
      <c r="N581" s="517"/>
      <c r="O581" s="180"/>
    </row>
    <row r="582" spans="1:15" ht="15.75" hidden="1" thickBot="1" x14ac:dyDescent="0.25">
      <c r="A582" s="388"/>
      <c r="B582" s="3353"/>
      <c r="C582" s="386"/>
      <c r="D582" s="3738"/>
      <c r="E582" s="3368"/>
      <c r="F582" s="3515"/>
      <c r="G582" s="3427"/>
      <c r="H582" s="3440"/>
      <c r="I582" s="3723"/>
      <c r="J582" s="3344"/>
      <c r="K582" s="171" t="s">
        <v>37</v>
      </c>
      <c r="L582" s="516"/>
      <c r="M582" s="169"/>
      <c r="N582" s="515"/>
      <c r="O582" s="326"/>
    </row>
    <row r="583" spans="1:15" ht="15.75" hidden="1" customHeight="1" thickBot="1" x14ac:dyDescent="0.25">
      <c r="A583" s="71"/>
      <c r="B583" s="3354"/>
      <c r="C583" s="116"/>
      <c r="D583" s="3739"/>
      <c r="E583" s="3369"/>
      <c r="F583" s="3516"/>
      <c r="G583" s="3428"/>
      <c r="H583" s="3484"/>
      <c r="I583" s="3724"/>
      <c r="J583" s="3345"/>
      <c r="K583" s="162" t="s">
        <v>29</v>
      </c>
      <c r="L583" s="514">
        <f>SUM(L578:L582)</f>
        <v>0</v>
      </c>
      <c r="M583" s="513"/>
      <c r="N583" s="512"/>
      <c r="O583" s="511"/>
    </row>
    <row r="584" spans="1:15" ht="15" thickBot="1" x14ac:dyDescent="0.25">
      <c r="A584" s="59" t="s">
        <v>71</v>
      </c>
      <c r="B584" s="58" t="s">
        <v>78</v>
      </c>
      <c r="C584" s="3512" t="s">
        <v>34</v>
      </c>
      <c r="D584" s="3512"/>
      <c r="E584" s="3512"/>
      <c r="F584" s="3512"/>
      <c r="G584" s="3512"/>
      <c r="H584" s="3512"/>
      <c r="I584" s="3513"/>
      <c r="J584" s="57"/>
      <c r="K584" s="155" t="s">
        <v>29</v>
      </c>
      <c r="L584" s="510">
        <f>L510*1</f>
        <v>5025.6000000000004</v>
      </c>
      <c r="M584" s="53"/>
      <c r="N584" s="53"/>
      <c r="O584" s="52"/>
    </row>
    <row r="585" spans="1:15" ht="21.75" customHeight="1" thickBot="1" x14ac:dyDescent="0.25">
      <c r="A585" s="320" t="s">
        <v>71</v>
      </c>
      <c r="B585" s="320"/>
      <c r="C585" s="3524" t="s">
        <v>32</v>
      </c>
      <c r="D585" s="3524"/>
      <c r="E585" s="3524"/>
      <c r="F585" s="3524"/>
      <c r="G585" s="3524"/>
      <c r="H585" s="3524"/>
      <c r="I585" s="3525"/>
      <c r="J585" s="149"/>
      <c r="K585" s="148" t="s">
        <v>29</v>
      </c>
      <c r="L585" s="509">
        <f>L484+L501+L584</f>
        <v>6151.4000000000005</v>
      </c>
      <c r="M585" s="318"/>
      <c r="N585" s="318"/>
      <c r="O585" s="317"/>
    </row>
    <row r="586" spans="1:15" ht="22.15" customHeight="1" thickBot="1" x14ac:dyDescent="0.25">
      <c r="A586" s="316" t="s">
        <v>67</v>
      </c>
      <c r="B586" s="440"/>
      <c r="C586" s="439" t="s">
        <v>143</v>
      </c>
      <c r="D586" s="437"/>
      <c r="E586" s="437"/>
      <c r="F586" s="438"/>
      <c r="G586" s="438"/>
      <c r="H586" s="437"/>
      <c r="I586" s="437"/>
      <c r="J586" s="437"/>
      <c r="K586" s="437"/>
      <c r="L586" s="508"/>
      <c r="M586" s="436"/>
      <c r="N586" s="436"/>
      <c r="O586" s="435"/>
    </row>
    <row r="587" spans="1:15" ht="31.5" customHeight="1" thickBot="1" x14ac:dyDescent="0.25">
      <c r="A587" s="434"/>
      <c r="B587" s="433"/>
      <c r="C587" s="431"/>
      <c r="D587" s="431"/>
      <c r="E587" s="431"/>
      <c r="F587" s="432"/>
      <c r="G587" s="432"/>
      <c r="H587" s="431"/>
      <c r="I587" s="431"/>
      <c r="J587" s="431"/>
      <c r="K587" s="431"/>
      <c r="L587" s="507"/>
      <c r="M587" s="296" t="s">
        <v>142</v>
      </c>
      <c r="N587" s="295" t="s">
        <v>46</v>
      </c>
      <c r="O587" s="506"/>
    </row>
    <row r="588" spans="1:15" ht="21.6" customHeight="1" thickBot="1" x14ac:dyDescent="0.25">
      <c r="A588" s="300" t="s">
        <v>67</v>
      </c>
      <c r="B588" s="429" t="s">
        <v>35</v>
      </c>
      <c r="C588" s="428" t="s">
        <v>141</v>
      </c>
      <c r="D588" s="427"/>
      <c r="E588" s="427"/>
      <c r="F588" s="427"/>
      <c r="G588" s="427"/>
      <c r="H588" s="427"/>
      <c r="I588" s="427"/>
      <c r="J588" s="427"/>
      <c r="K588" s="427"/>
      <c r="L588" s="303"/>
      <c r="M588" s="426"/>
      <c r="N588" s="426"/>
      <c r="O588" s="505"/>
    </row>
    <row r="589" spans="1:15" ht="26.25" thickBot="1" x14ac:dyDescent="0.25">
      <c r="A589" s="425"/>
      <c r="B589" s="58"/>
      <c r="C589" s="299"/>
      <c r="D589" s="298"/>
      <c r="E589" s="298"/>
      <c r="F589" s="298"/>
      <c r="G589" s="298"/>
      <c r="H589" s="298"/>
      <c r="I589" s="298"/>
      <c r="J589" s="298"/>
      <c r="K589" s="298"/>
      <c r="L589" s="297"/>
      <c r="M589" s="296" t="s">
        <v>140</v>
      </c>
      <c r="N589" s="295" t="s">
        <v>130</v>
      </c>
      <c r="O589" s="294"/>
    </row>
    <row r="590" spans="1:15" ht="15" customHeight="1" x14ac:dyDescent="0.2">
      <c r="A590" s="392" t="s">
        <v>67</v>
      </c>
      <c r="B590" s="3352" t="s">
        <v>35</v>
      </c>
      <c r="C590" s="390" t="s">
        <v>35</v>
      </c>
      <c r="D590" s="3582" t="s">
        <v>139</v>
      </c>
      <c r="E590" s="3583"/>
      <c r="F590" s="3584"/>
      <c r="G590" s="3429" t="s">
        <v>137</v>
      </c>
      <c r="H590" s="3439" t="s">
        <v>51</v>
      </c>
      <c r="I590" s="3361" t="s">
        <v>54</v>
      </c>
      <c r="J590" s="3343" t="s">
        <v>49</v>
      </c>
      <c r="K590" s="132" t="s">
        <v>48</v>
      </c>
      <c r="L590" s="293">
        <f t="shared" ref="L590:L595" si="5">L597</f>
        <v>0</v>
      </c>
      <c r="M590" s="217"/>
      <c r="N590" s="216"/>
      <c r="O590" s="282"/>
    </row>
    <row r="591" spans="1:15" ht="15" customHeight="1" x14ac:dyDescent="0.2">
      <c r="A591" s="388"/>
      <c r="B591" s="3353"/>
      <c r="C591" s="386"/>
      <c r="D591" s="3585"/>
      <c r="E591" s="3586"/>
      <c r="F591" s="3587"/>
      <c r="G591" s="3430"/>
      <c r="H591" s="3440"/>
      <c r="I591" s="3362"/>
      <c r="J591" s="3344"/>
      <c r="K591" s="128" t="s">
        <v>44</v>
      </c>
      <c r="L591" s="291">
        <f t="shared" si="5"/>
        <v>0</v>
      </c>
      <c r="M591" s="230"/>
      <c r="N591" s="211"/>
      <c r="O591" s="263"/>
    </row>
    <row r="592" spans="1:15" ht="14.45" customHeight="1" x14ac:dyDescent="0.2">
      <c r="A592" s="388"/>
      <c r="B592" s="3353"/>
      <c r="C592" s="386"/>
      <c r="D592" s="3588"/>
      <c r="E592" s="3586"/>
      <c r="F592" s="3587"/>
      <c r="G592" s="3430"/>
      <c r="H592" s="3440"/>
      <c r="I592" s="3362"/>
      <c r="J592" s="3344"/>
      <c r="K592" s="124" t="s">
        <v>43</v>
      </c>
      <c r="L592" s="291">
        <f t="shared" si="5"/>
        <v>43.6</v>
      </c>
      <c r="M592" s="229"/>
      <c r="N592" s="228"/>
      <c r="O592" s="263"/>
    </row>
    <row r="593" spans="1:28" ht="15" x14ac:dyDescent="0.2">
      <c r="A593" s="388"/>
      <c r="B593" s="3353"/>
      <c r="C593" s="386"/>
      <c r="D593" s="3588"/>
      <c r="E593" s="3586"/>
      <c r="F593" s="3587"/>
      <c r="G593" s="3430"/>
      <c r="H593" s="3440"/>
      <c r="I593" s="3362"/>
      <c r="J593" s="78"/>
      <c r="K593" s="124" t="s">
        <v>40</v>
      </c>
      <c r="L593" s="291">
        <f t="shared" si="5"/>
        <v>0</v>
      </c>
      <c r="M593" s="230"/>
      <c r="N593" s="264"/>
      <c r="O593" s="263"/>
    </row>
    <row r="594" spans="1:28" ht="15" x14ac:dyDescent="0.2">
      <c r="A594" s="388"/>
      <c r="B594" s="3353"/>
      <c r="C594" s="386"/>
      <c r="D594" s="3588"/>
      <c r="E594" s="3586"/>
      <c r="F594" s="3587"/>
      <c r="G594" s="3430"/>
      <c r="H594" s="3440"/>
      <c r="I594" s="3362"/>
      <c r="J594" s="78"/>
      <c r="K594" s="124" t="s">
        <v>39</v>
      </c>
      <c r="L594" s="291">
        <f t="shared" si="5"/>
        <v>0</v>
      </c>
      <c r="M594" s="230"/>
      <c r="N594" s="264"/>
      <c r="O594" s="206"/>
    </row>
    <row r="595" spans="1:28" ht="15.75" thickBot="1" x14ac:dyDescent="0.25">
      <c r="A595" s="388"/>
      <c r="B595" s="3353"/>
      <c r="C595" s="386"/>
      <c r="D595" s="3588"/>
      <c r="E595" s="3586"/>
      <c r="F595" s="3587"/>
      <c r="G595" s="3430"/>
      <c r="H595" s="3440"/>
      <c r="I595" s="3362"/>
      <c r="J595" s="78"/>
      <c r="K595" s="504" t="s">
        <v>37</v>
      </c>
      <c r="L595" s="503">
        <f t="shared" si="5"/>
        <v>0</v>
      </c>
      <c r="M595" s="259"/>
      <c r="N595" s="258"/>
      <c r="O595" s="257"/>
    </row>
    <row r="596" spans="1:28" ht="33.75" customHeight="1" thickBot="1" x14ac:dyDescent="0.25">
      <c r="A596" s="71"/>
      <c r="B596" s="3354"/>
      <c r="C596" s="116"/>
      <c r="D596" s="3589"/>
      <c r="E596" s="3590"/>
      <c r="F596" s="3591"/>
      <c r="G596" s="3431"/>
      <c r="H596" s="3441"/>
      <c r="I596" s="3363"/>
      <c r="J596" s="255"/>
      <c r="K596" s="162" t="s">
        <v>29</v>
      </c>
      <c r="L596" s="193">
        <f>SUM(L590:L595)</f>
        <v>43.6</v>
      </c>
      <c r="M596" s="192"/>
      <c r="N596" s="191"/>
      <c r="O596" s="190"/>
    </row>
    <row r="597" spans="1:28" ht="18" customHeight="1" x14ac:dyDescent="0.2">
      <c r="A597" s="392" t="s">
        <v>67</v>
      </c>
      <c r="B597" s="3352" t="s">
        <v>35</v>
      </c>
      <c r="C597" s="390" t="s">
        <v>35</v>
      </c>
      <c r="D597" s="335" t="s">
        <v>35</v>
      </c>
      <c r="E597" s="220"/>
      <c r="F597" s="3423" t="s">
        <v>138</v>
      </c>
      <c r="G597" s="3429" t="s">
        <v>137</v>
      </c>
      <c r="H597" s="3439" t="s">
        <v>51</v>
      </c>
      <c r="I597" s="3361" t="s">
        <v>110</v>
      </c>
      <c r="J597" s="502" t="s">
        <v>49</v>
      </c>
      <c r="K597" s="188" t="s">
        <v>48</v>
      </c>
      <c r="L597" s="218"/>
      <c r="M597" s="217"/>
      <c r="N597" s="216"/>
      <c r="O597" s="282"/>
    </row>
    <row r="598" spans="1:28" ht="12" customHeight="1" x14ac:dyDescent="0.2">
      <c r="A598" s="388"/>
      <c r="B598" s="3353"/>
      <c r="C598" s="386"/>
      <c r="D598" s="331"/>
      <c r="E598" s="201"/>
      <c r="F598" s="3424"/>
      <c r="G598" s="3430"/>
      <c r="H598" s="3440"/>
      <c r="I598" s="3362"/>
      <c r="J598" s="501" t="s">
        <v>108</v>
      </c>
      <c r="K598" s="96" t="s">
        <v>44</v>
      </c>
      <c r="L598" s="213"/>
      <c r="M598" s="230"/>
      <c r="N598" s="211"/>
      <c r="O598" s="263"/>
    </row>
    <row r="599" spans="1:28" ht="15.75" customHeight="1" x14ac:dyDescent="0.2">
      <c r="A599" s="388"/>
      <c r="B599" s="3353"/>
      <c r="C599" s="386"/>
      <c r="D599" s="331"/>
      <c r="E599" s="201"/>
      <c r="F599" s="3424"/>
      <c r="G599" s="3430"/>
      <c r="H599" s="3440"/>
      <c r="I599" s="3362"/>
      <c r="J599" s="214"/>
      <c r="K599" s="178" t="s">
        <v>43</v>
      </c>
      <c r="L599" s="213">
        <v>43.6</v>
      </c>
      <c r="M599" s="229"/>
      <c r="N599" s="228"/>
      <c r="O599" s="382"/>
      <c r="AB599" s="202"/>
    </row>
    <row r="600" spans="1:28" ht="15.75" customHeight="1" x14ac:dyDescent="0.2">
      <c r="A600" s="388"/>
      <c r="B600" s="3353"/>
      <c r="C600" s="386"/>
      <c r="D600" s="331"/>
      <c r="E600" s="201"/>
      <c r="F600" s="3424"/>
      <c r="G600" s="3430"/>
      <c r="H600" s="3440"/>
      <c r="I600" s="3362"/>
      <c r="J600" s="214"/>
      <c r="K600" s="178" t="s">
        <v>40</v>
      </c>
      <c r="L600" s="213"/>
      <c r="M600" s="230"/>
      <c r="N600" s="264"/>
      <c r="O600" s="263"/>
    </row>
    <row r="601" spans="1:28" ht="13.15" customHeight="1" x14ac:dyDescent="0.2">
      <c r="A601" s="388"/>
      <c r="B601" s="3353"/>
      <c r="C601" s="386"/>
      <c r="D601" s="331"/>
      <c r="E601" s="201"/>
      <c r="F601" s="3424"/>
      <c r="G601" s="3430"/>
      <c r="H601" s="3440"/>
      <c r="I601" s="3362"/>
      <c r="J601" s="214"/>
      <c r="K601" s="178" t="s">
        <v>39</v>
      </c>
      <c r="L601" s="213"/>
      <c r="M601" s="230"/>
      <c r="N601" s="264"/>
      <c r="O601" s="206"/>
    </row>
    <row r="602" spans="1:28" ht="12" customHeight="1" thickBot="1" x14ac:dyDescent="0.25">
      <c r="A602" s="388"/>
      <c r="B602" s="3353"/>
      <c r="C602" s="386"/>
      <c r="D602" s="331"/>
      <c r="E602" s="201"/>
      <c r="F602" s="3424"/>
      <c r="G602" s="3430"/>
      <c r="H602" s="3440"/>
      <c r="I602" s="3362"/>
      <c r="J602" s="78"/>
      <c r="K602" s="171" t="s">
        <v>37</v>
      </c>
      <c r="L602" s="284"/>
      <c r="M602" s="500"/>
      <c r="N602" s="258"/>
      <c r="O602" s="257"/>
    </row>
    <row r="603" spans="1:28" ht="14.45" customHeight="1" thickBot="1" x14ac:dyDescent="0.25">
      <c r="A603" s="71"/>
      <c r="B603" s="3354"/>
      <c r="C603" s="116"/>
      <c r="D603" s="68"/>
      <c r="E603" s="67"/>
      <c r="F603" s="3425"/>
      <c r="G603" s="3431"/>
      <c r="H603" s="66"/>
      <c r="I603" s="3363"/>
      <c r="J603" s="255"/>
      <c r="K603" s="162" t="s">
        <v>29</v>
      </c>
      <c r="L603" s="193">
        <f>SUM(L597:L602)</f>
        <v>43.6</v>
      </c>
      <c r="M603" s="192"/>
      <c r="N603" s="191"/>
      <c r="O603" s="190"/>
    </row>
    <row r="604" spans="1:28" ht="18" customHeight="1" x14ac:dyDescent="0.2">
      <c r="A604" s="489" t="s">
        <v>67</v>
      </c>
      <c r="B604" s="3725" t="s">
        <v>35</v>
      </c>
      <c r="C604" s="488" t="s">
        <v>84</v>
      </c>
      <c r="D604" s="3381" t="s">
        <v>136</v>
      </c>
      <c r="E604" s="3382"/>
      <c r="F604" s="3383"/>
      <c r="G604" s="3429" t="s">
        <v>133</v>
      </c>
      <c r="H604" s="3479" t="s">
        <v>51</v>
      </c>
      <c r="I604" s="3467" t="s">
        <v>54</v>
      </c>
      <c r="J604" s="3343" t="s">
        <v>49</v>
      </c>
      <c r="K604" s="499" t="s">
        <v>48</v>
      </c>
      <c r="L604" s="498">
        <f>L611</f>
        <v>0</v>
      </c>
      <c r="M604" s="483" t="s">
        <v>87</v>
      </c>
      <c r="N604" s="482" t="s">
        <v>46</v>
      </c>
      <c r="O604" s="481">
        <v>1</v>
      </c>
    </row>
    <row r="605" spans="1:28" ht="12.75" customHeight="1" x14ac:dyDescent="0.2">
      <c r="A605" s="497"/>
      <c r="B605" s="3418"/>
      <c r="C605" s="496"/>
      <c r="D605" s="3384"/>
      <c r="E605" s="3385"/>
      <c r="F605" s="3386"/>
      <c r="G605" s="3430"/>
      <c r="H605" s="3480"/>
      <c r="I605" s="3468"/>
      <c r="J605" s="3344"/>
      <c r="K605" s="128" t="s">
        <v>44</v>
      </c>
      <c r="L605" s="493"/>
      <c r="M605" s="474"/>
      <c r="N605" s="495"/>
      <c r="O605" s="478"/>
    </row>
    <row r="606" spans="1:28" x14ac:dyDescent="0.2">
      <c r="A606" s="471"/>
      <c r="B606" s="3418"/>
      <c r="C606" s="470"/>
      <c r="D606" s="3387"/>
      <c r="E606" s="3385"/>
      <c r="F606" s="3386"/>
      <c r="G606" s="3430"/>
      <c r="H606" s="3480"/>
      <c r="I606" s="3468"/>
      <c r="J606" s="3344"/>
      <c r="K606" s="494" t="s">
        <v>43</v>
      </c>
      <c r="L606" s="493">
        <f>L612</f>
        <v>0</v>
      </c>
      <c r="M606" s="474" t="s">
        <v>135</v>
      </c>
      <c r="N606" s="473" t="s">
        <v>130</v>
      </c>
      <c r="O606" s="478">
        <v>1.032</v>
      </c>
    </row>
    <row r="607" spans="1:28" ht="15" customHeight="1" x14ac:dyDescent="0.2">
      <c r="A607" s="471"/>
      <c r="B607" s="3418"/>
      <c r="C607" s="470"/>
      <c r="D607" s="3387"/>
      <c r="E607" s="3385"/>
      <c r="F607" s="3386"/>
      <c r="G607" s="3430"/>
      <c r="H607" s="3480"/>
      <c r="I607" s="3468"/>
      <c r="J607" s="3344"/>
      <c r="K607" s="494" t="s">
        <v>40</v>
      </c>
      <c r="L607" s="493">
        <f>L613</f>
        <v>0</v>
      </c>
      <c r="M607" s="474" t="s">
        <v>112</v>
      </c>
      <c r="N607" s="473"/>
      <c r="O607" s="472"/>
    </row>
    <row r="608" spans="1:28" ht="15" customHeight="1" x14ac:dyDescent="0.2">
      <c r="A608" s="471"/>
      <c r="B608" s="3418"/>
      <c r="C608" s="470"/>
      <c r="D608" s="3387"/>
      <c r="E608" s="3385"/>
      <c r="F608" s="3386"/>
      <c r="G608" s="3430"/>
      <c r="H608" s="3480"/>
      <c r="I608" s="3468"/>
      <c r="J608" s="477"/>
      <c r="K608" s="494" t="s">
        <v>39</v>
      </c>
      <c r="L608" s="493">
        <f>L614</f>
        <v>0</v>
      </c>
      <c r="M608" s="474"/>
      <c r="N608" s="473"/>
      <c r="O608" s="472"/>
    </row>
    <row r="609" spans="1:15" ht="15.75" customHeight="1" thickBot="1" x14ac:dyDescent="0.25">
      <c r="A609" s="471"/>
      <c r="B609" s="3418"/>
      <c r="C609" s="470"/>
      <c r="D609" s="3387"/>
      <c r="E609" s="3385"/>
      <c r="F609" s="3386"/>
      <c r="G609" s="3430"/>
      <c r="H609" s="3480"/>
      <c r="I609" s="3468"/>
      <c r="J609" s="477"/>
      <c r="K609" s="492" t="s">
        <v>37</v>
      </c>
      <c r="L609" s="491">
        <f>L615</f>
        <v>0</v>
      </c>
      <c r="M609" s="463"/>
      <c r="N609" s="462"/>
      <c r="O609" s="461"/>
    </row>
    <row r="610" spans="1:15" ht="11.25" customHeight="1" thickBot="1" x14ac:dyDescent="0.25">
      <c r="A610" s="460"/>
      <c r="B610" s="3726"/>
      <c r="C610" s="459"/>
      <c r="D610" s="3388"/>
      <c r="E610" s="3389"/>
      <c r="F610" s="3390"/>
      <c r="G610" s="3431"/>
      <c r="H610" s="3481"/>
      <c r="I610" s="3469"/>
      <c r="J610" s="490"/>
      <c r="K610" s="455" t="s">
        <v>29</v>
      </c>
      <c r="L610" s="454">
        <f>SUM(L604:L609)</f>
        <v>0</v>
      </c>
      <c r="M610" s="453"/>
      <c r="N610" s="452"/>
      <c r="O610" s="451"/>
    </row>
    <row r="611" spans="1:15" ht="17.25" hidden="1" customHeight="1" x14ac:dyDescent="0.2">
      <c r="A611" s="489" t="s">
        <v>67</v>
      </c>
      <c r="B611" s="3725" t="s">
        <v>35</v>
      </c>
      <c r="C611" s="488" t="s">
        <v>84</v>
      </c>
      <c r="D611" s="487" t="s">
        <v>35</v>
      </c>
      <c r="E611" s="486"/>
      <c r="F611" s="3445" t="s">
        <v>134</v>
      </c>
      <c r="G611" s="3429" t="s">
        <v>133</v>
      </c>
      <c r="H611" s="3479" t="s">
        <v>51</v>
      </c>
      <c r="I611" s="3467" t="s">
        <v>73</v>
      </c>
      <c r="J611" s="219" t="s">
        <v>72</v>
      </c>
      <c r="K611" s="485" t="s">
        <v>48</v>
      </c>
      <c r="L611" s="484"/>
      <c r="M611" s="483" t="s">
        <v>47</v>
      </c>
      <c r="N611" s="482" t="s">
        <v>46</v>
      </c>
      <c r="O611" s="481">
        <v>1</v>
      </c>
    </row>
    <row r="612" spans="1:15" ht="18" hidden="1" customHeight="1" x14ac:dyDescent="0.2">
      <c r="A612" s="471"/>
      <c r="B612" s="3418"/>
      <c r="C612" s="470"/>
      <c r="D612" s="469"/>
      <c r="E612" s="468"/>
      <c r="F612" s="3446"/>
      <c r="G612" s="3430"/>
      <c r="H612" s="3480"/>
      <c r="I612" s="3468"/>
      <c r="J612" s="214" t="s">
        <v>132</v>
      </c>
      <c r="K612" s="476" t="s">
        <v>43</v>
      </c>
      <c r="L612" s="475"/>
      <c r="M612" s="480" t="s">
        <v>131</v>
      </c>
      <c r="N612" s="479" t="s">
        <v>130</v>
      </c>
      <c r="O612" s="478">
        <v>1.032</v>
      </c>
    </row>
    <row r="613" spans="1:15" ht="23.25" hidden="1" customHeight="1" x14ac:dyDescent="0.2">
      <c r="A613" s="471"/>
      <c r="B613" s="3418"/>
      <c r="C613" s="470"/>
      <c r="D613" s="469"/>
      <c r="E613" s="468"/>
      <c r="F613" s="3446"/>
      <c r="G613" s="3430"/>
      <c r="H613" s="3480"/>
      <c r="I613" s="3468"/>
      <c r="J613" s="477"/>
      <c r="K613" s="476" t="s">
        <v>40</v>
      </c>
      <c r="L613" s="475"/>
      <c r="M613" s="474"/>
      <c r="N613" s="473"/>
      <c r="O613" s="472"/>
    </row>
    <row r="614" spans="1:15" ht="31.5" hidden="1" customHeight="1" x14ac:dyDescent="0.2">
      <c r="A614" s="471"/>
      <c r="B614" s="3418"/>
      <c r="C614" s="470"/>
      <c r="D614" s="469"/>
      <c r="E614" s="468"/>
      <c r="F614" s="3446"/>
      <c r="G614" s="3430"/>
      <c r="H614" s="3480"/>
      <c r="I614" s="3468"/>
      <c r="J614" s="466"/>
      <c r="K614" s="476" t="s">
        <v>39</v>
      </c>
      <c r="L614" s="475"/>
      <c r="M614" s="474"/>
      <c r="N614" s="473"/>
      <c r="O614" s="472"/>
    </row>
    <row r="615" spans="1:15" ht="23.25" hidden="1" customHeight="1" thickBot="1" x14ac:dyDescent="0.25">
      <c r="A615" s="471"/>
      <c r="B615" s="3418"/>
      <c r="C615" s="470"/>
      <c r="D615" s="469"/>
      <c r="E615" s="468"/>
      <c r="F615" s="3446"/>
      <c r="G615" s="3430"/>
      <c r="H615" s="3480"/>
      <c r="I615" s="3468"/>
      <c r="J615" s="466"/>
      <c r="K615" s="465" t="s">
        <v>37</v>
      </c>
      <c r="L615" s="464"/>
      <c r="M615" s="463"/>
      <c r="N615" s="462"/>
      <c r="O615" s="461"/>
    </row>
    <row r="616" spans="1:15" ht="24.75" hidden="1" customHeight="1" thickBot="1" x14ac:dyDescent="0.25">
      <c r="A616" s="460"/>
      <c r="B616" s="3726"/>
      <c r="C616" s="459"/>
      <c r="D616" s="458"/>
      <c r="E616" s="457"/>
      <c r="F616" s="3447"/>
      <c r="G616" s="3431"/>
      <c r="H616" s="3481"/>
      <c r="I616" s="3469"/>
      <c r="J616" s="456"/>
      <c r="K616" s="455" t="s">
        <v>29</v>
      </c>
      <c r="L616" s="454">
        <f>SUM(L611:L615)</f>
        <v>0</v>
      </c>
      <c r="M616" s="453"/>
      <c r="N616" s="452"/>
      <c r="O616" s="451"/>
    </row>
    <row r="617" spans="1:15" ht="18.75" customHeight="1" thickBot="1" x14ac:dyDescent="0.25">
      <c r="A617" s="450" t="s">
        <v>67</v>
      </c>
      <c r="B617" s="449" t="s">
        <v>35</v>
      </c>
      <c r="C617" s="3475" t="s">
        <v>34</v>
      </c>
      <c r="D617" s="3475"/>
      <c r="E617" s="3475"/>
      <c r="F617" s="3475"/>
      <c r="G617" s="3475"/>
      <c r="H617" s="3475"/>
      <c r="I617" s="3476"/>
      <c r="J617" s="448"/>
      <c r="K617" s="447" t="s">
        <v>29</v>
      </c>
      <c r="L617" s="446">
        <f>L596+L610</f>
        <v>43.6</v>
      </c>
      <c r="M617" s="53"/>
      <c r="N617" s="53"/>
      <c r="O617" s="52"/>
    </row>
    <row r="618" spans="1:15" ht="19.5" customHeight="1" thickBot="1" x14ac:dyDescent="0.25">
      <c r="A618" s="445" t="s">
        <v>67</v>
      </c>
      <c r="B618" s="444"/>
      <c r="C618" s="3477" t="s">
        <v>32</v>
      </c>
      <c r="D618" s="3477"/>
      <c r="E618" s="3477"/>
      <c r="F618" s="3477"/>
      <c r="G618" s="3477"/>
      <c r="H618" s="3477"/>
      <c r="I618" s="3478"/>
      <c r="J618" s="443"/>
      <c r="K618" s="442" t="s">
        <v>29</v>
      </c>
      <c r="L618" s="441">
        <f>L617*1</f>
        <v>43.6</v>
      </c>
      <c r="M618" s="46"/>
      <c r="N618" s="46"/>
      <c r="O618" s="45"/>
    </row>
    <row r="619" spans="1:15" ht="14.25" customHeight="1" thickBot="1" x14ac:dyDescent="0.25">
      <c r="A619" s="316" t="s">
        <v>63</v>
      </c>
      <c r="B619" s="440"/>
      <c r="C619" s="439" t="s">
        <v>129</v>
      </c>
      <c r="D619" s="437"/>
      <c r="E619" s="437"/>
      <c r="F619" s="438"/>
      <c r="G619" s="438"/>
      <c r="H619" s="437"/>
      <c r="I619" s="437"/>
      <c r="J619" s="437"/>
      <c r="K619" s="437"/>
      <c r="L619" s="437"/>
      <c r="M619" s="436"/>
      <c r="N619" s="436"/>
      <c r="O619" s="435"/>
    </row>
    <row r="620" spans="1:15" ht="20.25" customHeight="1" thickBot="1" x14ac:dyDescent="0.25">
      <c r="A620" s="434"/>
      <c r="B620" s="433"/>
      <c r="C620" s="431"/>
      <c r="D620" s="431"/>
      <c r="E620" s="431"/>
      <c r="F620" s="432"/>
      <c r="G620" s="432"/>
      <c r="H620" s="431"/>
      <c r="I620" s="431"/>
      <c r="J620" s="431"/>
      <c r="K620" s="431"/>
      <c r="L620" s="431"/>
      <c r="M620" s="430" t="s">
        <v>128</v>
      </c>
      <c r="N620" s="295" t="s">
        <v>46</v>
      </c>
      <c r="O620" s="294">
        <v>1</v>
      </c>
    </row>
    <row r="621" spans="1:15" ht="18" customHeight="1" thickBot="1" x14ac:dyDescent="0.25">
      <c r="A621" s="300" t="s">
        <v>63</v>
      </c>
      <c r="B621" s="429" t="s">
        <v>35</v>
      </c>
      <c r="C621" s="428" t="s">
        <v>127</v>
      </c>
      <c r="D621" s="427"/>
      <c r="E621" s="427"/>
      <c r="F621" s="427"/>
      <c r="G621" s="427"/>
      <c r="H621" s="427"/>
      <c r="I621" s="427"/>
      <c r="J621" s="427"/>
      <c r="K621" s="427"/>
      <c r="L621" s="303"/>
      <c r="M621" s="426"/>
      <c r="N621" s="426"/>
      <c r="O621" s="301"/>
    </row>
    <row r="622" spans="1:15" ht="37.5" customHeight="1" thickBot="1" x14ac:dyDescent="0.25">
      <c r="A622" s="425"/>
      <c r="B622" s="58"/>
      <c r="C622" s="424"/>
      <c r="D622" s="424"/>
      <c r="E622" s="424"/>
      <c r="F622" s="424"/>
      <c r="G622" s="424"/>
      <c r="H622" s="424"/>
      <c r="I622" s="424"/>
      <c r="J622" s="424"/>
      <c r="K622" s="424"/>
      <c r="L622" s="424"/>
      <c r="M622" s="423" t="s">
        <v>126</v>
      </c>
      <c r="N622" s="295" t="s">
        <v>46</v>
      </c>
      <c r="O622" s="294">
        <v>2</v>
      </c>
    </row>
    <row r="623" spans="1:15" ht="15" customHeight="1" thickBot="1" x14ac:dyDescent="0.25">
      <c r="A623" s="392" t="s">
        <v>63</v>
      </c>
      <c r="B623" s="3352" t="s">
        <v>35</v>
      </c>
      <c r="C623" s="390" t="s">
        <v>35</v>
      </c>
      <c r="D623" s="3582" t="s">
        <v>125</v>
      </c>
      <c r="E623" s="3583"/>
      <c r="F623" s="3584"/>
      <c r="G623" s="3429" t="s">
        <v>95</v>
      </c>
      <c r="H623" s="3747" t="s">
        <v>51</v>
      </c>
      <c r="I623" s="3361" t="s">
        <v>54</v>
      </c>
      <c r="J623" s="3343" t="s">
        <v>49</v>
      </c>
      <c r="K623" s="132" t="s">
        <v>48</v>
      </c>
      <c r="L623" s="293">
        <f>L631+L639+L645+L651+L658+L665+L672+L680+L688</f>
        <v>0</v>
      </c>
      <c r="M623" s="217" t="s">
        <v>87</v>
      </c>
      <c r="N623" s="216" t="s">
        <v>46</v>
      </c>
      <c r="O623" s="282">
        <v>1</v>
      </c>
    </row>
    <row r="624" spans="1:15" ht="15" customHeight="1" thickBot="1" x14ac:dyDescent="0.25">
      <c r="A624" s="388"/>
      <c r="B624" s="3353"/>
      <c r="C624" s="386"/>
      <c r="D624" s="3585"/>
      <c r="E624" s="3586"/>
      <c r="F624" s="3587"/>
      <c r="G624" s="3430"/>
      <c r="H624" s="3748"/>
      <c r="I624" s="3362"/>
      <c r="J624" s="3344"/>
      <c r="K624" s="128" t="s">
        <v>44</v>
      </c>
      <c r="L624" s="293">
        <f>L632+L652+L659+L666+L673+L681+L689</f>
        <v>0</v>
      </c>
      <c r="M624" s="230"/>
      <c r="N624" s="211"/>
      <c r="O624" s="263"/>
    </row>
    <row r="625" spans="1:25" ht="15.75" thickBot="1" x14ac:dyDescent="0.25">
      <c r="A625" s="388"/>
      <c r="B625" s="3353"/>
      <c r="C625" s="386"/>
      <c r="D625" s="3588"/>
      <c r="E625" s="3586"/>
      <c r="F625" s="3587"/>
      <c r="G625" s="3430"/>
      <c r="H625" s="3748"/>
      <c r="I625" s="3362"/>
      <c r="J625" s="3344"/>
      <c r="K625" s="124" t="s">
        <v>43</v>
      </c>
      <c r="L625" s="293">
        <f>L633+L640+L646+L653+L660+L667+L674+L682+L690</f>
        <v>874.69999999999993</v>
      </c>
      <c r="M625" s="230" t="s">
        <v>124</v>
      </c>
      <c r="N625" s="264" t="s">
        <v>46</v>
      </c>
      <c r="O625" s="263">
        <v>1</v>
      </c>
    </row>
    <row r="626" spans="1:25" ht="15.75" thickBot="1" x14ac:dyDescent="0.25">
      <c r="A626" s="388"/>
      <c r="B626" s="3353"/>
      <c r="C626" s="386"/>
      <c r="D626" s="3588"/>
      <c r="E626" s="3586"/>
      <c r="F626" s="3587"/>
      <c r="G626" s="3430"/>
      <c r="H626" s="3748"/>
      <c r="I626" s="3362"/>
      <c r="J626" s="3344"/>
      <c r="K626" s="124" t="s">
        <v>40</v>
      </c>
      <c r="L626" s="293">
        <f>L634+L641+L647+L654+L661+L668+L675+L683</f>
        <v>0</v>
      </c>
      <c r="M626" s="230"/>
      <c r="N626" s="264"/>
      <c r="O626" s="206"/>
    </row>
    <row r="627" spans="1:25" ht="15.75" thickBot="1" x14ac:dyDescent="0.25">
      <c r="A627" s="388"/>
      <c r="B627" s="3353"/>
      <c r="C627" s="386"/>
      <c r="D627" s="3588"/>
      <c r="E627" s="3586"/>
      <c r="F627" s="3587"/>
      <c r="G627" s="3430"/>
      <c r="H627" s="3748"/>
      <c r="I627" s="3362"/>
      <c r="J627" s="78"/>
      <c r="K627" s="124" t="s">
        <v>39</v>
      </c>
      <c r="L627" s="293">
        <f>L635+L642+L648+L655+L662+L669+L676+L684</f>
        <v>3077.6</v>
      </c>
      <c r="M627" s="230"/>
      <c r="N627" s="264"/>
      <c r="O627" s="206"/>
    </row>
    <row r="628" spans="1:25" ht="15.75" customHeight="1" x14ac:dyDescent="0.2">
      <c r="A628" s="388"/>
      <c r="B628" s="3353"/>
      <c r="C628" s="386"/>
      <c r="D628" s="3588"/>
      <c r="E628" s="3586"/>
      <c r="F628" s="3587"/>
      <c r="G628" s="3430"/>
      <c r="H628" s="3748"/>
      <c r="I628" s="3362"/>
      <c r="J628" s="78"/>
      <c r="K628" s="124" t="s">
        <v>37</v>
      </c>
      <c r="L628" s="293">
        <f>L636+L643+L649+L656+L663+L670+L677+L685</f>
        <v>0</v>
      </c>
      <c r="M628" s="259"/>
      <c r="N628" s="258"/>
      <c r="O628" s="257"/>
    </row>
    <row r="629" spans="1:25" ht="15.75" customHeight="1" thickBot="1" x14ac:dyDescent="0.25">
      <c r="A629" s="388"/>
      <c r="B629" s="3353"/>
      <c r="C629" s="386"/>
      <c r="D629" s="3588"/>
      <c r="E629" s="3586"/>
      <c r="F629" s="3587"/>
      <c r="G629" s="3430"/>
      <c r="H629" s="3748"/>
      <c r="I629" s="3362"/>
      <c r="J629" s="234"/>
      <c r="K629" s="119" t="s">
        <v>38</v>
      </c>
      <c r="L629" s="118">
        <f>L637+L678+L686</f>
        <v>97</v>
      </c>
      <c r="M629" s="198"/>
      <c r="N629" s="197"/>
      <c r="O629" s="277"/>
    </row>
    <row r="630" spans="1:25" ht="15.75" thickBot="1" x14ac:dyDescent="0.25">
      <c r="A630" s="71"/>
      <c r="B630" s="3354"/>
      <c r="C630" s="116"/>
      <c r="D630" s="3589"/>
      <c r="E630" s="3590"/>
      <c r="F630" s="3591"/>
      <c r="G630" s="3431"/>
      <c r="H630" s="3749"/>
      <c r="I630" s="3363"/>
      <c r="J630" s="255"/>
      <c r="K630" s="162" t="s">
        <v>29</v>
      </c>
      <c r="L630" s="193">
        <f>SUM(L623:L629)</f>
        <v>4049.2999999999997</v>
      </c>
      <c r="M630" s="192"/>
      <c r="N630" s="191"/>
      <c r="O630" s="190"/>
    </row>
    <row r="631" spans="1:25" ht="15" x14ac:dyDescent="0.2">
      <c r="A631" s="392" t="s">
        <v>63</v>
      </c>
      <c r="B631" s="391" t="s">
        <v>35</v>
      </c>
      <c r="C631" s="108" t="s">
        <v>35</v>
      </c>
      <c r="D631" s="189" t="s">
        <v>35</v>
      </c>
      <c r="E631" s="220"/>
      <c r="F631" s="3423" t="s">
        <v>123</v>
      </c>
      <c r="G631" s="3429" t="s">
        <v>95</v>
      </c>
      <c r="H631" s="3439" t="s">
        <v>51</v>
      </c>
      <c r="I631" s="3361" t="s">
        <v>54</v>
      </c>
      <c r="J631" s="412" t="s">
        <v>49</v>
      </c>
      <c r="K631" s="188" t="s">
        <v>48</v>
      </c>
      <c r="L631" s="218"/>
      <c r="M631" s="217" t="s">
        <v>47</v>
      </c>
      <c r="N631" s="216" t="s">
        <v>46</v>
      </c>
      <c r="O631" s="282">
        <v>1</v>
      </c>
    </row>
    <row r="632" spans="1:25" ht="15" x14ac:dyDescent="0.2">
      <c r="A632" s="388"/>
      <c r="B632" s="387"/>
      <c r="C632" s="82"/>
      <c r="D632" s="179"/>
      <c r="E632" s="201"/>
      <c r="F632" s="3424"/>
      <c r="G632" s="3430"/>
      <c r="H632" s="3440"/>
      <c r="I632" s="3362"/>
      <c r="J632" s="385"/>
      <c r="K632" s="96" t="s">
        <v>44</v>
      </c>
      <c r="L632" s="213"/>
      <c r="M632" s="212"/>
      <c r="N632" s="211"/>
      <c r="O632" s="263"/>
    </row>
    <row r="633" spans="1:25" ht="15" x14ac:dyDescent="0.25">
      <c r="A633" s="388"/>
      <c r="B633" s="387"/>
      <c r="C633" s="82"/>
      <c r="D633" s="179"/>
      <c r="E633" s="201"/>
      <c r="F633" s="3424"/>
      <c r="G633" s="3430"/>
      <c r="H633" s="3440"/>
      <c r="I633" s="3362"/>
      <c r="J633" s="422"/>
      <c r="K633" s="178" t="s">
        <v>43</v>
      </c>
      <c r="L633" s="95">
        <v>39</v>
      </c>
      <c r="M633" s="421" t="s">
        <v>122</v>
      </c>
      <c r="N633" s="420" t="s">
        <v>46</v>
      </c>
      <c r="O633" s="263">
        <v>1</v>
      </c>
      <c r="Y633" s="9"/>
    </row>
    <row r="634" spans="1:25" ht="15" x14ac:dyDescent="0.2">
      <c r="A634" s="388"/>
      <c r="B634" s="387"/>
      <c r="C634" s="82"/>
      <c r="D634" s="179"/>
      <c r="E634" s="201"/>
      <c r="F634" s="3424"/>
      <c r="G634" s="3430"/>
      <c r="H634" s="3440"/>
      <c r="I634" s="3362"/>
      <c r="J634" s="78"/>
      <c r="K634" s="178" t="s">
        <v>40</v>
      </c>
      <c r="L634" s="213"/>
      <c r="M634" s="230"/>
      <c r="N634" s="264"/>
      <c r="O634" s="210"/>
    </row>
    <row r="635" spans="1:25" ht="15" x14ac:dyDescent="0.2">
      <c r="A635" s="388"/>
      <c r="B635" s="387"/>
      <c r="C635" s="82"/>
      <c r="D635" s="179"/>
      <c r="E635" s="201"/>
      <c r="F635" s="3424"/>
      <c r="G635" s="3430"/>
      <c r="H635" s="3440"/>
      <c r="I635" s="3362"/>
      <c r="J635" s="78"/>
      <c r="K635" s="178" t="s">
        <v>39</v>
      </c>
      <c r="L635" s="213"/>
      <c r="M635" s="230"/>
      <c r="N635" s="264"/>
      <c r="O635" s="206"/>
    </row>
    <row r="636" spans="1:25" ht="15" x14ac:dyDescent="0.2">
      <c r="A636" s="388"/>
      <c r="B636" s="387"/>
      <c r="C636" s="82"/>
      <c r="D636" s="179"/>
      <c r="E636" s="201"/>
      <c r="F636" s="3424"/>
      <c r="G636" s="3430"/>
      <c r="H636" s="3440"/>
      <c r="I636" s="3362"/>
      <c r="J636" s="78"/>
      <c r="K636" s="178" t="s">
        <v>37</v>
      </c>
      <c r="L636" s="281"/>
      <c r="M636" s="259"/>
      <c r="N636" s="258"/>
      <c r="O636" s="257"/>
    </row>
    <row r="637" spans="1:25" ht="15" customHeight="1" thickBot="1" x14ac:dyDescent="0.25">
      <c r="A637" s="388"/>
      <c r="B637" s="387"/>
      <c r="C637" s="82"/>
      <c r="D637" s="179"/>
      <c r="E637" s="201"/>
      <c r="F637" s="3424"/>
      <c r="G637" s="3430"/>
      <c r="H637" s="3440"/>
      <c r="I637" s="3362"/>
      <c r="J637" s="234"/>
      <c r="K637" s="226" t="s">
        <v>38</v>
      </c>
      <c r="L637" s="225">
        <v>97</v>
      </c>
      <c r="M637" s="198"/>
      <c r="N637" s="197"/>
      <c r="O637" s="277"/>
    </row>
    <row r="638" spans="1:25" ht="13.5" customHeight="1" thickBot="1" x14ac:dyDescent="0.25">
      <c r="A638" s="71"/>
      <c r="B638" s="419"/>
      <c r="C638" s="418"/>
      <c r="D638" s="194"/>
      <c r="E638" s="67"/>
      <c r="F638" s="3425"/>
      <c r="G638" s="3431"/>
      <c r="H638" s="3441"/>
      <c r="I638" s="3363"/>
      <c r="J638" s="255"/>
      <c r="K638" s="162" t="s">
        <v>29</v>
      </c>
      <c r="L638" s="193">
        <f>SUM(L631:L637)</f>
        <v>136</v>
      </c>
      <c r="M638" s="192"/>
      <c r="N638" s="191"/>
      <c r="O638" s="190"/>
    </row>
    <row r="639" spans="1:25" ht="15" hidden="1" customHeight="1" x14ac:dyDescent="0.2">
      <c r="A639" s="392" t="s">
        <v>63</v>
      </c>
      <c r="B639" s="417" t="s">
        <v>35</v>
      </c>
      <c r="C639" s="416" t="s">
        <v>35</v>
      </c>
      <c r="D639" s="415" t="s">
        <v>84</v>
      </c>
      <c r="E639" s="414"/>
      <c r="F639" s="3504" t="s">
        <v>121</v>
      </c>
      <c r="G639" s="413"/>
      <c r="H639" s="3560" t="s">
        <v>51</v>
      </c>
      <c r="I639" s="3482" t="s">
        <v>114</v>
      </c>
      <c r="J639" s="412" t="s">
        <v>120</v>
      </c>
      <c r="K639" s="188" t="s">
        <v>48</v>
      </c>
      <c r="L639" s="218"/>
      <c r="M639" s="398" t="s">
        <v>47</v>
      </c>
      <c r="N639" s="397" t="s">
        <v>46</v>
      </c>
      <c r="O639" s="396">
        <v>1</v>
      </c>
      <c r="Y639" s="9" t="s">
        <v>119</v>
      </c>
    </row>
    <row r="640" spans="1:25" ht="15.75" hidden="1" thickBot="1" x14ac:dyDescent="0.25">
      <c r="A640" s="380"/>
      <c r="B640" s="379"/>
      <c r="C640" s="409"/>
      <c r="D640" s="408"/>
      <c r="E640" s="407"/>
      <c r="F640" s="3740"/>
      <c r="G640" s="406"/>
      <c r="H640" s="3561"/>
      <c r="I640" s="3470"/>
      <c r="J640" s="214" t="s">
        <v>118</v>
      </c>
      <c r="K640" s="178" t="s">
        <v>43</v>
      </c>
      <c r="L640" s="213"/>
      <c r="M640" s="395" t="s">
        <v>117</v>
      </c>
      <c r="N640" s="394" t="s">
        <v>46</v>
      </c>
      <c r="O640" s="206">
        <v>1</v>
      </c>
      <c r="Y640" s="9" t="s">
        <v>116</v>
      </c>
    </row>
    <row r="641" spans="1:26" ht="33" hidden="1" thickBot="1" x14ac:dyDescent="0.25">
      <c r="A641" s="380"/>
      <c r="B641" s="379"/>
      <c r="C641" s="409"/>
      <c r="D641" s="408"/>
      <c r="E641" s="407"/>
      <c r="F641" s="3740"/>
      <c r="G641" s="406" t="s">
        <v>95</v>
      </c>
      <c r="H641" s="3561"/>
      <c r="I641" s="411"/>
      <c r="J641" s="410"/>
      <c r="K641" s="178" t="s">
        <v>40</v>
      </c>
      <c r="L641" s="213"/>
      <c r="M641" s="292"/>
      <c r="N641" s="393"/>
      <c r="O641" s="206"/>
      <c r="Y641" s="5"/>
    </row>
    <row r="642" spans="1:26" ht="15.75" hidden="1" thickBot="1" x14ac:dyDescent="0.25">
      <c r="A642" s="380"/>
      <c r="B642" s="379"/>
      <c r="C642" s="409"/>
      <c r="D642" s="408"/>
      <c r="E642" s="407"/>
      <c r="F642" s="3740"/>
      <c r="G642" s="406"/>
      <c r="H642" s="3561"/>
      <c r="I642" s="411"/>
      <c r="J642" s="410"/>
      <c r="K642" s="178" t="s">
        <v>39</v>
      </c>
      <c r="L642" s="213"/>
      <c r="M642" s="292"/>
      <c r="N642" s="393"/>
      <c r="O642" s="206"/>
    </row>
    <row r="643" spans="1:26" ht="15.75" hidden="1" thickBot="1" x14ac:dyDescent="0.25">
      <c r="A643" s="380"/>
      <c r="B643" s="379"/>
      <c r="C643" s="409"/>
      <c r="D643" s="408"/>
      <c r="E643" s="407"/>
      <c r="F643" s="3740"/>
      <c r="G643" s="406"/>
      <c r="H643" s="3561"/>
      <c r="I643" s="3470"/>
      <c r="J643" s="78"/>
      <c r="K643" s="171" t="s">
        <v>37</v>
      </c>
      <c r="L643" s="284"/>
      <c r="M643" s="405"/>
      <c r="N643" s="404"/>
      <c r="O643" s="403"/>
    </row>
    <row r="644" spans="1:26" ht="43.5" hidden="1" customHeight="1" thickBot="1" x14ac:dyDescent="0.25">
      <c r="A644" s="376"/>
      <c r="B644" s="375"/>
      <c r="C644" s="402"/>
      <c r="D644" s="401"/>
      <c r="E644" s="400"/>
      <c r="F644" s="3741"/>
      <c r="G644" s="399"/>
      <c r="H644" s="3562"/>
      <c r="I644" s="3471"/>
      <c r="J644" s="222"/>
      <c r="K644" s="162" t="s">
        <v>29</v>
      </c>
      <c r="L644" s="193">
        <f>SUM(L639:L643)</f>
        <v>0</v>
      </c>
      <c r="M644" s="192"/>
      <c r="N644" s="191"/>
      <c r="O644" s="190"/>
    </row>
    <row r="645" spans="1:26" ht="21.75" hidden="1" customHeight="1" x14ac:dyDescent="0.2">
      <c r="A645" s="392" t="s">
        <v>63</v>
      </c>
      <c r="B645" s="391" t="s">
        <v>35</v>
      </c>
      <c r="C645" s="108" t="s">
        <v>35</v>
      </c>
      <c r="D645" s="189" t="s">
        <v>78</v>
      </c>
      <c r="E645" s="220"/>
      <c r="F645" s="3423" t="s">
        <v>115</v>
      </c>
      <c r="G645" s="3426" t="s">
        <v>95</v>
      </c>
      <c r="H645" s="3439" t="s">
        <v>51</v>
      </c>
      <c r="I645" s="3361" t="s">
        <v>114</v>
      </c>
      <c r="J645" s="219"/>
      <c r="K645" s="188" t="s">
        <v>48</v>
      </c>
      <c r="L645" s="218"/>
      <c r="M645" s="398"/>
      <c r="N645" s="397"/>
      <c r="O645" s="396"/>
      <c r="Y645" s="203" t="s">
        <v>113</v>
      </c>
      <c r="Z645" s="203"/>
    </row>
    <row r="646" spans="1:26" ht="15.75" hidden="1" customHeight="1" x14ac:dyDescent="0.2">
      <c r="A646" s="380"/>
      <c r="B646" s="379"/>
      <c r="C646" s="173"/>
      <c r="D646" s="179"/>
      <c r="E646" s="201"/>
      <c r="F646" s="3424"/>
      <c r="G646" s="3427"/>
      <c r="H646" s="3440"/>
      <c r="I646" s="3362"/>
      <c r="J646" s="214"/>
      <c r="K646" s="178" t="s">
        <v>43</v>
      </c>
      <c r="L646" s="213"/>
      <c r="M646" s="395"/>
      <c r="N646" s="394"/>
      <c r="O646" s="206"/>
      <c r="Y646" s="203">
        <v>2022</v>
      </c>
      <c r="Z646" s="203"/>
    </row>
    <row r="647" spans="1:26" ht="12.75" hidden="1" customHeight="1" x14ac:dyDescent="0.2">
      <c r="A647" s="380"/>
      <c r="B647" s="379"/>
      <c r="C647" s="173"/>
      <c r="D647" s="179"/>
      <c r="E647" s="201"/>
      <c r="F647" s="3424"/>
      <c r="G647" s="3427"/>
      <c r="H647" s="3440"/>
      <c r="I647" s="3362"/>
      <c r="J647" s="78"/>
      <c r="K647" s="178" t="s">
        <v>40</v>
      </c>
      <c r="L647" s="213"/>
      <c r="M647" s="292"/>
      <c r="N647" s="393"/>
      <c r="O647" s="206"/>
      <c r="Y647" s="1" t="s">
        <v>112</v>
      </c>
    </row>
    <row r="648" spans="1:26" ht="15.75" hidden="1" customHeight="1" x14ac:dyDescent="0.2">
      <c r="A648" s="380"/>
      <c r="B648" s="379"/>
      <c r="C648" s="173"/>
      <c r="D648" s="179"/>
      <c r="E648" s="201"/>
      <c r="F648" s="3424"/>
      <c r="G648" s="3427"/>
      <c r="H648" s="3440"/>
      <c r="I648" s="3362"/>
      <c r="J648" s="78"/>
      <c r="K648" s="178" t="s">
        <v>39</v>
      </c>
      <c r="L648" s="213"/>
      <c r="M648" s="230"/>
      <c r="N648" s="264"/>
      <c r="O648" s="206"/>
    </row>
    <row r="649" spans="1:26" ht="20.25" hidden="1" customHeight="1" thickBot="1" x14ac:dyDescent="0.25">
      <c r="A649" s="380"/>
      <c r="B649" s="379"/>
      <c r="C649" s="173"/>
      <c r="D649" s="179"/>
      <c r="E649" s="201"/>
      <c r="F649" s="3424"/>
      <c r="G649" s="3427"/>
      <c r="H649" s="3440"/>
      <c r="I649" s="3362"/>
      <c r="J649" s="78"/>
      <c r="K649" s="171" t="s">
        <v>37</v>
      </c>
      <c r="L649" s="284"/>
      <c r="M649" s="259"/>
      <c r="N649" s="258"/>
      <c r="O649" s="257"/>
    </row>
    <row r="650" spans="1:26" ht="17.25" hidden="1" customHeight="1" thickBot="1" x14ac:dyDescent="0.25">
      <c r="A650" s="376"/>
      <c r="B650" s="375"/>
      <c r="C650" s="166"/>
      <c r="D650" s="194"/>
      <c r="E650" s="67"/>
      <c r="F650" s="3425"/>
      <c r="G650" s="3428"/>
      <c r="H650" s="3441"/>
      <c r="I650" s="3363"/>
      <c r="J650" s="255"/>
      <c r="K650" s="162" t="s">
        <v>29</v>
      </c>
      <c r="L650" s="193">
        <f>SUM(L645:L649)</f>
        <v>0</v>
      </c>
      <c r="M650" s="192"/>
      <c r="N650" s="191"/>
      <c r="O650" s="190"/>
    </row>
    <row r="651" spans="1:26" ht="18" customHeight="1" x14ac:dyDescent="0.2">
      <c r="A651" s="392" t="s">
        <v>63</v>
      </c>
      <c r="B651" s="391" t="s">
        <v>35</v>
      </c>
      <c r="C651" s="390" t="s">
        <v>35</v>
      </c>
      <c r="D651" s="335" t="s">
        <v>77</v>
      </c>
      <c r="E651" s="220"/>
      <c r="F651" s="3423" t="s">
        <v>111</v>
      </c>
      <c r="G651" s="3426" t="s">
        <v>95</v>
      </c>
      <c r="H651" s="3439" t="s">
        <v>51</v>
      </c>
      <c r="I651" s="3361" t="s">
        <v>110</v>
      </c>
      <c r="J651" s="385" t="s">
        <v>109</v>
      </c>
      <c r="K651" s="188" t="s">
        <v>48</v>
      </c>
      <c r="L651" s="218"/>
      <c r="M651" s="217"/>
      <c r="N651" s="216"/>
      <c r="O651" s="282"/>
    </row>
    <row r="652" spans="1:26" ht="18" customHeight="1" x14ac:dyDescent="0.2">
      <c r="A652" s="388"/>
      <c r="B652" s="387"/>
      <c r="C652" s="386"/>
      <c r="D652" s="331"/>
      <c r="E652" s="201"/>
      <c r="F652" s="3424"/>
      <c r="G652" s="3427"/>
      <c r="H652" s="3440"/>
      <c r="I652" s="3362"/>
      <c r="J652" s="385" t="s">
        <v>108</v>
      </c>
      <c r="K652" s="96" t="s">
        <v>44</v>
      </c>
      <c r="L652" s="213"/>
      <c r="M652" s="230"/>
      <c r="N652" s="211"/>
      <c r="O652" s="263"/>
    </row>
    <row r="653" spans="1:26" ht="15" customHeight="1" x14ac:dyDescent="0.2">
      <c r="A653" s="380"/>
      <c r="B653" s="379"/>
      <c r="C653" s="378"/>
      <c r="D653" s="331"/>
      <c r="E653" s="201"/>
      <c r="F653" s="3424"/>
      <c r="G653" s="3427"/>
      <c r="H653" s="3440"/>
      <c r="I653" s="3362"/>
      <c r="J653" s="214"/>
      <c r="K653" s="178" t="s">
        <v>43</v>
      </c>
      <c r="L653" s="384">
        <v>15.7</v>
      </c>
      <c r="M653" s="383"/>
      <c r="N653" s="207"/>
      <c r="O653" s="382"/>
    </row>
    <row r="654" spans="1:26" ht="16.5" customHeight="1" x14ac:dyDescent="0.2">
      <c r="A654" s="380"/>
      <c r="B654" s="379"/>
      <c r="C654" s="378"/>
      <c r="D654" s="331"/>
      <c r="E654" s="201"/>
      <c r="F654" s="3424"/>
      <c r="G654" s="3427"/>
      <c r="H654" s="3440"/>
      <c r="I654" s="3362"/>
      <c r="J654" s="78"/>
      <c r="K654" s="178" t="s">
        <v>40</v>
      </c>
      <c r="L654" s="213"/>
      <c r="M654" s="381"/>
      <c r="N654" s="264"/>
      <c r="O654" s="206"/>
    </row>
    <row r="655" spans="1:26" ht="18" customHeight="1" x14ac:dyDescent="0.2">
      <c r="A655" s="380"/>
      <c r="B655" s="379"/>
      <c r="C655" s="378"/>
      <c r="D655" s="331"/>
      <c r="E655" s="201"/>
      <c r="F655" s="3424"/>
      <c r="G655" s="3427"/>
      <c r="H655" s="3440"/>
      <c r="I655" s="3362"/>
      <c r="J655" s="78"/>
      <c r="K655" s="178" t="s">
        <v>39</v>
      </c>
      <c r="L655" s="213"/>
      <c r="M655" s="230"/>
      <c r="N655" s="264"/>
      <c r="O655" s="206"/>
      <c r="Q655" s="9"/>
    </row>
    <row r="656" spans="1:26" ht="14.25" customHeight="1" thickBot="1" x14ac:dyDescent="0.25">
      <c r="A656" s="380"/>
      <c r="B656" s="379"/>
      <c r="C656" s="378"/>
      <c r="D656" s="331"/>
      <c r="E656" s="201"/>
      <c r="F656" s="3424"/>
      <c r="G656" s="3427"/>
      <c r="H656" s="3440"/>
      <c r="I656" s="3362"/>
      <c r="J656" s="78"/>
      <c r="K656" s="171" t="s">
        <v>37</v>
      </c>
      <c r="L656" s="284"/>
      <c r="M656" s="259"/>
      <c r="N656" s="258"/>
      <c r="O656" s="257"/>
    </row>
    <row r="657" spans="1:15" ht="20.25" customHeight="1" thickBot="1" x14ac:dyDescent="0.25">
      <c r="A657" s="376"/>
      <c r="B657" s="375"/>
      <c r="C657" s="374"/>
      <c r="D657" s="68"/>
      <c r="E657" s="67"/>
      <c r="F657" s="3425"/>
      <c r="G657" s="3428"/>
      <c r="H657" s="3441"/>
      <c r="I657" s="3363"/>
      <c r="J657" s="234"/>
      <c r="K657" s="162" t="s">
        <v>29</v>
      </c>
      <c r="L657" s="193">
        <f>SUM(L651:L656)</f>
        <v>15.7</v>
      </c>
      <c r="M657" s="372"/>
      <c r="N657" s="191"/>
      <c r="O657" s="190"/>
    </row>
    <row r="658" spans="1:15" ht="18" customHeight="1" x14ac:dyDescent="0.2">
      <c r="A658" s="3349" t="s">
        <v>63</v>
      </c>
      <c r="B658" s="3352" t="s">
        <v>35</v>
      </c>
      <c r="C658" s="3355" t="s">
        <v>35</v>
      </c>
      <c r="D658" s="3533" t="s">
        <v>75</v>
      </c>
      <c r="E658" s="3530"/>
      <c r="F658" s="3536" t="s">
        <v>107</v>
      </c>
      <c r="G658" s="3426" t="s">
        <v>95</v>
      </c>
      <c r="H658" s="3439" t="s">
        <v>51</v>
      </c>
      <c r="I658" s="3592" t="s">
        <v>106</v>
      </c>
      <c r="J658" s="348" t="s">
        <v>49</v>
      </c>
      <c r="K658" s="365" t="s">
        <v>48</v>
      </c>
      <c r="L658" s="187"/>
      <c r="M658" s="217" t="s">
        <v>47</v>
      </c>
      <c r="N658" s="216" t="s">
        <v>46</v>
      </c>
      <c r="O658" s="371">
        <v>1</v>
      </c>
    </row>
    <row r="659" spans="1:15" ht="18" customHeight="1" x14ac:dyDescent="0.2">
      <c r="A659" s="3350"/>
      <c r="B659" s="3353"/>
      <c r="C659" s="3356"/>
      <c r="D659" s="3534"/>
      <c r="E659" s="3531"/>
      <c r="F659" s="3537"/>
      <c r="G659" s="3427"/>
      <c r="H659" s="3440"/>
      <c r="I659" s="3593"/>
      <c r="J659" s="346" t="s">
        <v>105</v>
      </c>
      <c r="K659" s="96" t="s">
        <v>44</v>
      </c>
      <c r="L659" s="183"/>
      <c r="M659" s="363"/>
      <c r="N659" s="211"/>
      <c r="O659" s="371"/>
    </row>
    <row r="660" spans="1:15" ht="18" customHeight="1" x14ac:dyDescent="0.2">
      <c r="A660" s="3350"/>
      <c r="B660" s="3353"/>
      <c r="C660" s="3356"/>
      <c r="D660" s="3534"/>
      <c r="E660" s="3531"/>
      <c r="F660" s="3537"/>
      <c r="G660" s="3427"/>
      <c r="H660" s="3440"/>
      <c r="I660" s="3593"/>
      <c r="J660" s="78"/>
      <c r="K660" s="358" t="s">
        <v>43</v>
      </c>
      <c r="L660" s="370">
        <v>152</v>
      </c>
      <c r="M660" s="357"/>
      <c r="N660" s="356"/>
      <c r="O660" s="356"/>
    </row>
    <row r="661" spans="1:15" ht="18" customHeight="1" x14ac:dyDescent="0.2">
      <c r="A661" s="3350"/>
      <c r="B661" s="3353"/>
      <c r="C661" s="3356"/>
      <c r="D661" s="3534"/>
      <c r="E661" s="3531"/>
      <c r="F661" s="3537"/>
      <c r="G661" s="3427"/>
      <c r="H661" s="3440"/>
      <c r="I661" s="3593"/>
      <c r="J661" s="214"/>
      <c r="K661" s="358" t="s">
        <v>40</v>
      </c>
      <c r="L661" s="177"/>
      <c r="M661" s="357"/>
      <c r="N661" s="356"/>
      <c r="O661" s="356"/>
    </row>
    <row r="662" spans="1:15" ht="18" customHeight="1" x14ac:dyDescent="0.2">
      <c r="A662" s="3350"/>
      <c r="B662" s="3353"/>
      <c r="C662" s="3356"/>
      <c r="D662" s="3534"/>
      <c r="E662" s="3531"/>
      <c r="F662" s="3537"/>
      <c r="G662" s="3427"/>
      <c r="H662" s="3440"/>
      <c r="I662" s="3593"/>
      <c r="J662" s="214"/>
      <c r="K662" s="358" t="s">
        <v>39</v>
      </c>
      <c r="L662" s="177">
        <v>25.1</v>
      </c>
      <c r="M662" s="357"/>
      <c r="N662" s="356"/>
      <c r="O662" s="356"/>
    </row>
    <row r="663" spans="1:15" ht="18" customHeight="1" thickBot="1" x14ac:dyDescent="0.25">
      <c r="A663" s="3350"/>
      <c r="B663" s="3353"/>
      <c r="C663" s="3356"/>
      <c r="D663" s="3534"/>
      <c r="E663" s="3531"/>
      <c r="F663" s="3537"/>
      <c r="G663" s="3427"/>
      <c r="H663" s="3440"/>
      <c r="I663" s="3593"/>
      <c r="J663" s="78"/>
      <c r="K663" s="354" t="s">
        <v>37</v>
      </c>
      <c r="L663" s="241"/>
      <c r="M663" s="352"/>
      <c r="N663" s="351"/>
      <c r="O663" s="351"/>
    </row>
    <row r="664" spans="1:15" ht="18" customHeight="1" thickBot="1" x14ac:dyDescent="0.25">
      <c r="A664" s="3350"/>
      <c r="B664" s="3353"/>
      <c r="C664" s="3356"/>
      <c r="D664" s="3534"/>
      <c r="E664" s="3531"/>
      <c r="F664" s="3537"/>
      <c r="G664" s="3427"/>
      <c r="H664" s="3440"/>
      <c r="I664" s="3593"/>
      <c r="J664" s="78"/>
      <c r="K664" s="162" t="s">
        <v>29</v>
      </c>
      <c r="L664" s="369">
        <f>SUM(L658:L663)</f>
        <v>177.1</v>
      </c>
      <c r="M664" s="368"/>
      <c r="N664" s="367"/>
      <c r="O664" s="366"/>
    </row>
    <row r="665" spans="1:15" ht="18" customHeight="1" x14ac:dyDescent="0.2">
      <c r="A665" s="3349" t="s">
        <v>63</v>
      </c>
      <c r="B665" s="3352" t="s">
        <v>35</v>
      </c>
      <c r="C665" s="3355" t="s">
        <v>35</v>
      </c>
      <c r="D665" s="3533" t="s">
        <v>71</v>
      </c>
      <c r="E665" s="3367"/>
      <c r="F665" s="3536" t="s">
        <v>104</v>
      </c>
      <c r="G665" s="3426" t="s">
        <v>95</v>
      </c>
      <c r="H665" s="3439" t="s">
        <v>51</v>
      </c>
      <c r="I665" s="3592" t="s">
        <v>103</v>
      </c>
      <c r="J665" s="348" t="s">
        <v>49</v>
      </c>
      <c r="K665" s="365" t="s">
        <v>48</v>
      </c>
      <c r="L665" s="187"/>
      <c r="M665" s="217" t="s">
        <v>47</v>
      </c>
      <c r="N665" s="216" t="s">
        <v>46</v>
      </c>
      <c r="O665" s="364"/>
    </row>
    <row r="666" spans="1:15" ht="18" customHeight="1" x14ac:dyDescent="0.2">
      <c r="A666" s="3350"/>
      <c r="B666" s="3353"/>
      <c r="C666" s="3356"/>
      <c r="D666" s="3534"/>
      <c r="E666" s="3368"/>
      <c r="F666" s="3537"/>
      <c r="G666" s="3427"/>
      <c r="H666" s="3440"/>
      <c r="I666" s="3593"/>
      <c r="J666" s="346" t="s">
        <v>102</v>
      </c>
      <c r="K666" s="96" t="s">
        <v>44</v>
      </c>
      <c r="L666" s="183"/>
      <c r="M666" s="363"/>
      <c r="N666" s="211"/>
      <c r="O666" s="362"/>
    </row>
    <row r="667" spans="1:15" ht="18" customHeight="1" x14ac:dyDescent="0.2">
      <c r="A667" s="3350"/>
      <c r="B667" s="3353"/>
      <c r="C667" s="3356"/>
      <c r="D667" s="3534"/>
      <c r="E667" s="3368"/>
      <c r="F667" s="3537"/>
      <c r="G667" s="3427"/>
      <c r="H667" s="3440"/>
      <c r="I667" s="3593"/>
      <c r="J667" s="78"/>
      <c r="K667" s="358" t="s">
        <v>43</v>
      </c>
      <c r="L667" s="177">
        <v>190</v>
      </c>
      <c r="M667" s="361"/>
      <c r="N667" s="360"/>
      <c r="O667" s="359"/>
    </row>
    <row r="668" spans="1:15" ht="18" customHeight="1" x14ac:dyDescent="0.2">
      <c r="A668" s="3350"/>
      <c r="B668" s="3353"/>
      <c r="C668" s="3356"/>
      <c r="D668" s="3534"/>
      <c r="E668" s="3368"/>
      <c r="F668" s="3537"/>
      <c r="G668" s="3427"/>
      <c r="H668" s="3440"/>
      <c r="I668" s="3593"/>
      <c r="J668" s="214"/>
      <c r="K668" s="358" t="s">
        <v>40</v>
      </c>
      <c r="L668" s="177"/>
      <c r="M668" s="357"/>
      <c r="N668" s="356"/>
      <c r="O668" s="355"/>
    </row>
    <row r="669" spans="1:15" ht="18" customHeight="1" x14ac:dyDescent="0.2">
      <c r="A669" s="3350"/>
      <c r="B669" s="3353"/>
      <c r="C669" s="3356"/>
      <c r="D669" s="3534"/>
      <c r="E669" s="3368"/>
      <c r="F669" s="3537"/>
      <c r="G669" s="3427"/>
      <c r="H669" s="3440"/>
      <c r="I669" s="3593"/>
      <c r="J669" s="214"/>
      <c r="K669" s="358" t="s">
        <v>39</v>
      </c>
      <c r="L669" s="177">
        <v>3052.5</v>
      </c>
      <c r="M669" s="357"/>
      <c r="N669" s="356"/>
      <c r="O669" s="355"/>
    </row>
    <row r="670" spans="1:15" ht="18" customHeight="1" thickBot="1" x14ac:dyDescent="0.25">
      <c r="A670" s="3350"/>
      <c r="B670" s="3353"/>
      <c r="C670" s="3356"/>
      <c r="D670" s="3534"/>
      <c r="E670" s="3368"/>
      <c r="F670" s="3537"/>
      <c r="G670" s="3427"/>
      <c r="H670" s="3440"/>
      <c r="I670" s="3593"/>
      <c r="J670" s="78"/>
      <c r="K670" s="354" t="s">
        <v>37</v>
      </c>
      <c r="L670" s="353"/>
      <c r="M670" s="352"/>
      <c r="N670" s="351"/>
      <c r="O670" s="350"/>
    </row>
    <row r="671" spans="1:15" ht="13.15" customHeight="1" thickBot="1" x14ac:dyDescent="0.25">
      <c r="A671" s="3351"/>
      <c r="B671" s="3354"/>
      <c r="C671" s="3357"/>
      <c r="D671" s="3535"/>
      <c r="E671" s="3369"/>
      <c r="F671" s="3570"/>
      <c r="G671" s="3428"/>
      <c r="H671" s="3441"/>
      <c r="I671" s="3594"/>
      <c r="J671" s="78"/>
      <c r="K671" s="162" t="s">
        <v>29</v>
      </c>
      <c r="L671" s="63">
        <f>SUM(L665:L670)</f>
        <v>3242.5</v>
      </c>
      <c r="M671" s="324"/>
      <c r="N671" s="349"/>
      <c r="O671" s="322"/>
    </row>
    <row r="672" spans="1:15" ht="15" customHeight="1" x14ac:dyDescent="0.2">
      <c r="A672" s="3349" t="s">
        <v>63</v>
      </c>
      <c r="B672" s="3352" t="s">
        <v>35</v>
      </c>
      <c r="C672" s="3355" t="s">
        <v>35</v>
      </c>
      <c r="D672" s="3533" t="s">
        <v>67</v>
      </c>
      <c r="E672" s="3367"/>
      <c r="F672" s="3536" t="s">
        <v>101</v>
      </c>
      <c r="G672" s="3472" t="s">
        <v>95</v>
      </c>
      <c r="H672" s="3439" t="s">
        <v>51</v>
      </c>
      <c r="I672" s="3592" t="s">
        <v>98</v>
      </c>
      <c r="J672" s="348" t="s">
        <v>49</v>
      </c>
      <c r="K672" s="347" t="s">
        <v>48</v>
      </c>
      <c r="L672" s="187">
        <v>0</v>
      </c>
      <c r="M672" s="217" t="s">
        <v>47</v>
      </c>
      <c r="N672" s="216" t="s">
        <v>46</v>
      </c>
      <c r="O672" s="184"/>
    </row>
    <row r="673" spans="1:15" ht="15" customHeight="1" x14ac:dyDescent="0.2">
      <c r="A673" s="3350"/>
      <c r="B673" s="3353"/>
      <c r="C673" s="3356"/>
      <c r="D673" s="3534"/>
      <c r="E673" s="3368"/>
      <c r="F673" s="3537"/>
      <c r="G673" s="3473"/>
      <c r="H673" s="3440"/>
      <c r="I673" s="3593"/>
      <c r="J673" s="346" t="s">
        <v>100</v>
      </c>
      <c r="K673" s="96" t="s">
        <v>44</v>
      </c>
      <c r="L673" s="183"/>
      <c r="M673" s="230"/>
      <c r="N673" s="211"/>
      <c r="O673" s="180"/>
    </row>
    <row r="674" spans="1:15" ht="16.5" customHeight="1" x14ac:dyDescent="0.2">
      <c r="A674" s="3350"/>
      <c r="B674" s="3353"/>
      <c r="C674" s="3356"/>
      <c r="D674" s="3534"/>
      <c r="E674" s="3368"/>
      <c r="F674" s="3537"/>
      <c r="G674" s="3473"/>
      <c r="H674" s="3440"/>
      <c r="I674" s="3593"/>
      <c r="J674" s="78"/>
      <c r="K674" s="344" t="s">
        <v>43</v>
      </c>
      <c r="L674" s="177">
        <v>207.8</v>
      </c>
      <c r="M674" s="176"/>
      <c r="N674" s="175"/>
      <c r="O674" s="174"/>
    </row>
    <row r="675" spans="1:15" ht="19.5" customHeight="1" x14ac:dyDescent="0.2">
      <c r="A675" s="3350"/>
      <c r="B675" s="3353"/>
      <c r="C675" s="3356"/>
      <c r="D675" s="3534"/>
      <c r="E675" s="3368"/>
      <c r="F675" s="3537"/>
      <c r="G675" s="3473"/>
      <c r="H675" s="3440"/>
      <c r="I675" s="3593"/>
      <c r="J675" s="214"/>
      <c r="K675" s="344" t="s">
        <v>40</v>
      </c>
      <c r="L675" s="177">
        <v>0</v>
      </c>
      <c r="M675" s="176"/>
      <c r="N675" s="175"/>
      <c r="O675" s="174"/>
    </row>
    <row r="676" spans="1:15" ht="19.5" customHeight="1" x14ac:dyDescent="0.2">
      <c r="A676" s="3350"/>
      <c r="B676" s="3353"/>
      <c r="C676" s="3356"/>
      <c r="D676" s="3534"/>
      <c r="E676" s="3368"/>
      <c r="F676" s="3537"/>
      <c r="G676" s="3473"/>
      <c r="H676" s="3440"/>
      <c r="I676" s="3593"/>
      <c r="J676" s="214"/>
      <c r="K676" s="265" t="s">
        <v>39</v>
      </c>
      <c r="L676" s="177">
        <v>0</v>
      </c>
      <c r="M676" s="176"/>
      <c r="N676" s="175"/>
      <c r="O676" s="174"/>
    </row>
    <row r="677" spans="1:15" ht="15" customHeight="1" x14ac:dyDescent="0.2">
      <c r="A677" s="3350"/>
      <c r="B677" s="3353"/>
      <c r="C677" s="3356"/>
      <c r="D677" s="3534"/>
      <c r="E677" s="3368"/>
      <c r="F677" s="3537"/>
      <c r="G677" s="3473"/>
      <c r="H677" s="3440"/>
      <c r="I677" s="3593"/>
      <c r="J677" s="78"/>
      <c r="K677" s="245" t="s">
        <v>37</v>
      </c>
      <c r="L677" s="177">
        <v>0</v>
      </c>
      <c r="M677" s="176"/>
      <c r="N677" s="175"/>
      <c r="O677" s="174"/>
    </row>
    <row r="678" spans="1:15" ht="18" customHeight="1" thickBot="1" x14ac:dyDescent="0.25">
      <c r="A678" s="3350"/>
      <c r="B678" s="3353"/>
      <c r="C678" s="3356"/>
      <c r="D678" s="3534"/>
      <c r="E678" s="3368"/>
      <c r="F678" s="3537"/>
      <c r="G678" s="3473"/>
      <c r="H678" s="3440"/>
      <c r="I678" s="3593"/>
      <c r="J678" s="78"/>
      <c r="K678" s="342" t="s">
        <v>38</v>
      </c>
      <c r="L678" s="329">
        <v>0</v>
      </c>
      <c r="M678" s="169"/>
      <c r="N678" s="341"/>
      <c r="O678" s="326"/>
    </row>
    <row r="679" spans="1:15" ht="18" customHeight="1" thickBot="1" x14ac:dyDescent="0.25">
      <c r="A679" s="3351"/>
      <c r="B679" s="3354"/>
      <c r="C679" s="3357"/>
      <c r="D679" s="3535"/>
      <c r="E679" s="3369"/>
      <c r="F679" s="339"/>
      <c r="G679" s="3474"/>
      <c r="H679" s="3441"/>
      <c r="I679" s="3594"/>
      <c r="J679" s="78"/>
      <c r="K679" s="325" t="s">
        <v>29</v>
      </c>
      <c r="L679" s="337">
        <f>SUM(L672:L678)</f>
        <v>207.8</v>
      </c>
      <c r="M679" s="336"/>
      <c r="N679" s="159"/>
      <c r="O679" s="158"/>
    </row>
    <row r="680" spans="1:15" ht="18" customHeight="1" x14ac:dyDescent="0.2">
      <c r="A680" s="3349" t="s">
        <v>63</v>
      </c>
      <c r="B680" s="3352" t="s">
        <v>35</v>
      </c>
      <c r="C680" s="3355" t="s">
        <v>35</v>
      </c>
      <c r="D680" s="3533" t="s">
        <v>63</v>
      </c>
      <c r="E680" s="3530"/>
      <c r="F680" s="3536" t="s">
        <v>99</v>
      </c>
      <c r="G680" s="3472" t="s">
        <v>95</v>
      </c>
      <c r="H680" s="3439" t="s">
        <v>51</v>
      </c>
      <c r="I680" s="3592" t="s">
        <v>98</v>
      </c>
      <c r="J680" s="348" t="s">
        <v>49</v>
      </c>
      <c r="K680" s="347" t="s">
        <v>48</v>
      </c>
      <c r="L680" s="177">
        <v>0</v>
      </c>
      <c r="M680" s="280" t="s">
        <v>47</v>
      </c>
      <c r="N680" s="345" t="s">
        <v>46</v>
      </c>
      <c r="O680" s="174"/>
    </row>
    <row r="681" spans="1:15" ht="18" customHeight="1" x14ac:dyDescent="0.2">
      <c r="A681" s="3350"/>
      <c r="B681" s="3353"/>
      <c r="C681" s="3356"/>
      <c r="D681" s="3534"/>
      <c r="E681" s="3531"/>
      <c r="F681" s="3537"/>
      <c r="G681" s="3473"/>
      <c r="H681" s="3440"/>
      <c r="I681" s="3593"/>
      <c r="J681" s="346" t="s">
        <v>97</v>
      </c>
      <c r="K681" s="96" t="s">
        <v>44</v>
      </c>
      <c r="L681" s="177"/>
      <c r="M681" s="280"/>
      <c r="N681" s="345"/>
      <c r="O681" s="174"/>
    </row>
    <row r="682" spans="1:15" ht="15.75" customHeight="1" x14ac:dyDescent="0.2">
      <c r="A682" s="3350"/>
      <c r="B682" s="3353"/>
      <c r="C682" s="3356"/>
      <c r="D682" s="3534"/>
      <c r="E682" s="3531"/>
      <c r="F682" s="3537"/>
      <c r="G682" s="3473"/>
      <c r="H682" s="3440"/>
      <c r="I682" s="3593"/>
      <c r="J682" s="78"/>
      <c r="K682" s="344" t="s">
        <v>43</v>
      </c>
      <c r="L682" s="177">
        <v>223.4</v>
      </c>
      <c r="M682" s="176"/>
      <c r="N682" s="175"/>
      <c r="O682" s="174"/>
    </row>
    <row r="683" spans="1:15" ht="16.149999999999999" customHeight="1" x14ac:dyDescent="0.2">
      <c r="A683" s="3350"/>
      <c r="B683" s="3353"/>
      <c r="C683" s="3356"/>
      <c r="D683" s="3534"/>
      <c r="E683" s="3531"/>
      <c r="F683" s="3537"/>
      <c r="G683" s="3473"/>
      <c r="H683" s="3440"/>
      <c r="I683" s="3593"/>
      <c r="J683" s="214"/>
      <c r="K683" s="344" t="s">
        <v>40</v>
      </c>
      <c r="L683" s="177">
        <v>0</v>
      </c>
      <c r="M683" s="176"/>
      <c r="N683" s="175"/>
      <c r="O683" s="174"/>
    </row>
    <row r="684" spans="1:15" ht="24" customHeight="1" x14ac:dyDescent="0.2">
      <c r="A684" s="3350"/>
      <c r="B684" s="3353"/>
      <c r="C684" s="3356"/>
      <c r="D684" s="3534"/>
      <c r="E684" s="3531"/>
      <c r="F684" s="3537"/>
      <c r="G684" s="3473"/>
      <c r="H684" s="3440"/>
      <c r="I684" s="3593"/>
      <c r="J684" s="214"/>
      <c r="K684" s="265" t="s">
        <v>39</v>
      </c>
      <c r="L684" s="177">
        <v>0</v>
      </c>
      <c r="M684" s="176"/>
      <c r="N684" s="175"/>
      <c r="O684" s="174"/>
    </row>
    <row r="685" spans="1:15" ht="18" customHeight="1" x14ac:dyDescent="0.2">
      <c r="A685" s="3350"/>
      <c r="B685" s="3353"/>
      <c r="C685" s="3356"/>
      <c r="D685" s="3534"/>
      <c r="E685" s="3531"/>
      <c r="F685" s="3537"/>
      <c r="G685" s="3473"/>
      <c r="H685" s="3440"/>
      <c r="I685" s="3593"/>
      <c r="J685" s="78"/>
      <c r="K685" s="343" t="s">
        <v>37</v>
      </c>
      <c r="L685" s="177">
        <v>0</v>
      </c>
      <c r="M685" s="176"/>
      <c r="N685" s="175"/>
      <c r="O685" s="174"/>
    </row>
    <row r="686" spans="1:15" ht="13.5" customHeight="1" thickBot="1" x14ac:dyDescent="0.25">
      <c r="A686" s="3350"/>
      <c r="B686" s="3353"/>
      <c r="C686" s="3356"/>
      <c r="D686" s="3534"/>
      <c r="E686" s="3531"/>
      <c r="F686" s="3537"/>
      <c r="G686" s="3473"/>
      <c r="H686" s="3440"/>
      <c r="I686" s="3593"/>
      <c r="J686" s="78"/>
      <c r="K686" s="342" t="s">
        <v>38</v>
      </c>
      <c r="L686" s="329">
        <v>0</v>
      </c>
      <c r="M686" s="169"/>
      <c r="N686" s="341"/>
      <c r="O686" s="326"/>
    </row>
    <row r="687" spans="1:15" ht="12.75" customHeight="1" thickBot="1" x14ac:dyDescent="0.25">
      <c r="A687" s="3351"/>
      <c r="B687" s="3354"/>
      <c r="C687" s="3357"/>
      <c r="D687" s="3535"/>
      <c r="E687" s="3532"/>
      <c r="F687" s="3570"/>
      <c r="G687" s="3474"/>
      <c r="H687" s="3441"/>
      <c r="I687" s="3594"/>
      <c r="J687" s="66"/>
      <c r="K687" s="338" t="s">
        <v>29</v>
      </c>
      <c r="L687" s="337">
        <f>SUM(L680:L686)</f>
        <v>223.4</v>
      </c>
      <c r="M687" s="336"/>
      <c r="N687" s="159"/>
      <c r="O687" s="158"/>
    </row>
    <row r="688" spans="1:15" ht="12.75" customHeight="1" x14ac:dyDescent="0.2">
      <c r="A688" s="3349" t="s">
        <v>63</v>
      </c>
      <c r="B688" s="3352" t="s">
        <v>35</v>
      </c>
      <c r="C688" s="3355" t="s">
        <v>35</v>
      </c>
      <c r="D688" s="3533" t="s">
        <v>58</v>
      </c>
      <c r="E688" s="3367"/>
      <c r="F688" s="3544" t="s">
        <v>96</v>
      </c>
      <c r="G688" s="3472" t="s">
        <v>95</v>
      </c>
      <c r="H688" s="3439" t="s">
        <v>51</v>
      </c>
      <c r="I688" s="3361" t="s">
        <v>94</v>
      </c>
      <c r="J688" s="3432" t="s">
        <v>93</v>
      </c>
      <c r="K688" s="273" t="s">
        <v>48</v>
      </c>
      <c r="L688" s="187"/>
      <c r="M688" s="334"/>
      <c r="N688" s="333"/>
      <c r="O688" s="332"/>
    </row>
    <row r="689" spans="1:15" ht="12.75" customHeight="1" x14ac:dyDescent="0.2">
      <c r="A689" s="3350"/>
      <c r="B689" s="3353"/>
      <c r="C689" s="3356"/>
      <c r="D689" s="3534"/>
      <c r="E689" s="3368"/>
      <c r="F689" s="3545"/>
      <c r="G689" s="3473"/>
      <c r="H689" s="3440"/>
      <c r="I689" s="3362"/>
      <c r="J689" s="3433"/>
      <c r="K689" s="96" t="s">
        <v>44</v>
      </c>
      <c r="L689" s="183"/>
      <c r="M689" s="334"/>
      <c r="N689" s="333"/>
      <c r="O689" s="332"/>
    </row>
    <row r="690" spans="1:15" ht="12.75" customHeight="1" x14ac:dyDescent="0.2">
      <c r="A690" s="3350"/>
      <c r="B690" s="3353"/>
      <c r="C690" s="3356"/>
      <c r="D690" s="3534"/>
      <c r="E690" s="3368"/>
      <c r="F690" s="3545"/>
      <c r="G690" s="3473"/>
      <c r="H690" s="3440"/>
      <c r="I690" s="3362"/>
      <c r="J690" s="3433"/>
      <c r="K690" s="265" t="s">
        <v>43</v>
      </c>
      <c r="L690" s="177">
        <v>46.8</v>
      </c>
      <c r="M690" s="334"/>
      <c r="N690" s="333"/>
      <c r="O690" s="332"/>
    </row>
    <row r="691" spans="1:15" ht="12.75" customHeight="1" x14ac:dyDescent="0.2">
      <c r="A691" s="3350"/>
      <c r="B691" s="3353"/>
      <c r="C691" s="3356"/>
      <c r="D691" s="3534"/>
      <c r="E691" s="3368"/>
      <c r="F691" s="3545"/>
      <c r="G691" s="3473"/>
      <c r="H691" s="3440"/>
      <c r="I691" s="3362"/>
      <c r="J691" s="3433"/>
      <c r="K691" s="265" t="s">
        <v>40</v>
      </c>
      <c r="L691" s="177"/>
      <c r="M691" s="334"/>
      <c r="N691" s="333"/>
      <c r="O691" s="332"/>
    </row>
    <row r="692" spans="1:15" ht="12.75" customHeight="1" x14ac:dyDescent="0.2">
      <c r="A692" s="3350"/>
      <c r="B692" s="3353"/>
      <c r="C692" s="3356"/>
      <c r="D692" s="3534"/>
      <c r="E692" s="3368"/>
      <c r="F692" s="3545"/>
      <c r="G692" s="3473"/>
      <c r="H692" s="3440"/>
      <c r="I692" s="3362"/>
      <c r="J692" s="3433"/>
      <c r="K692" s="265" t="s">
        <v>39</v>
      </c>
      <c r="L692" s="177"/>
      <c r="M692" s="334"/>
      <c r="N692" s="333"/>
      <c r="O692" s="332"/>
    </row>
    <row r="693" spans="1:15" ht="12.75" customHeight="1" x14ac:dyDescent="0.2">
      <c r="A693" s="3350"/>
      <c r="B693" s="3353"/>
      <c r="C693" s="3356"/>
      <c r="D693" s="3534"/>
      <c r="E693" s="3368"/>
      <c r="F693" s="3545"/>
      <c r="G693" s="3473"/>
      <c r="H693" s="3440"/>
      <c r="I693" s="3362"/>
      <c r="J693" s="3433"/>
      <c r="K693" s="245" t="s">
        <v>37</v>
      </c>
      <c r="L693" s="177"/>
      <c r="M693" s="334"/>
      <c r="N693" s="333"/>
      <c r="O693" s="332"/>
    </row>
    <row r="694" spans="1:15" ht="12.75" customHeight="1" thickBot="1" x14ac:dyDescent="0.25">
      <c r="A694" s="3350"/>
      <c r="B694" s="3353"/>
      <c r="C694" s="3356"/>
      <c r="D694" s="3534"/>
      <c r="E694" s="3368"/>
      <c r="F694" s="3545"/>
      <c r="G694" s="3473"/>
      <c r="H694" s="3440"/>
      <c r="I694" s="3362"/>
      <c r="J694" s="3433"/>
      <c r="K694" s="330" t="s">
        <v>38</v>
      </c>
      <c r="L694" s="329"/>
      <c r="M694" s="328"/>
      <c r="N694" s="327"/>
      <c r="O694" s="326"/>
    </row>
    <row r="695" spans="1:15" ht="12.75" customHeight="1" thickBot="1" x14ac:dyDescent="0.25">
      <c r="A695" s="3351"/>
      <c r="B695" s="3354"/>
      <c r="C695" s="3357"/>
      <c r="D695" s="3535"/>
      <c r="E695" s="3369"/>
      <c r="F695" s="3546"/>
      <c r="G695" s="3474"/>
      <c r="H695" s="3441"/>
      <c r="I695" s="3363"/>
      <c r="J695" s="3434"/>
      <c r="K695" s="325" t="s">
        <v>29</v>
      </c>
      <c r="L695" s="63">
        <f>SUM(L688:L694)</f>
        <v>46.8</v>
      </c>
      <c r="M695" s="324"/>
      <c r="N695" s="323"/>
      <c r="O695" s="322"/>
    </row>
    <row r="696" spans="1:15" ht="15" thickBot="1" x14ac:dyDescent="0.25">
      <c r="A696" s="59" t="s">
        <v>63</v>
      </c>
      <c r="B696" s="58" t="s">
        <v>35</v>
      </c>
      <c r="C696" s="3512" t="s">
        <v>34</v>
      </c>
      <c r="D696" s="3512"/>
      <c r="E696" s="3512"/>
      <c r="F696" s="3512"/>
      <c r="G696" s="3512"/>
      <c r="H696" s="3512"/>
      <c r="I696" s="3513"/>
      <c r="J696" s="321"/>
      <c r="K696" s="155" t="s">
        <v>29</v>
      </c>
      <c r="L696" s="54">
        <f>L630*1</f>
        <v>4049.2999999999997</v>
      </c>
      <c r="M696" s="53"/>
      <c r="N696" s="53"/>
      <c r="O696" s="52"/>
    </row>
    <row r="697" spans="1:15" ht="23.25" customHeight="1" thickBot="1" x14ac:dyDescent="0.25">
      <c r="A697" s="320" t="s">
        <v>63</v>
      </c>
      <c r="B697" s="320"/>
      <c r="C697" s="3524" t="s">
        <v>32</v>
      </c>
      <c r="D697" s="3524"/>
      <c r="E697" s="3524"/>
      <c r="F697" s="3524"/>
      <c r="G697" s="3524"/>
      <c r="H697" s="3524"/>
      <c r="I697" s="3525"/>
      <c r="J697" s="149"/>
      <c r="K697" s="148" t="s">
        <v>29</v>
      </c>
      <c r="L697" s="319">
        <f>L696*1</f>
        <v>4049.2999999999997</v>
      </c>
      <c r="M697" s="318"/>
      <c r="N697" s="318"/>
      <c r="O697" s="317"/>
    </row>
    <row r="698" spans="1:15" ht="31.5" customHeight="1" thickBot="1" x14ac:dyDescent="0.25">
      <c r="A698" s="316" t="s">
        <v>58</v>
      </c>
      <c r="B698" s="315"/>
      <c r="C698" s="313" t="s">
        <v>92</v>
      </c>
      <c r="D698" s="313"/>
      <c r="E698" s="313"/>
      <c r="F698" s="314"/>
      <c r="G698" s="314"/>
      <c r="H698" s="313"/>
      <c r="I698" s="313"/>
      <c r="J698" s="313"/>
      <c r="K698" s="313"/>
      <c r="L698" s="313"/>
      <c r="M698" s="312"/>
      <c r="N698" s="312"/>
      <c r="O698" s="311"/>
    </row>
    <row r="699" spans="1:15" ht="41.25" customHeight="1" thickBot="1" x14ac:dyDescent="0.25">
      <c r="A699" s="310"/>
      <c r="B699" s="309"/>
      <c r="C699" s="307"/>
      <c r="D699" s="307"/>
      <c r="E699" s="307"/>
      <c r="F699" s="308"/>
      <c r="G699" s="308"/>
      <c r="H699" s="307"/>
      <c r="I699" s="307"/>
      <c r="J699" s="307"/>
      <c r="K699" s="307"/>
      <c r="L699" s="306"/>
      <c r="M699" s="305" t="s">
        <v>91</v>
      </c>
      <c r="N699" s="295" t="s">
        <v>46</v>
      </c>
      <c r="O699" s="294">
        <v>1</v>
      </c>
    </row>
    <row r="700" spans="1:15" ht="39.75" customHeight="1" thickBot="1" x14ac:dyDescent="0.25">
      <c r="A700" s="300" t="s">
        <v>58</v>
      </c>
      <c r="B700" s="58" t="s">
        <v>35</v>
      </c>
      <c r="C700" s="304" t="s">
        <v>90</v>
      </c>
      <c r="D700" s="303"/>
      <c r="E700" s="303"/>
      <c r="F700" s="303"/>
      <c r="G700" s="303"/>
      <c r="H700" s="303"/>
      <c r="I700" s="303"/>
      <c r="J700" s="303"/>
      <c r="K700" s="303"/>
      <c r="L700" s="303"/>
      <c r="M700" s="302"/>
      <c r="N700" s="302"/>
      <c r="O700" s="301"/>
    </row>
    <row r="701" spans="1:15" ht="36.6" customHeight="1" thickBot="1" x14ac:dyDescent="0.25">
      <c r="A701" s="300"/>
      <c r="B701" s="58"/>
      <c r="C701" s="298"/>
      <c r="D701" s="299"/>
      <c r="E701" s="298"/>
      <c r="F701" s="298"/>
      <c r="G701" s="298"/>
      <c r="H701" s="298"/>
      <c r="I701" s="298"/>
      <c r="J701" s="298"/>
      <c r="K701" s="298"/>
      <c r="L701" s="297"/>
      <c r="M701" s="296" t="s">
        <v>89</v>
      </c>
      <c r="N701" s="295" t="s">
        <v>46</v>
      </c>
      <c r="O701" s="294">
        <v>1</v>
      </c>
    </row>
    <row r="702" spans="1:15" ht="15" customHeight="1" x14ac:dyDescent="0.2">
      <c r="A702" s="3349" t="s">
        <v>58</v>
      </c>
      <c r="B702" s="3352" t="s">
        <v>35</v>
      </c>
      <c r="C702" s="108" t="s">
        <v>35</v>
      </c>
      <c r="D702" s="3574" t="s">
        <v>88</v>
      </c>
      <c r="E702" s="3575"/>
      <c r="F702" s="3576"/>
      <c r="G702" s="3429" t="s">
        <v>61</v>
      </c>
      <c r="H702" s="3483" t="s">
        <v>51</v>
      </c>
      <c r="I702" s="3361" t="s">
        <v>54</v>
      </c>
      <c r="J702" s="3343" t="s">
        <v>49</v>
      </c>
      <c r="K702" s="132" t="s">
        <v>48</v>
      </c>
      <c r="L702" s="293">
        <f>L711+L718+L727+L737+L742</f>
        <v>80.599999999999994</v>
      </c>
      <c r="M702" s="217" t="s">
        <v>87</v>
      </c>
      <c r="N702" s="216" t="s">
        <v>46</v>
      </c>
      <c r="O702" s="282">
        <v>1</v>
      </c>
    </row>
    <row r="703" spans="1:15" ht="15" customHeight="1" x14ac:dyDescent="0.2">
      <c r="A703" s="3350"/>
      <c r="B703" s="3353"/>
      <c r="C703" s="82"/>
      <c r="D703" s="3577"/>
      <c r="E703" s="3578"/>
      <c r="F703" s="3528"/>
      <c r="G703" s="3430"/>
      <c r="H703" s="3440"/>
      <c r="I703" s="3362"/>
      <c r="J703" s="3344"/>
      <c r="K703" s="128" t="s">
        <v>44</v>
      </c>
      <c r="L703" s="291">
        <f>L712+L719+L728+L738+L743+L748+L755+L762+L762</f>
        <v>0</v>
      </c>
      <c r="M703" s="230"/>
      <c r="N703" s="211"/>
      <c r="O703" s="263"/>
    </row>
    <row r="704" spans="1:15" ht="15" x14ac:dyDescent="0.2">
      <c r="A704" s="3350"/>
      <c r="B704" s="3353"/>
      <c r="C704" s="82"/>
      <c r="D704" s="3579"/>
      <c r="E704" s="3578"/>
      <c r="F704" s="3528"/>
      <c r="G704" s="3430"/>
      <c r="H704" s="3440"/>
      <c r="I704" s="3362"/>
      <c r="J704" s="3344"/>
      <c r="K704" s="124" t="s">
        <v>43</v>
      </c>
      <c r="L704" s="291">
        <f>L713+L720+L729+L739+L744</f>
        <v>46.3</v>
      </c>
      <c r="M704" s="292"/>
      <c r="N704" s="264"/>
      <c r="O704" s="263"/>
    </row>
    <row r="705" spans="1:28" ht="15" x14ac:dyDescent="0.2">
      <c r="A705" s="3350"/>
      <c r="B705" s="3353"/>
      <c r="C705" s="82"/>
      <c r="D705" s="3579"/>
      <c r="E705" s="3578"/>
      <c r="F705" s="3528"/>
      <c r="G705" s="3430"/>
      <c r="H705" s="3440"/>
      <c r="I705" s="3362"/>
      <c r="J705" s="78"/>
      <c r="K705" s="124" t="s">
        <v>40</v>
      </c>
      <c r="L705" s="291">
        <f>L714+L721+L730+L740+L745</f>
        <v>0</v>
      </c>
      <c r="M705" s="230"/>
      <c r="N705" s="264"/>
      <c r="O705" s="263"/>
    </row>
    <row r="706" spans="1:28" ht="15" x14ac:dyDescent="0.2">
      <c r="A706" s="3350"/>
      <c r="B706" s="3353"/>
      <c r="C706" s="82"/>
      <c r="D706" s="3579"/>
      <c r="E706" s="3578"/>
      <c r="F706" s="3528"/>
      <c r="G706" s="3430"/>
      <c r="H706" s="3440"/>
      <c r="I706" s="3362"/>
      <c r="J706" s="78"/>
      <c r="K706" s="124" t="s">
        <v>39</v>
      </c>
      <c r="L706" s="291">
        <f>L715+L722</f>
        <v>64.3</v>
      </c>
      <c r="M706" s="230"/>
      <c r="N706" s="264"/>
      <c r="O706" s="263"/>
    </row>
    <row r="707" spans="1:28" ht="15" x14ac:dyDescent="0.2">
      <c r="A707" s="3350"/>
      <c r="B707" s="3353"/>
      <c r="C707" s="82"/>
      <c r="D707" s="3579"/>
      <c r="E707" s="3578"/>
      <c r="F707" s="3528"/>
      <c r="G707" s="3430"/>
      <c r="H707" s="3440"/>
      <c r="I707" s="3362"/>
      <c r="J707" s="78"/>
      <c r="K707" s="124" t="s">
        <v>38</v>
      </c>
      <c r="L707" s="291">
        <f>L724</f>
        <v>0</v>
      </c>
      <c r="M707" s="230"/>
      <c r="N707" s="264"/>
      <c r="O707" s="263"/>
    </row>
    <row r="708" spans="1:28" ht="15" x14ac:dyDescent="0.2">
      <c r="A708" s="3350"/>
      <c r="B708" s="3353"/>
      <c r="C708" s="82"/>
      <c r="D708" s="3579"/>
      <c r="E708" s="3578"/>
      <c r="F708" s="3528"/>
      <c r="G708" s="3430"/>
      <c r="H708" s="3440"/>
      <c r="I708" s="3362"/>
      <c r="J708" s="78"/>
      <c r="K708" s="124" t="s">
        <v>37</v>
      </c>
      <c r="L708" s="290">
        <f>L716+L723</f>
        <v>0</v>
      </c>
      <c r="M708" s="280"/>
      <c r="N708" s="228"/>
      <c r="O708" s="279"/>
    </row>
    <row r="709" spans="1:28" ht="15.75" thickBot="1" x14ac:dyDescent="0.25">
      <c r="A709" s="3350"/>
      <c r="B709" s="3353"/>
      <c r="C709" s="82"/>
      <c r="D709" s="3579"/>
      <c r="E709" s="3578"/>
      <c r="F709" s="3528"/>
      <c r="G709" s="3430"/>
      <c r="H709" s="3440"/>
      <c r="I709" s="3362"/>
      <c r="J709" s="234"/>
      <c r="K709" s="119" t="s">
        <v>36</v>
      </c>
      <c r="L709" s="289">
        <f>L725</f>
        <v>0</v>
      </c>
      <c r="M709" s="198"/>
      <c r="N709" s="197"/>
      <c r="O709" s="277"/>
    </row>
    <row r="710" spans="1:28" ht="22.5" customHeight="1" thickBot="1" x14ac:dyDescent="0.25">
      <c r="A710" s="3351"/>
      <c r="B710" s="3354"/>
      <c r="C710" s="69"/>
      <c r="D710" s="3580"/>
      <c r="E710" s="3581"/>
      <c r="F710" s="3529"/>
      <c r="G710" s="3431"/>
      <c r="H710" s="3484"/>
      <c r="I710" s="3363"/>
      <c r="J710" s="255"/>
      <c r="K710" s="64" t="s">
        <v>29</v>
      </c>
      <c r="L710" s="288">
        <f>SUM(L702:L709)</f>
        <v>191.2</v>
      </c>
      <c r="M710" s="287"/>
      <c r="N710" s="286"/>
      <c r="O710" s="285"/>
    </row>
    <row r="711" spans="1:28" ht="15" x14ac:dyDescent="0.2">
      <c r="A711" s="3349" t="s">
        <v>58</v>
      </c>
      <c r="B711" s="3352" t="s">
        <v>35</v>
      </c>
      <c r="C711" s="3355" t="s">
        <v>35</v>
      </c>
      <c r="D711" s="189" t="s">
        <v>35</v>
      </c>
      <c r="E711" s="220"/>
      <c r="F711" s="3442" t="s">
        <v>86</v>
      </c>
      <c r="G711" s="3429" t="s">
        <v>61</v>
      </c>
      <c r="H711" s="3483" t="s">
        <v>51</v>
      </c>
      <c r="I711" s="3361" t="s">
        <v>73</v>
      </c>
      <c r="J711" s="219" t="s">
        <v>49</v>
      </c>
      <c r="K711" s="188" t="s">
        <v>48</v>
      </c>
      <c r="L711" s="218"/>
      <c r="M711" s="217" t="s">
        <v>47</v>
      </c>
      <c r="N711" s="216" t="s">
        <v>46</v>
      </c>
      <c r="O711" s="282">
        <v>1</v>
      </c>
    </row>
    <row r="712" spans="1:28" ht="15" x14ac:dyDescent="0.2">
      <c r="A712" s="3350"/>
      <c r="B712" s="3353"/>
      <c r="C712" s="3356"/>
      <c r="D712" s="179"/>
      <c r="E712" s="201"/>
      <c r="F712" s="3443"/>
      <c r="G712" s="3430"/>
      <c r="H712" s="3440"/>
      <c r="I712" s="3362"/>
      <c r="J712" s="214" t="s">
        <v>85</v>
      </c>
      <c r="K712" s="96" t="s">
        <v>44</v>
      </c>
      <c r="L712" s="213"/>
      <c r="M712" s="212"/>
      <c r="N712" s="211"/>
      <c r="O712" s="263"/>
    </row>
    <row r="713" spans="1:28" ht="15" x14ac:dyDescent="0.2">
      <c r="A713" s="3350"/>
      <c r="B713" s="3353"/>
      <c r="C713" s="3356"/>
      <c r="D713" s="179"/>
      <c r="E713" s="201"/>
      <c r="F713" s="3443"/>
      <c r="G713" s="3430"/>
      <c r="H713" s="3440"/>
      <c r="I713" s="3362"/>
      <c r="J713" s="214"/>
      <c r="K713" s="178" t="s">
        <v>43</v>
      </c>
      <c r="L713" s="213">
        <v>2</v>
      </c>
      <c r="M713" s="208"/>
      <c r="N713" s="207"/>
      <c r="O713" s="263"/>
      <c r="AB713" s="9"/>
    </row>
    <row r="714" spans="1:28" ht="15" x14ac:dyDescent="0.2">
      <c r="A714" s="3350"/>
      <c r="B714" s="3353"/>
      <c r="C714" s="3356"/>
      <c r="D714" s="172"/>
      <c r="E714" s="201"/>
      <c r="F714" s="3443"/>
      <c r="G714" s="3430"/>
      <c r="H714" s="3440"/>
      <c r="I714" s="3362"/>
      <c r="J714" s="78"/>
      <c r="K714" s="178" t="s">
        <v>40</v>
      </c>
      <c r="L714" s="213"/>
      <c r="M714" s="230"/>
      <c r="N714" s="264"/>
      <c r="O714" s="263"/>
    </row>
    <row r="715" spans="1:28" ht="15" x14ac:dyDescent="0.2">
      <c r="A715" s="3350"/>
      <c r="B715" s="3353"/>
      <c r="C715" s="3356"/>
      <c r="D715" s="172"/>
      <c r="E715" s="201"/>
      <c r="F715" s="3443"/>
      <c r="G715" s="3430"/>
      <c r="H715" s="3440"/>
      <c r="I715" s="3362"/>
      <c r="J715" s="78"/>
      <c r="K715" s="178" t="s">
        <v>39</v>
      </c>
      <c r="L715" s="213">
        <v>64.3</v>
      </c>
      <c r="M715" s="230"/>
      <c r="N715" s="264"/>
      <c r="O715" s="263"/>
    </row>
    <row r="716" spans="1:28" ht="15.75" thickBot="1" x14ac:dyDescent="0.25">
      <c r="A716" s="3350"/>
      <c r="B716" s="3353"/>
      <c r="C716" s="3356"/>
      <c r="D716" s="172"/>
      <c r="E716" s="201"/>
      <c r="F716" s="3443"/>
      <c r="G716" s="3430"/>
      <c r="H716" s="3440"/>
      <c r="I716" s="3362"/>
      <c r="J716" s="78"/>
      <c r="K716" s="171" t="s">
        <v>37</v>
      </c>
      <c r="L716" s="284"/>
      <c r="M716" s="259"/>
      <c r="N716" s="258"/>
      <c r="O716" s="257"/>
    </row>
    <row r="717" spans="1:28" ht="13.5" customHeight="1" thickBot="1" x14ac:dyDescent="0.25">
      <c r="A717" s="3351"/>
      <c r="B717" s="3354"/>
      <c r="C717" s="3357"/>
      <c r="D717" s="165"/>
      <c r="E717" s="67"/>
      <c r="F717" s="3444"/>
      <c r="G717" s="3431"/>
      <c r="H717" s="3484"/>
      <c r="I717" s="3363"/>
      <c r="J717" s="255"/>
      <c r="K717" s="162" t="s">
        <v>29</v>
      </c>
      <c r="L717" s="193">
        <f>SUM(L711:L716)</f>
        <v>66.3</v>
      </c>
      <c r="M717" s="192"/>
      <c r="N717" s="232"/>
      <c r="O717" s="231"/>
    </row>
    <row r="718" spans="1:28" ht="15" x14ac:dyDescent="0.2">
      <c r="A718" s="3349" t="s">
        <v>58</v>
      </c>
      <c r="B718" s="3352" t="s">
        <v>35</v>
      </c>
      <c r="C718" s="3355" t="s">
        <v>35</v>
      </c>
      <c r="D718" s="221" t="s">
        <v>84</v>
      </c>
      <c r="E718" s="220"/>
      <c r="F718" s="3442" t="s">
        <v>83</v>
      </c>
      <c r="G718" s="3429" t="s">
        <v>61</v>
      </c>
      <c r="H718" s="3411" t="s">
        <v>51</v>
      </c>
      <c r="I718" s="3547" t="s">
        <v>69</v>
      </c>
      <c r="J718" s="219" t="s">
        <v>49</v>
      </c>
      <c r="K718" s="188" t="s">
        <v>48</v>
      </c>
      <c r="L718" s="218"/>
      <c r="M718" s="217"/>
      <c r="N718" s="216"/>
      <c r="O718" s="282"/>
      <c r="P718" s="276"/>
      <c r="R718" s="9"/>
    </row>
    <row r="719" spans="1:28" ht="15" x14ac:dyDescent="0.2">
      <c r="A719" s="3350"/>
      <c r="B719" s="3353"/>
      <c r="C719" s="3356"/>
      <c r="D719" s="172"/>
      <c r="E719" s="201"/>
      <c r="F719" s="3443"/>
      <c r="G719" s="3430"/>
      <c r="H719" s="3412"/>
      <c r="I719" s="3548"/>
      <c r="J719" s="214" t="s">
        <v>82</v>
      </c>
      <c r="K719" s="96" t="s">
        <v>44</v>
      </c>
      <c r="L719" s="213"/>
      <c r="M719" s="212"/>
      <c r="N719" s="211"/>
      <c r="O719" s="263"/>
      <c r="P719" s="276"/>
      <c r="R719" s="9"/>
    </row>
    <row r="720" spans="1:28" ht="15" x14ac:dyDescent="0.2">
      <c r="A720" s="3350"/>
      <c r="B720" s="3353"/>
      <c r="C720" s="3356"/>
      <c r="D720" s="172"/>
      <c r="E720" s="201"/>
      <c r="F720" s="3443"/>
      <c r="G720" s="3430"/>
      <c r="H720" s="3412"/>
      <c r="I720" s="3548"/>
      <c r="J720" s="214"/>
      <c r="K720" s="178" t="s">
        <v>43</v>
      </c>
      <c r="L720" s="213"/>
      <c r="M720" s="208"/>
      <c r="N720" s="207"/>
      <c r="O720" s="263"/>
    </row>
    <row r="721" spans="1:26" ht="15" x14ac:dyDescent="0.2">
      <c r="A721" s="3350"/>
      <c r="B721" s="3353"/>
      <c r="C721" s="3356"/>
      <c r="D721" s="172"/>
      <c r="E721" s="201"/>
      <c r="F721" s="3443"/>
      <c r="G721" s="3430"/>
      <c r="H721" s="3412"/>
      <c r="I721" s="3548"/>
      <c r="J721" s="78"/>
      <c r="K721" s="178" t="s">
        <v>40</v>
      </c>
      <c r="L721" s="213"/>
      <c r="M721" s="230"/>
      <c r="N721" s="264"/>
      <c r="O721" s="263"/>
    </row>
    <row r="722" spans="1:26" ht="15" x14ac:dyDescent="0.2">
      <c r="A722" s="3350"/>
      <c r="B722" s="3353"/>
      <c r="C722" s="3356"/>
      <c r="D722" s="172"/>
      <c r="E722" s="201"/>
      <c r="F722" s="3443"/>
      <c r="G722" s="3430"/>
      <c r="H722" s="3412"/>
      <c r="I722" s="3548"/>
      <c r="J722" s="78"/>
      <c r="K722" s="178" t="s">
        <v>39</v>
      </c>
      <c r="L722" s="213"/>
      <c r="M722" s="230"/>
      <c r="N722" s="264"/>
      <c r="O722" s="263"/>
    </row>
    <row r="723" spans="1:26" ht="15" x14ac:dyDescent="0.2">
      <c r="A723" s="3350"/>
      <c r="B723" s="3353"/>
      <c r="C723" s="3356"/>
      <c r="D723" s="172"/>
      <c r="E723" s="201"/>
      <c r="F723" s="3443"/>
      <c r="G723" s="3430"/>
      <c r="H723" s="3412"/>
      <c r="I723" s="3548"/>
      <c r="J723" s="78"/>
      <c r="K723" s="178" t="s">
        <v>37</v>
      </c>
      <c r="L723" s="213"/>
      <c r="M723" s="230"/>
      <c r="N723" s="264"/>
      <c r="O723" s="263"/>
    </row>
    <row r="724" spans="1:26" ht="15" x14ac:dyDescent="0.2">
      <c r="A724" s="3350"/>
      <c r="B724" s="3353"/>
      <c r="C724" s="3356"/>
      <c r="D724" s="172"/>
      <c r="E724" s="201"/>
      <c r="F724" s="3443"/>
      <c r="G724" s="3430"/>
      <c r="H724" s="3412"/>
      <c r="I724" s="3548"/>
      <c r="J724" s="78"/>
      <c r="K724" s="178" t="s">
        <v>38</v>
      </c>
      <c r="L724" s="281"/>
      <c r="M724" s="280"/>
      <c r="N724" s="228"/>
      <c r="O724" s="279"/>
    </row>
    <row r="725" spans="1:26" ht="15.75" thickBot="1" x14ac:dyDescent="0.25">
      <c r="A725" s="3350"/>
      <c r="B725" s="3353"/>
      <c r="C725" s="3356"/>
      <c r="D725" s="172"/>
      <c r="E725" s="201"/>
      <c r="F725" s="3443"/>
      <c r="G725" s="3430"/>
      <c r="H725" s="3412"/>
      <c r="I725" s="3548"/>
      <c r="J725" s="234"/>
      <c r="K725" s="226" t="s">
        <v>36</v>
      </c>
      <c r="L725" s="225"/>
      <c r="M725" s="198"/>
      <c r="N725" s="197"/>
      <c r="O725" s="277"/>
      <c r="P725" s="276"/>
      <c r="R725" s="9"/>
    </row>
    <row r="726" spans="1:26" ht="15" customHeight="1" thickBot="1" x14ac:dyDescent="0.25">
      <c r="A726" s="3351"/>
      <c r="B726" s="3354"/>
      <c r="C726" s="3357"/>
      <c r="D726" s="165"/>
      <c r="E726" s="67"/>
      <c r="F726" s="3444"/>
      <c r="G726" s="3431"/>
      <c r="H726" s="3413"/>
      <c r="I726" s="3549"/>
      <c r="J726" s="255"/>
      <c r="K726" s="162" t="s">
        <v>29</v>
      </c>
      <c r="L726" s="193">
        <f>SUM(L718:L725)</f>
        <v>0</v>
      </c>
      <c r="M726" s="192"/>
      <c r="N726" s="232"/>
      <c r="O726" s="231"/>
    </row>
    <row r="727" spans="1:26" ht="15" customHeight="1" x14ac:dyDescent="0.2">
      <c r="A727" s="3349" t="s">
        <v>58</v>
      </c>
      <c r="B727" s="3352" t="s">
        <v>35</v>
      </c>
      <c r="C727" s="3355" t="s">
        <v>35</v>
      </c>
      <c r="D727" s="274" t="s">
        <v>78</v>
      </c>
      <c r="E727" s="3541"/>
      <c r="F727" s="3442" t="s">
        <v>81</v>
      </c>
      <c r="G727" s="3426" t="s">
        <v>61</v>
      </c>
      <c r="H727" s="3492" t="s">
        <v>51</v>
      </c>
      <c r="I727" s="3361" t="s">
        <v>80</v>
      </c>
      <c r="J727" s="219" t="s">
        <v>49</v>
      </c>
      <c r="K727" s="273" t="s">
        <v>48</v>
      </c>
      <c r="L727" s="102">
        <v>40</v>
      </c>
      <c r="M727" s="272" t="s">
        <v>79</v>
      </c>
      <c r="N727" s="271" t="s">
        <v>46</v>
      </c>
      <c r="O727" s="270">
        <v>5</v>
      </c>
    </row>
    <row r="728" spans="1:26" ht="15" customHeight="1" x14ac:dyDescent="0.2">
      <c r="A728" s="3350"/>
      <c r="B728" s="3353"/>
      <c r="C728" s="3356"/>
      <c r="D728" s="269"/>
      <c r="E728" s="3542"/>
      <c r="F728" s="3443"/>
      <c r="G728" s="3427"/>
      <c r="H728" s="3412"/>
      <c r="I728" s="3362"/>
      <c r="J728" s="91" t="s">
        <v>72</v>
      </c>
      <c r="K728" s="96" t="s">
        <v>44</v>
      </c>
      <c r="L728" s="95"/>
      <c r="M728" s="268"/>
      <c r="N728" s="267"/>
      <c r="O728" s="266"/>
    </row>
    <row r="729" spans="1:26" ht="15" x14ac:dyDescent="0.2">
      <c r="A729" s="3350"/>
      <c r="B729" s="3353"/>
      <c r="C729" s="3356"/>
      <c r="D729" s="262"/>
      <c r="E729" s="3542"/>
      <c r="F729" s="3443"/>
      <c r="G729" s="3427"/>
      <c r="H729" s="3412"/>
      <c r="I729" s="3362"/>
      <c r="K729" s="265" t="s">
        <v>43</v>
      </c>
      <c r="L729" s="209">
        <v>30</v>
      </c>
      <c r="M729" s="208"/>
      <c r="N729" s="207"/>
      <c r="O729" s="263"/>
    </row>
    <row r="730" spans="1:26" ht="15" x14ac:dyDescent="0.2">
      <c r="A730" s="3350"/>
      <c r="B730" s="3353"/>
      <c r="C730" s="3356"/>
      <c r="D730" s="262"/>
      <c r="E730" s="3542"/>
      <c r="F730" s="3443"/>
      <c r="G730" s="3427"/>
      <c r="H730" s="3412"/>
      <c r="I730" s="3362"/>
      <c r="J730" s="78"/>
      <c r="K730" s="265" t="s">
        <v>40</v>
      </c>
      <c r="L730" s="95"/>
      <c r="M730" s="230"/>
      <c r="N730" s="264"/>
      <c r="O730" s="263"/>
    </row>
    <row r="731" spans="1:26" ht="15.75" thickBot="1" x14ac:dyDescent="0.25">
      <c r="A731" s="3350"/>
      <c r="B731" s="3353"/>
      <c r="C731" s="3356"/>
      <c r="D731" s="262"/>
      <c r="E731" s="3542"/>
      <c r="F731" s="3443"/>
      <c r="G731" s="3427"/>
      <c r="H731" s="3412"/>
      <c r="I731" s="3362"/>
      <c r="J731" s="78"/>
      <c r="K731" s="261"/>
      <c r="L731" s="260"/>
      <c r="M731" s="259"/>
      <c r="N731" s="258"/>
      <c r="O731" s="257"/>
    </row>
    <row r="732" spans="1:26" ht="13.9" customHeight="1" thickBot="1" x14ac:dyDescent="0.25">
      <c r="A732" s="3351"/>
      <c r="B732" s="3354"/>
      <c r="C732" s="3357"/>
      <c r="D732" s="256"/>
      <c r="E732" s="3543"/>
      <c r="F732" s="3444"/>
      <c r="G732" s="3427"/>
      <c r="H732" s="3412"/>
      <c r="I732" s="3363"/>
      <c r="J732" s="255"/>
      <c r="K732" s="162" t="s">
        <v>29</v>
      </c>
      <c r="L732" s="193">
        <f>SUM(L727:L731)</f>
        <v>70</v>
      </c>
      <c r="M732" s="233"/>
      <c r="N732" s="232"/>
      <c r="O732" s="231"/>
    </row>
    <row r="733" spans="1:26" ht="25.9" hidden="1" customHeight="1" x14ac:dyDescent="0.2">
      <c r="A733" s="84" t="s">
        <v>58</v>
      </c>
      <c r="B733" s="83" t="s">
        <v>35</v>
      </c>
      <c r="C733" s="173" t="s">
        <v>35</v>
      </c>
      <c r="D733" s="254" t="s">
        <v>78</v>
      </c>
      <c r="E733" s="3359" t="s">
        <v>35</v>
      </c>
      <c r="F733" s="253"/>
      <c r="G733" s="3427"/>
      <c r="H733" s="3412"/>
      <c r="I733" s="252"/>
      <c r="J733" s="251"/>
      <c r="K733" s="250" t="s">
        <v>48</v>
      </c>
      <c r="L733" s="187"/>
      <c r="M733" s="249"/>
      <c r="N733" s="248"/>
      <c r="O733" s="247"/>
      <c r="Y733" s="9"/>
      <c r="Z733" s="9"/>
    </row>
    <row r="734" spans="1:26" ht="18" hidden="1" customHeight="1" x14ac:dyDescent="0.2">
      <c r="A734" s="84"/>
      <c r="B734" s="83"/>
      <c r="C734" s="173"/>
      <c r="D734" s="237"/>
      <c r="E734" s="3359"/>
      <c r="F734" s="235"/>
      <c r="G734" s="3427"/>
      <c r="H734" s="3412"/>
      <c r="I734" s="78"/>
      <c r="J734" s="246"/>
      <c r="K734" s="245" t="s">
        <v>43</v>
      </c>
      <c r="L734" s="177"/>
      <c r="M734" s="117"/>
      <c r="N734" s="244"/>
      <c r="O734" s="85"/>
      <c r="Y734" s="9"/>
      <c r="Z734" s="9"/>
    </row>
    <row r="735" spans="1:26" ht="15.75" hidden="1" customHeight="1" thickBot="1" x14ac:dyDescent="0.25">
      <c r="A735" s="84"/>
      <c r="B735" s="83"/>
      <c r="C735" s="173"/>
      <c r="D735" s="237"/>
      <c r="E735" s="3359"/>
      <c r="F735" s="235"/>
      <c r="G735" s="3427"/>
      <c r="H735" s="3412"/>
      <c r="I735" s="78"/>
      <c r="J735" s="234"/>
      <c r="K735" s="242" t="s">
        <v>40</v>
      </c>
      <c r="L735" s="241"/>
      <c r="M735" s="240"/>
      <c r="N735" s="239"/>
      <c r="O735" s="238"/>
    </row>
    <row r="736" spans="1:26" ht="16.5" hidden="1" customHeight="1" thickBot="1" x14ac:dyDescent="0.25">
      <c r="A736" s="84"/>
      <c r="B736" s="83"/>
      <c r="C736" s="173"/>
      <c r="D736" s="237"/>
      <c r="E736" s="3360"/>
      <c r="F736" s="235"/>
      <c r="G736" s="3428"/>
      <c r="H736" s="3493"/>
      <c r="I736" s="78"/>
      <c r="J736" s="234"/>
      <c r="K736" s="162" t="s">
        <v>29</v>
      </c>
      <c r="L736" s="193">
        <f>SUM(L733:L735)</f>
        <v>0</v>
      </c>
      <c r="M736" s="233"/>
      <c r="N736" s="232"/>
      <c r="O736" s="231"/>
    </row>
    <row r="737" spans="1:30" ht="15" customHeight="1" x14ac:dyDescent="0.2">
      <c r="A737" s="3349" t="s">
        <v>58</v>
      </c>
      <c r="B737" s="3352" t="s">
        <v>35</v>
      </c>
      <c r="C737" s="3355" t="s">
        <v>35</v>
      </c>
      <c r="D737" s="221" t="s">
        <v>77</v>
      </c>
      <c r="E737" s="220"/>
      <c r="F737" s="3553" t="s">
        <v>76</v>
      </c>
      <c r="G737" s="3429" t="s">
        <v>61</v>
      </c>
      <c r="H737" s="3483" t="s">
        <v>51</v>
      </c>
      <c r="I737" s="3361" t="s">
        <v>73</v>
      </c>
      <c r="J737" s="219" t="s">
        <v>49</v>
      </c>
      <c r="K737" s="188" t="s">
        <v>48</v>
      </c>
      <c r="L737" s="213">
        <v>40.6</v>
      </c>
      <c r="M737" s="217"/>
      <c r="N737" s="211"/>
      <c r="O737" s="210"/>
      <c r="AA737" s="202"/>
      <c r="AB737" s="202"/>
      <c r="AC737" s="202"/>
      <c r="AD737" s="9"/>
    </row>
    <row r="738" spans="1:30" ht="15" customHeight="1" x14ac:dyDescent="0.2">
      <c r="A738" s="3350"/>
      <c r="B738" s="3353"/>
      <c r="C738" s="3356"/>
      <c r="D738" s="172"/>
      <c r="E738" s="201"/>
      <c r="F738" s="3554"/>
      <c r="G738" s="3430"/>
      <c r="H738" s="3440"/>
      <c r="I738" s="3362"/>
      <c r="J738" s="214" t="s">
        <v>72</v>
      </c>
      <c r="K738" s="96" t="s">
        <v>44</v>
      </c>
      <c r="L738" s="213"/>
      <c r="M738" s="230"/>
      <c r="N738" s="211"/>
      <c r="O738" s="210"/>
      <c r="AA738" s="202"/>
      <c r="AB738" s="202"/>
      <c r="AC738" s="202"/>
      <c r="AD738" s="9"/>
    </row>
    <row r="739" spans="1:30" ht="15" x14ac:dyDescent="0.2">
      <c r="A739" s="3350"/>
      <c r="B739" s="3353"/>
      <c r="C739" s="3356"/>
      <c r="D739" s="172"/>
      <c r="E739" s="201"/>
      <c r="F739" s="3554"/>
      <c r="G739" s="3430"/>
      <c r="H739" s="3440"/>
      <c r="I739" s="3362"/>
      <c r="J739" s="214"/>
      <c r="K739" s="178" t="s">
        <v>43</v>
      </c>
      <c r="L739" s="213"/>
      <c r="M739" s="229"/>
      <c r="N739" s="228"/>
      <c r="O739" s="206"/>
      <c r="AA739" s="202"/>
      <c r="AB739" s="202"/>
      <c r="AC739" s="202"/>
      <c r="AD739" s="9"/>
    </row>
    <row r="740" spans="1:30" ht="15.75" thickBot="1" x14ac:dyDescent="0.25">
      <c r="A740" s="3350"/>
      <c r="B740" s="3353"/>
      <c r="C740" s="3356"/>
      <c r="D740" s="172"/>
      <c r="E740" s="201"/>
      <c r="F740" s="200"/>
      <c r="G740" s="3430"/>
      <c r="H740" s="3440"/>
      <c r="I740" s="3362"/>
      <c r="J740" s="227"/>
      <c r="K740" s="226" t="s">
        <v>40</v>
      </c>
      <c r="L740" s="225"/>
      <c r="M740" s="224"/>
      <c r="N740" s="197"/>
      <c r="O740" s="196"/>
      <c r="AA740" s="202"/>
      <c r="AB740" s="202"/>
      <c r="AC740" s="202"/>
      <c r="AD740" s="9"/>
    </row>
    <row r="741" spans="1:30" ht="16.5" customHeight="1" thickBot="1" x14ac:dyDescent="0.25">
      <c r="A741" s="3351"/>
      <c r="B741" s="3354"/>
      <c r="C741" s="3357"/>
      <c r="D741" s="165"/>
      <c r="E741" s="67"/>
      <c r="F741" s="223"/>
      <c r="G741" s="3431"/>
      <c r="H741" s="3484"/>
      <c r="I741" s="3363"/>
      <c r="J741" s="222"/>
      <c r="K741" s="162" t="s">
        <v>29</v>
      </c>
      <c r="L741" s="193">
        <f>SUM(L737:L740)</f>
        <v>40.6</v>
      </c>
      <c r="M741" s="192"/>
      <c r="N741" s="191"/>
      <c r="O741" s="190"/>
      <c r="AA741" s="202"/>
      <c r="AB741" s="202"/>
      <c r="AC741" s="202"/>
      <c r="AD741" s="9"/>
    </row>
    <row r="742" spans="1:30" ht="15" x14ac:dyDescent="0.2">
      <c r="A742" s="3349" t="s">
        <v>58</v>
      </c>
      <c r="B742" s="3352" t="s">
        <v>35</v>
      </c>
      <c r="C742" s="3355" t="s">
        <v>35</v>
      </c>
      <c r="D742" s="221" t="s">
        <v>75</v>
      </c>
      <c r="E742" s="220"/>
      <c r="F742" s="3553" t="s">
        <v>74</v>
      </c>
      <c r="G742" s="3429" t="s">
        <v>61</v>
      </c>
      <c r="H742" s="3483" t="s">
        <v>51</v>
      </c>
      <c r="I742" s="3361" t="s">
        <v>73</v>
      </c>
      <c r="J742" s="219" t="s">
        <v>49</v>
      </c>
      <c r="K742" s="188" t="s">
        <v>48</v>
      </c>
      <c r="L742" s="218"/>
      <c r="M742" s="217"/>
      <c r="N742" s="216"/>
      <c r="O742" s="215"/>
      <c r="AA742" s="202"/>
      <c r="AB742" s="202"/>
      <c r="AC742" s="202"/>
      <c r="AD742" s="9"/>
    </row>
    <row r="743" spans="1:30" ht="15" x14ac:dyDescent="0.2">
      <c r="A743" s="3350"/>
      <c r="B743" s="3353"/>
      <c r="C743" s="3356"/>
      <c r="D743" s="172"/>
      <c r="E743" s="201"/>
      <c r="F743" s="3554"/>
      <c r="G743" s="3430"/>
      <c r="H743" s="3440"/>
      <c r="I743" s="3362"/>
      <c r="J743" s="214" t="s">
        <v>72</v>
      </c>
      <c r="K743" s="96" t="s">
        <v>44</v>
      </c>
      <c r="L743" s="213"/>
      <c r="M743" s="212"/>
      <c r="N743" s="211"/>
      <c r="O743" s="210"/>
      <c r="AA743" s="202"/>
      <c r="AB743" s="202"/>
      <c r="AC743" s="202"/>
      <c r="AD743" s="9"/>
    </row>
    <row r="744" spans="1:30" ht="15" x14ac:dyDescent="0.2">
      <c r="A744" s="3350"/>
      <c r="B744" s="3353"/>
      <c r="C744" s="3356"/>
      <c r="D744" s="172"/>
      <c r="E744" s="201"/>
      <c r="F744" s="3554"/>
      <c r="G744" s="3430"/>
      <c r="H744" s="3440"/>
      <c r="I744" s="3362"/>
      <c r="J744" s="78"/>
      <c r="K744" s="178" t="s">
        <v>43</v>
      </c>
      <c r="L744" s="209">
        <v>14.3</v>
      </c>
      <c r="M744" s="208"/>
      <c r="N744" s="207"/>
      <c r="O744" s="206"/>
      <c r="Q744" s="205"/>
      <c r="T744" s="204"/>
      <c r="U744" s="203">
        <v>0</v>
      </c>
      <c r="AA744" s="202"/>
      <c r="AB744" s="202"/>
      <c r="AC744" s="202"/>
      <c r="AD744" s="9"/>
    </row>
    <row r="745" spans="1:30" ht="15.75" thickBot="1" x14ac:dyDescent="0.25">
      <c r="A745" s="3350"/>
      <c r="B745" s="3353"/>
      <c r="C745" s="3356"/>
      <c r="D745" s="179"/>
      <c r="E745" s="201"/>
      <c r="F745" s="3554"/>
      <c r="G745" s="3430"/>
      <c r="H745" s="3440"/>
      <c r="I745" s="3362"/>
      <c r="J745" s="78"/>
      <c r="K745" s="171" t="s">
        <v>40</v>
      </c>
      <c r="L745" s="199">
        <v>0</v>
      </c>
      <c r="M745" s="198"/>
      <c r="N745" s="197"/>
      <c r="O745" s="196"/>
      <c r="AA745" s="195"/>
      <c r="AB745" s="195"/>
      <c r="AC745" s="195"/>
    </row>
    <row r="746" spans="1:30" ht="18" customHeight="1" thickBot="1" x14ac:dyDescent="0.25">
      <c r="A746" s="3351"/>
      <c r="B746" s="3354"/>
      <c r="C746" s="3357"/>
      <c r="D746" s="194"/>
      <c r="E746" s="67"/>
      <c r="F746" s="3712"/>
      <c r="G746" s="3431"/>
      <c r="H746" s="3484"/>
      <c r="I746" s="3363"/>
      <c r="J746" s="66"/>
      <c r="K746" s="162" t="s">
        <v>29</v>
      </c>
      <c r="L746" s="193">
        <f>SUM(L742:L745)</f>
        <v>14.3</v>
      </c>
      <c r="M746" s="192"/>
      <c r="N746" s="191"/>
      <c r="O746" s="190"/>
    </row>
    <row r="747" spans="1:30" ht="18" customHeight="1" x14ac:dyDescent="0.2">
      <c r="A747" s="3349" t="s">
        <v>58</v>
      </c>
      <c r="B747" s="3352" t="s">
        <v>35</v>
      </c>
      <c r="C747" s="3355" t="s">
        <v>35</v>
      </c>
      <c r="D747" s="189" t="s">
        <v>71</v>
      </c>
      <c r="E747" s="106"/>
      <c r="F747" s="3448" t="s">
        <v>70</v>
      </c>
      <c r="G747" s="3426" t="s">
        <v>61</v>
      </c>
      <c r="H747" s="3483" t="s">
        <v>51</v>
      </c>
      <c r="I747" s="105" t="s">
        <v>69</v>
      </c>
      <c r="J747" s="3343" t="s">
        <v>68</v>
      </c>
      <c r="K747" s="188" t="s">
        <v>48</v>
      </c>
      <c r="L747" s="187"/>
      <c r="M747" s="186"/>
      <c r="N747" s="185"/>
      <c r="O747" s="184"/>
    </row>
    <row r="748" spans="1:30" ht="18" customHeight="1" x14ac:dyDescent="0.2">
      <c r="A748" s="3350"/>
      <c r="B748" s="3353"/>
      <c r="C748" s="3356"/>
      <c r="D748" s="179"/>
      <c r="E748" s="80"/>
      <c r="F748" s="3449"/>
      <c r="G748" s="3427"/>
      <c r="H748" s="3440"/>
      <c r="I748" s="78"/>
      <c r="J748" s="3344"/>
      <c r="K748" s="96" t="s">
        <v>44</v>
      </c>
      <c r="L748" s="183"/>
      <c r="M748" s="182"/>
      <c r="N748" s="181"/>
      <c r="O748" s="180"/>
    </row>
    <row r="749" spans="1:30" ht="18" customHeight="1" x14ac:dyDescent="0.2">
      <c r="A749" s="3350"/>
      <c r="B749" s="3353"/>
      <c r="C749" s="3356"/>
      <c r="D749" s="179"/>
      <c r="E749" s="80"/>
      <c r="F749" s="3449"/>
      <c r="G749" s="3427"/>
      <c r="H749" s="3440"/>
      <c r="I749" s="78"/>
      <c r="J749" s="3344"/>
      <c r="K749" s="178" t="s">
        <v>43</v>
      </c>
      <c r="L749" s="177"/>
      <c r="M749" s="176"/>
      <c r="N749" s="175"/>
      <c r="O749" s="174"/>
    </row>
    <row r="750" spans="1:30" ht="18" customHeight="1" x14ac:dyDescent="0.2">
      <c r="A750" s="3350"/>
      <c r="B750" s="3353"/>
      <c r="C750" s="3356"/>
      <c r="D750" s="172"/>
      <c r="E750" s="80"/>
      <c r="F750" s="3449"/>
      <c r="G750" s="3427"/>
      <c r="H750" s="3440"/>
      <c r="I750" s="78"/>
      <c r="J750" s="163"/>
      <c r="K750" s="178" t="s">
        <v>40</v>
      </c>
      <c r="L750" s="177"/>
      <c r="M750" s="176"/>
      <c r="N750" s="175"/>
      <c r="O750" s="174"/>
    </row>
    <row r="751" spans="1:30" ht="18" customHeight="1" x14ac:dyDescent="0.2">
      <c r="A751" s="3350"/>
      <c r="B751" s="3353"/>
      <c r="C751" s="3356"/>
      <c r="D751" s="172"/>
      <c r="E751" s="80"/>
      <c r="F751" s="3449"/>
      <c r="G751" s="3427"/>
      <c r="H751" s="3440"/>
      <c r="I751" s="78"/>
      <c r="J751" s="163"/>
      <c r="K751" s="178" t="s">
        <v>39</v>
      </c>
      <c r="L751" s="177"/>
      <c r="M751" s="176"/>
      <c r="N751" s="175"/>
      <c r="O751" s="174"/>
    </row>
    <row r="752" spans="1:30" ht="18" customHeight="1" thickBot="1" x14ac:dyDescent="0.25">
      <c r="A752" s="3350"/>
      <c r="B752" s="3353"/>
      <c r="C752" s="3356"/>
      <c r="D752" s="172"/>
      <c r="E752" s="80"/>
      <c r="F752" s="3449"/>
      <c r="G752" s="3427"/>
      <c r="H752" s="3440"/>
      <c r="I752" s="78"/>
      <c r="J752" s="163"/>
      <c r="K752" s="171" t="s">
        <v>37</v>
      </c>
      <c r="L752" s="170"/>
      <c r="M752" s="169"/>
      <c r="N752" s="168"/>
      <c r="O752" s="167"/>
    </row>
    <row r="753" spans="1:15" ht="18" customHeight="1" thickBot="1" x14ac:dyDescent="0.25">
      <c r="A753" s="3351"/>
      <c r="B753" s="3354"/>
      <c r="C753" s="3357"/>
      <c r="D753" s="165"/>
      <c r="E753" s="67"/>
      <c r="F753" s="3450"/>
      <c r="G753" s="3428"/>
      <c r="H753" s="3484"/>
      <c r="I753" s="66"/>
      <c r="J753" s="163"/>
      <c r="K753" s="162" t="s">
        <v>29</v>
      </c>
      <c r="L753" s="161"/>
      <c r="M753" s="160"/>
      <c r="N753" s="159"/>
      <c r="O753" s="158"/>
    </row>
    <row r="754" spans="1:15" ht="18" customHeight="1" x14ac:dyDescent="0.2">
      <c r="A754" s="3349" t="s">
        <v>58</v>
      </c>
      <c r="B754" s="3352" t="s">
        <v>35</v>
      </c>
      <c r="C754" s="3355" t="s">
        <v>35</v>
      </c>
      <c r="D754" s="189" t="s">
        <v>67</v>
      </c>
      <c r="E754" s="106"/>
      <c r="F754" s="3448" t="s">
        <v>66</v>
      </c>
      <c r="G754" s="3426" t="s">
        <v>61</v>
      </c>
      <c r="H754" s="3483" t="s">
        <v>51</v>
      </c>
      <c r="I754" s="105" t="s">
        <v>65</v>
      </c>
      <c r="J754" s="3343" t="s">
        <v>64</v>
      </c>
      <c r="K754" s="188" t="s">
        <v>48</v>
      </c>
      <c r="L754" s="187"/>
      <c r="M754" s="186"/>
      <c r="N754" s="185"/>
      <c r="O754" s="184"/>
    </row>
    <row r="755" spans="1:15" ht="18" customHeight="1" x14ac:dyDescent="0.2">
      <c r="A755" s="3350"/>
      <c r="B755" s="3353"/>
      <c r="C755" s="3356"/>
      <c r="D755" s="179"/>
      <c r="E755" s="80"/>
      <c r="F755" s="3449"/>
      <c r="G755" s="3427"/>
      <c r="H755" s="3440"/>
      <c r="I755" s="78"/>
      <c r="J755" s="3344"/>
      <c r="K755" s="96" t="s">
        <v>44</v>
      </c>
      <c r="L755" s="183"/>
      <c r="M755" s="182"/>
      <c r="N755" s="181"/>
      <c r="O755" s="180"/>
    </row>
    <row r="756" spans="1:15" ht="18" customHeight="1" x14ac:dyDescent="0.2">
      <c r="A756" s="3350"/>
      <c r="B756" s="3353"/>
      <c r="C756" s="3356"/>
      <c r="D756" s="179"/>
      <c r="E756" s="80"/>
      <c r="F756" s="3449"/>
      <c r="G756" s="3427"/>
      <c r="H756" s="3440"/>
      <c r="I756" s="78"/>
      <c r="J756" s="3344"/>
      <c r="K756" s="178" t="s">
        <v>43</v>
      </c>
      <c r="L756" s="177"/>
      <c r="M756" s="176"/>
      <c r="N756" s="175"/>
      <c r="O756" s="174"/>
    </row>
    <row r="757" spans="1:15" ht="18" customHeight="1" x14ac:dyDescent="0.2">
      <c r="A757" s="3350"/>
      <c r="B757" s="3353"/>
      <c r="C757" s="3356"/>
      <c r="D757" s="172"/>
      <c r="E757" s="80"/>
      <c r="F757" s="3449"/>
      <c r="G757" s="3427"/>
      <c r="H757" s="3440"/>
      <c r="I757" s="78"/>
      <c r="J757" s="163"/>
      <c r="K757" s="178" t="s">
        <v>40</v>
      </c>
      <c r="L757" s="177"/>
      <c r="M757" s="176"/>
      <c r="N757" s="175"/>
      <c r="O757" s="174"/>
    </row>
    <row r="758" spans="1:15" ht="18" customHeight="1" x14ac:dyDescent="0.2">
      <c r="A758" s="3350"/>
      <c r="B758" s="3353"/>
      <c r="C758" s="3356"/>
      <c r="D758" s="172"/>
      <c r="E758" s="80"/>
      <c r="F758" s="3449"/>
      <c r="G758" s="3427"/>
      <c r="H758" s="3440"/>
      <c r="I758" s="78"/>
      <c r="J758" s="163"/>
      <c r="K758" s="178" t="s">
        <v>39</v>
      </c>
      <c r="L758" s="177"/>
      <c r="M758" s="176"/>
      <c r="N758" s="175"/>
      <c r="O758" s="174"/>
    </row>
    <row r="759" spans="1:15" ht="18" customHeight="1" thickBot="1" x14ac:dyDescent="0.25">
      <c r="A759" s="3350"/>
      <c r="B759" s="3353"/>
      <c r="C759" s="3356"/>
      <c r="D759" s="172"/>
      <c r="E759" s="80"/>
      <c r="F759" s="3449"/>
      <c r="G759" s="3427"/>
      <c r="H759" s="3440"/>
      <c r="I759" s="78"/>
      <c r="J759" s="163"/>
      <c r="K759" s="171" t="s">
        <v>37</v>
      </c>
      <c r="L759" s="170"/>
      <c r="M759" s="169"/>
      <c r="N759" s="168"/>
      <c r="O759" s="167"/>
    </row>
    <row r="760" spans="1:15" ht="18" customHeight="1" thickBot="1" x14ac:dyDescent="0.25">
      <c r="A760" s="3351"/>
      <c r="B760" s="3354"/>
      <c r="C760" s="3357"/>
      <c r="D760" s="165"/>
      <c r="E760" s="67"/>
      <c r="F760" s="3450"/>
      <c r="G760" s="3428"/>
      <c r="H760" s="3484"/>
      <c r="I760" s="66"/>
      <c r="J760" s="163"/>
      <c r="K760" s="162" t="s">
        <v>29</v>
      </c>
      <c r="L760" s="161"/>
      <c r="M760" s="160"/>
      <c r="N760" s="159"/>
      <c r="O760" s="158"/>
    </row>
    <row r="761" spans="1:15" ht="18" customHeight="1" x14ac:dyDescent="0.2">
      <c r="A761" s="3349" t="s">
        <v>58</v>
      </c>
      <c r="B761" s="3352" t="s">
        <v>35</v>
      </c>
      <c r="C761" s="3355" t="s">
        <v>35</v>
      </c>
      <c r="D761" s="189" t="s">
        <v>63</v>
      </c>
      <c r="E761" s="106"/>
      <c r="F761" s="3448" t="s">
        <v>62</v>
      </c>
      <c r="G761" s="3426" t="s">
        <v>61</v>
      </c>
      <c r="H761" s="3483" t="s">
        <v>51</v>
      </c>
      <c r="I761" s="164" t="s">
        <v>60</v>
      </c>
      <c r="J761" s="3343" t="s">
        <v>59</v>
      </c>
      <c r="K761" s="188" t="s">
        <v>48</v>
      </c>
      <c r="L761" s="187"/>
      <c r="M761" s="186"/>
      <c r="N761" s="185"/>
      <c r="O761" s="184"/>
    </row>
    <row r="762" spans="1:15" ht="18" customHeight="1" x14ac:dyDescent="0.2">
      <c r="A762" s="3350"/>
      <c r="B762" s="3353"/>
      <c r="C762" s="3356"/>
      <c r="D762" s="179"/>
      <c r="E762" s="80"/>
      <c r="F762" s="3449"/>
      <c r="G762" s="3427"/>
      <c r="H762" s="3440"/>
      <c r="I762" s="164"/>
      <c r="J762" s="3344"/>
      <c r="K762" s="96" t="s">
        <v>44</v>
      </c>
      <c r="L762" s="183"/>
      <c r="M762" s="182"/>
      <c r="N762" s="181"/>
      <c r="O762" s="180"/>
    </row>
    <row r="763" spans="1:15" ht="18" customHeight="1" x14ac:dyDescent="0.2">
      <c r="A763" s="3350"/>
      <c r="B763" s="3353"/>
      <c r="C763" s="3356"/>
      <c r="D763" s="179"/>
      <c r="E763" s="80"/>
      <c r="F763" s="3449"/>
      <c r="G763" s="3427"/>
      <c r="H763" s="3440"/>
      <c r="I763" s="164"/>
      <c r="J763" s="3344"/>
      <c r="K763" s="178" t="s">
        <v>43</v>
      </c>
      <c r="L763" s="177"/>
      <c r="M763" s="176"/>
      <c r="N763" s="175"/>
      <c r="O763" s="174"/>
    </row>
    <row r="764" spans="1:15" ht="18" customHeight="1" x14ac:dyDescent="0.2">
      <c r="A764" s="3350"/>
      <c r="B764" s="3353"/>
      <c r="C764" s="3356"/>
      <c r="D764" s="172"/>
      <c r="E764" s="80"/>
      <c r="F764" s="3449"/>
      <c r="G764" s="3427"/>
      <c r="H764" s="3440"/>
      <c r="I764" s="164"/>
      <c r="J764" s="163"/>
      <c r="K764" s="178" t="s">
        <v>40</v>
      </c>
      <c r="L764" s="177"/>
      <c r="M764" s="176"/>
      <c r="N764" s="175"/>
      <c r="O764" s="174"/>
    </row>
    <row r="765" spans="1:15" ht="18" customHeight="1" x14ac:dyDescent="0.2">
      <c r="A765" s="3350"/>
      <c r="B765" s="3353"/>
      <c r="C765" s="3356"/>
      <c r="D765" s="172"/>
      <c r="E765" s="80"/>
      <c r="F765" s="3449"/>
      <c r="G765" s="3427"/>
      <c r="H765" s="3440"/>
      <c r="I765" s="164"/>
      <c r="J765" s="163"/>
      <c r="K765" s="178" t="s">
        <v>39</v>
      </c>
      <c r="L765" s="177"/>
      <c r="M765" s="176"/>
      <c r="N765" s="175"/>
      <c r="O765" s="174"/>
    </row>
    <row r="766" spans="1:15" ht="18" customHeight="1" thickBot="1" x14ac:dyDescent="0.25">
      <c r="A766" s="3350"/>
      <c r="B766" s="3353"/>
      <c r="C766" s="3356"/>
      <c r="D766" s="172"/>
      <c r="E766" s="80"/>
      <c r="F766" s="3449"/>
      <c r="G766" s="3427"/>
      <c r="H766" s="3440"/>
      <c r="I766" s="164"/>
      <c r="J766" s="163"/>
      <c r="K766" s="171" t="s">
        <v>37</v>
      </c>
      <c r="L766" s="170"/>
      <c r="M766" s="169"/>
      <c r="N766" s="168"/>
      <c r="O766" s="167"/>
    </row>
    <row r="767" spans="1:15" ht="18" customHeight="1" thickBot="1" x14ac:dyDescent="0.25">
      <c r="A767" s="3351"/>
      <c r="B767" s="3354"/>
      <c r="C767" s="3357"/>
      <c r="D767" s="165"/>
      <c r="E767" s="67"/>
      <c r="F767" s="3450"/>
      <c r="G767" s="3428"/>
      <c r="H767" s="3484"/>
      <c r="I767" s="164"/>
      <c r="J767" s="163"/>
      <c r="K767" s="162" t="s">
        <v>29</v>
      </c>
      <c r="L767" s="161"/>
      <c r="M767" s="160"/>
      <c r="N767" s="159"/>
      <c r="O767" s="158"/>
    </row>
    <row r="768" spans="1:15" ht="18" customHeight="1" thickBot="1" x14ac:dyDescent="0.25">
      <c r="A768" s="59" t="s">
        <v>58</v>
      </c>
      <c r="B768" s="157" t="s">
        <v>35</v>
      </c>
      <c r="C768" s="3512" t="s">
        <v>34</v>
      </c>
      <c r="D768" s="3512"/>
      <c r="E768" s="3512"/>
      <c r="F768" s="3512"/>
      <c r="G768" s="3512"/>
      <c r="H768" s="3512"/>
      <c r="I768" s="3513"/>
      <c r="J768" s="156"/>
      <c r="K768" s="155" t="s">
        <v>29</v>
      </c>
      <c r="L768" s="154">
        <f>L710*1</f>
        <v>191.2</v>
      </c>
      <c r="M768" s="153"/>
      <c r="N768" s="152"/>
      <c r="O768" s="151"/>
    </row>
    <row r="769" spans="1:15" ht="18" customHeight="1" thickBot="1" x14ac:dyDescent="0.25">
      <c r="A769" s="59" t="s">
        <v>58</v>
      </c>
      <c r="B769" s="150"/>
      <c r="C769" s="3524" t="s">
        <v>32</v>
      </c>
      <c r="D769" s="3524"/>
      <c r="E769" s="3524"/>
      <c r="F769" s="3524"/>
      <c r="G769" s="3524"/>
      <c r="H769" s="3524"/>
      <c r="I769" s="3525"/>
      <c r="J769" s="50"/>
      <c r="K769" s="148" t="s">
        <v>29</v>
      </c>
      <c r="L769" s="147">
        <f>L768*1</f>
        <v>191.2</v>
      </c>
      <c r="M769" s="146"/>
      <c r="N769" s="145"/>
      <c r="O769" s="144"/>
    </row>
    <row r="770" spans="1:15" ht="18" customHeight="1" thickBot="1" x14ac:dyDescent="0.25">
      <c r="A770" s="51" t="s">
        <v>33</v>
      </c>
      <c r="B770" s="3550" t="s">
        <v>57</v>
      </c>
      <c r="C770" s="3551"/>
      <c r="D770" s="3551"/>
      <c r="E770" s="3551"/>
      <c r="F770" s="3551"/>
      <c r="G770" s="3551"/>
      <c r="H770" s="3551"/>
      <c r="I770" s="3551"/>
      <c r="J770" s="3551"/>
      <c r="K770" s="3551"/>
      <c r="L770" s="3551"/>
      <c r="M770" s="3551"/>
      <c r="N770" s="3551"/>
      <c r="O770" s="3552"/>
    </row>
    <row r="771" spans="1:15" ht="26.25" customHeight="1" thickBot="1" x14ac:dyDescent="0.25">
      <c r="A771" s="143"/>
      <c r="B771" s="142"/>
      <c r="C771" s="142"/>
      <c r="D771" s="142"/>
      <c r="E771" s="142"/>
      <c r="F771" s="142"/>
      <c r="G771" s="142"/>
      <c r="H771" s="142"/>
      <c r="I771" s="142"/>
      <c r="J771" s="142"/>
      <c r="K771" s="142"/>
      <c r="L771" s="142"/>
      <c r="M771" s="142"/>
      <c r="N771" s="142"/>
      <c r="O771" s="141"/>
    </row>
    <row r="772" spans="1:15" ht="27.75" customHeight="1" thickBot="1" x14ac:dyDescent="0.25">
      <c r="A772" s="51" t="s">
        <v>33</v>
      </c>
      <c r="B772" s="58" t="s">
        <v>35</v>
      </c>
      <c r="C772" s="140"/>
      <c r="D772" s="3555" t="s">
        <v>56</v>
      </c>
      <c r="E772" s="3555"/>
      <c r="F772" s="3555"/>
      <c r="G772" s="3555"/>
      <c r="H772" s="3555"/>
      <c r="I772" s="3555"/>
      <c r="J772" s="3555"/>
      <c r="K772" s="3555"/>
      <c r="L772" s="3555"/>
      <c r="M772" s="3555"/>
      <c r="N772" s="3555"/>
      <c r="O772" s="3556"/>
    </row>
    <row r="773" spans="1:15" ht="26.25" customHeight="1" thickBot="1" x14ac:dyDescent="0.25">
      <c r="A773" s="51"/>
      <c r="B773" s="139"/>
      <c r="C773" s="3557"/>
      <c r="D773" s="3558"/>
      <c r="E773" s="3558"/>
      <c r="F773" s="3558"/>
      <c r="G773" s="3558"/>
      <c r="H773" s="3558"/>
      <c r="I773" s="3558"/>
      <c r="J773" s="3558"/>
      <c r="K773" s="3558"/>
      <c r="L773" s="3559"/>
      <c r="M773" s="138"/>
      <c r="N773" s="137"/>
      <c r="O773" s="136"/>
    </row>
    <row r="774" spans="1:15" ht="18" customHeight="1" x14ac:dyDescent="0.2">
      <c r="A774" s="3349" t="s">
        <v>33</v>
      </c>
      <c r="B774" s="3352" t="s">
        <v>35</v>
      </c>
      <c r="C774" s="108" t="s">
        <v>35</v>
      </c>
      <c r="D774" s="135"/>
      <c r="E774" s="134"/>
      <c r="F774" s="3526" t="s">
        <v>55</v>
      </c>
      <c r="G774" s="3426" t="s">
        <v>52</v>
      </c>
      <c r="H774" s="3439" t="s">
        <v>51</v>
      </c>
      <c r="I774" s="3361" t="s">
        <v>54</v>
      </c>
      <c r="J774" s="3343" t="s">
        <v>49</v>
      </c>
      <c r="K774" s="132" t="s">
        <v>48</v>
      </c>
      <c r="L774" s="131">
        <f t="shared" ref="L774:L781" si="6">L783</f>
        <v>9.5</v>
      </c>
      <c r="M774" s="130"/>
      <c r="N774" s="129"/>
      <c r="O774" s="99"/>
    </row>
    <row r="775" spans="1:15" ht="18" customHeight="1" x14ac:dyDescent="0.2">
      <c r="A775" s="3350"/>
      <c r="B775" s="3353"/>
      <c r="C775" s="82"/>
      <c r="D775" s="122"/>
      <c r="E775" s="121"/>
      <c r="F775" s="3527"/>
      <c r="G775" s="3427"/>
      <c r="H775" s="3440"/>
      <c r="I775" s="3362"/>
      <c r="J775" s="3344"/>
      <c r="K775" s="128" t="s">
        <v>44</v>
      </c>
      <c r="L775" s="125">
        <f t="shared" si="6"/>
        <v>0</v>
      </c>
      <c r="M775" s="127"/>
      <c r="N775" s="126"/>
      <c r="O775" s="92"/>
    </row>
    <row r="776" spans="1:15" ht="18" customHeight="1" x14ac:dyDescent="0.2">
      <c r="A776" s="3350"/>
      <c r="B776" s="3353"/>
      <c r="C776" s="82"/>
      <c r="D776" s="122"/>
      <c r="E776" s="121"/>
      <c r="F776" s="3527"/>
      <c r="G776" s="3427"/>
      <c r="H776" s="3440"/>
      <c r="I776" s="3362"/>
      <c r="J776" s="3344"/>
      <c r="K776" s="124" t="s">
        <v>43</v>
      </c>
      <c r="L776" s="123">
        <f t="shared" si="6"/>
        <v>136.5</v>
      </c>
      <c r="M776" s="117"/>
      <c r="N776" s="86"/>
      <c r="O776" s="85"/>
    </row>
    <row r="777" spans="1:15" ht="18" customHeight="1" x14ac:dyDescent="0.2">
      <c r="A777" s="3350"/>
      <c r="B777" s="3353"/>
      <c r="C777" s="82"/>
      <c r="D777" s="122"/>
      <c r="E777" s="121"/>
      <c r="F777" s="3527"/>
      <c r="G777" s="3427"/>
      <c r="H777" s="3440"/>
      <c r="I777" s="3362"/>
      <c r="J777" s="78"/>
      <c r="K777" s="124" t="s">
        <v>40</v>
      </c>
      <c r="L777" s="125">
        <f t="shared" si="6"/>
        <v>0</v>
      </c>
      <c r="M777" s="117"/>
      <c r="N777" s="86"/>
      <c r="O777" s="85"/>
    </row>
    <row r="778" spans="1:15" ht="18" customHeight="1" x14ac:dyDescent="0.2">
      <c r="A778" s="3350"/>
      <c r="B778" s="3353"/>
      <c r="C778" s="82"/>
      <c r="D778" s="122"/>
      <c r="E778" s="121"/>
      <c r="F778" s="3527"/>
      <c r="G778" s="3427"/>
      <c r="H778" s="3440"/>
      <c r="I778" s="3362"/>
      <c r="J778" s="78"/>
      <c r="K778" s="124" t="s">
        <v>39</v>
      </c>
      <c r="L778" s="123">
        <f t="shared" si="6"/>
        <v>77</v>
      </c>
      <c r="M778" s="117"/>
      <c r="N778" s="86"/>
      <c r="O778" s="85"/>
    </row>
    <row r="779" spans="1:15" ht="18" customHeight="1" x14ac:dyDescent="0.2">
      <c r="A779" s="3350"/>
      <c r="B779" s="3353"/>
      <c r="C779" s="82"/>
      <c r="D779" s="122"/>
      <c r="E779" s="121"/>
      <c r="F779" s="3527"/>
      <c r="G779" s="3427"/>
      <c r="H779" s="3440"/>
      <c r="I779" s="3362"/>
      <c r="J779" s="78"/>
      <c r="K779" s="124" t="s">
        <v>38</v>
      </c>
      <c r="L779" s="123">
        <f t="shared" si="6"/>
        <v>0</v>
      </c>
      <c r="M779" s="117"/>
      <c r="N779" s="86"/>
      <c r="O779" s="85"/>
    </row>
    <row r="780" spans="1:15" ht="18" customHeight="1" x14ac:dyDescent="0.2">
      <c r="A780" s="3350"/>
      <c r="B780" s="3353"/>
      <c r="C780" s="82"/>
      <c r="D780" s="122"/>
      <c r="E780" s="121"/>
      <c r="F780" s="3527"/>
      <c r="G780" s="3427"/>
      <c r="H780" s="3440"/>
      <c r="I780" s="3362"/>
      <c r="J780" s="78"/>
      <c r="K780" s="124" t="s">
        <v>37</v>
      </c>
      <c r="L780" s="123">
        <f t="shared" si="6"/>
        <v>0</v>
      </c>
      <c r="M780" s="117"/>
      <c r="N780" s="86"/>
      <c r="O780" s="85"/>
    </row>
    <row r="781" spans="1:15" ht="18" customHeight="1" thickBot="1" x14ac:dyDescent="0.25">
      <c r="A781" s="3350"/>
      <c r="B781" s="3353"/>
      <c r="C781" s="82"/>
      <c r="D781" s="122"/>
      <c r="E781" s="121"/>
      <c r="F781" s="120"/>
      <c r="G781" s="3427"/>
      <c r="H781" s="3440"/>
      <c r="I781" s="3362"/>
      <c r="J781" s="78"/>
      <c r="K781" s="119" t="s">
        <v>36</v>
      </c>
      <c r="L781" s="118">
        <f t="shared" si="6"/>
        <v>0</v>
      </c>
      <c r="M781" s="117"/>
      <c r="N781" s="86"/>
      <c r="O781" s="85"/>
    </row>
    <row r="782" spans="1:15" ht="21.6" customHeight="1" thickBot="1" x14ac:dyDescent="0.25">
      <c r="A782" s="3351"/>
      <c r="B782" s="3354"/>
      <c r="C782" s="69"/>
      <c r="D782" s="116"/>
      <c r="E782" s="115"/>
      <c r="F782" s="114"/>
      <c r="G782" s="3428"/>
      <c r="H782" s="3441"/>
      <c r="I782" s="3363"/>
      <c r="J782" s="66"/>
      <c r="K782" s="113" t="s">
        <v>29</v>
      </c>
      <c r="L782" s="112">
        <f>SUM(L774:L781)</f>
        <v>223</v>
      </c>
      <c r="M782" s="111"/>
      <c r="N782" s="73"/>
      <c r="O782" s="72"/>
    </row>
    <row r="783" spans="1:15" ht="18" customHeight="1" x14ac:dyDescent="0.2">
      <c r="A783" s="3349" t="s">
        <v>33</v>
      </c>
      <c r="B783" s="3352" t="s">
        <v>35</v>
      </c>
      <c r="C783" s="108" t="s">
        <v>35</v>
      </c>
      <c r="D783" s="107" t="s">
        <v>35</v>
      </c>
      <c r="E783" s="106"/>
      <c r="F783" s="3742" t="s">
        <v>53</v>
      </c>
      <c r="G783" s="3426" t="s">
        <v>52</v>
      </c>
      <c r="H783" s="3439" t="s">
        <v>51</v>
      </c>
      <c r="I783" s="3361" t="s">
        <v>50</v>
      </c>
      <c r="J783" s="104" t="s">
        <v>49</v>
      </c>
      <c r="K783" s="103" t="s">
        <v>48</v>
      </c>
      <c r="L783" s="102">
        <v>9.5</v>
      </c>
      <c r="M783" s="101" t="s">
        <v>47</v>
      </c>
      <c r="N783" s="100" t="s">
        <v>46</v>
      </c>
      <c r="O783" s="99"/>
    </row>
    <row r="784" spans="1:15" ht="18" customHeight="1" x14ac:dyDescent="0.2">
      <c r="A784" s="3350"/>
      <c r="B784" s="3353"/>
      <c r="C784" s="82"/>
      <c r="D784" s="98"/>
      <c r="E784" s="80"/>
      <c r="F784" s="3743"/>
      <c r="G784" s="3427"/>
      <c r="H784" s="3440"/>
      <c r="I784" s="3362"/>
      <c r="J784" s="97" t="s">
        <v>45</v>
      </c>
      <c r="K784" s="96" t="s">
        <v>44</v>
      </c>
      <c r="L784" s="95"/>
      <c r="M784" s="94"/>
      <c r="N784" s="93"/>
      <c r="O784" s="92"/>
    </row>
    <row r="785" spans="1:25" ht="22.5" customHeight="1" x14ac:dyDescent="0.2">
      <c r="A785" s="3350"/>
      <c r="B785" s="3353"/>
      <c r="C785" s="82"/>
      <c r="D785" s="81"/>
      <c r="E785" s="80"/>
      <c r="F785" s="3743"/>
      <c r="G785" s="3427"/>
      <c r="H785" s="3440"/>
      <c r="I785" s="3362"/>
      <c r="J785" s="91"/>
      <c r="K785" s="89" t="s">
        <v>43</v>
      </c>
      <c r="L785" s="88">
        <v>136.5</v>
      </c>
      <c r="M785" s="3379" t="s">
        <v>42</v>
      </c>
      <c r="N785" s="86" t="s">
        <v>41</v>
      </c>
      <c r="O785" s="85"/>
    </row>
    <row r="786" spans="1:25" ht="18" customHeight="1" x14ac:dyDescent="0.2">
      <c r="A786" s="3350"/>
      <c r="B786" s="3353"/>
      <c r="C786" s="82"/>
      <c r="D786" s="81"/>
      <c r="E786" s="80"/>
      <c r="F786" s="3743"/>
      <c r="G786" s="3427"/>
      <c r="H786" s="3440"/>
      <c r="I786" s="3362"/>
      <c r="J786" s="77"/>
      <c r="K786" s="89" t="s">
        <v>40</v>
      </c>
      <c r="L786" s="88"/>
      <c r="M786" s="3380"/>
      <c r="N786" s="86"/>
      <c r="O786" s="85"/>
    </row>
    <row r="787" spans="1:25" ht="18" customHeight="1" x14ac:dyDescent="0.2">
      <c r="A787" s="3350"/>
      <c r="B787" s="3353"/>
      <c r="C787" s="82"/>
      <c r="D787" s="81"/>
      <c r="E787" s="80"/>
      <c r="F787" s="3743"/>
      <c r="G787" s="3427"/>
      <c r="H787" s="3440"/>
      <c r="I787" s="3362"/>
      <c r="J787" s="77"/>
      <c r="K787" s="89" t="s">
        <v>39</v>
      </c>
      <c r="L787" s="88">
        <v>77</v>
      </c>
      <c r="M787" s="87"/>
      <c r="N787" s="86"/>
      <c r="O787" s="85"/>
    </row>
    <row r="788" spans="1:25" ht="18" customHeight="1" x14ac:dyDescent="0.2">
      <c r="A788" s="3350"/>
      <c r="B788" s="3353"/>
      <c r="C788" s="82"/>
      <c r="D788" s="81"/>
      <c r="E788" s="80"/>
      <c r="F788" s="3743"/>
      <c r="G788" s="3427"/>
      <c r="H788" s="3440"/>
      <c r="I788" s="3362"/>
      <c r="J788" s="77"/>
      <c r="K788" s="89" t="s">
        <v>38</v>
      </c>
      <c r="L788" s="88"/>
      <c r="M788" s="87"/>
      <c r="N788" s="86"/>
      <c r="O788" s="85"/>
    </row>
    <row r="789" spans="1:25" ht="18" customHeight="1" x14ac:dyDescent="0.2">
      <c r="A789" s="3350"/>
      <c r="B789" s="3353"/>
      <c r="C789" s="82"/>
      <c r="D789" s="81"/>
      <c r="E789" s="80"/>
      <c r="F789" s="3743"/>
      <c r="G789" s="3427"/>
      <c r="H789" s="3440"/>
      <c r="I789" s="3362"/>
      <c r="J789" s="77"/>
      <c r="K789" s="89" t="s">
        <v>37</v>
      </c>
      <c r="L789" s="88"/>
      <c r="M789" s="87"/>
      <c r="N789" s="86"/>
      <c r="O789" s="85"/>
    </row>
    <row r="790" spans="1:25" ht="18" customHeight="1" thickBot="1" x14ac:dyDescent="0.25">
      <c r="A790" s="3350"/>
      <c r="B790" s="3353"/>
      <c r="C790" s="82"/>
      <c r="D790" s="81"/>
      <c r="E790" s="80"/>
      <c r="F790" s="3743"/>
      <c r="G790" s="3427"/>
      <c r="H790" s="3440"/>
      <c r="I790" s="3362"/>
      <c r="J790" s="77"/>
      <c r="K790" s="76" t="s">
        <v>36</v>
      </c>
      <c r="L790" s="75"/>
      <c r="M790" s="74"/>
      <c r="N790" s="73"/>
      <c r="O790" s="72"/>
    </row>
    <row r="791" spans="1:25" ht="18" customHeight="1" thickBot="1" x14ac:dyDescent="0.25">
      <c r="A791" s="3351"/>
      <c r="B791" s="3354"/>
      <c r="C791" s="69"/>
      <c r="D791" s="68"/>
      <c r="E791" s="67"/>
      <c r="F791" s="3744"/>
      <c r="G791" s="3428"/>
      <c r="H791" s="3441"/>
      <c r="I791" s="3363"/>
      <c r="J791" s="65"/>
      <c r="K791" s="64" t="s">
        <v>29</v>
      </c>
      <c r="L791" s="63">
        <f>SUM(L783:L790)</f>
        <v>223</v>
      </c>
      <c r="M791" s="62"/>
      <c r="N791" s="61"/>
      <c r="O791" s="60"/>
    </row>
    <row r="792" spans="1:25" ht="17.25" customHeight="1" thickBot="1" x14ac:dyDescent="0.25">
      <c r="A792" s="59" t="s">
        <v>33</v>
      </c>
      <c r="B792" s="58" t="s">
        <v>35</v>
      </c>
      <c r="C792" s="3511" t="s">
        <v>34</v>
      </c>
      <c r="D792" s="3512"/>
      <c r="E792" s="3512"/>
      <c r="F792" s="3512"/>
      <c r="G792" s="3512"/>
      <c r="H792" s="3512"/>
      <c r="I792" s="3512"/>
      <c r="J792" s="56"/>
      <c r="K792" s="55" t="s">
        <v>29</v>
      </c>
      <c r="L792" s="54">
        <f>L782*1</f>
        <v>223</v>
      </c>
      <c r="M792" s="53"/>
      <c r="N792" s="53"/>
      <c r="O792" s="52"/>
    </row>
    <row r="793" spans="1:25" ht="20.45" customHeight="1" thickBot="1" x14ac:dyDescent="0.25">
      <c r="A793" s="51" t="s">
        <v>33</v>
      </c>
      <c r="B793" s="51"/>
      <c r="C793" s="3693" t="s">
        <v>32</v>
      </c>
      <c r="D793" s="3694"/>
      <c r="E793" s="3694"/>
      <c r="F793" s="3694"/>
      <c r="G793" s="3694"/>
      <c r="H793" s="3694"/>
      <c r="I793" s="3694"/>
      <c r="J793" s="49"/>
      <c r="K793" s="48" t="s">
        <v>29</v>
      </c>
      <c r="L793" s="47">
        <f>L792*1</f>
        <v>223</v>
      </c>
      <c r="M793" s="46"/>
      <c r="N793" s="46"/>
      <c r="O793" s="45"/>
    </row>
    <row r="794" spans="1:25" ht="18" hidden="1" customHeight="1" thickBot="1" x14ac:dyDescent="0.25">
      <c r="A794" s="44"/>
      <c r="B794" s="44"/>
      <c r="C794" s="3695" t="s">
        <v>31</v>
      </c>
      <c r="D794" s="3695"/>
      <c r="E794" s="3695"/>
      <c r="F794" s="3695"/>
      <c r="G794" s="3695"/>
      <c r="H794" s="3695"/>
      <c r="I794" s="3696"/>
      <c r="J794" s="43"/>
      <c r="K794" s="42" t="s">
        <v>29</v>
      </c>
      <c r="L794" s="41" t="e">
        <f>L795-#REF!</f>
        <v>#REF!</v>
      </c>
      <c r="M794" s="40"/>
      <c r="N794" s="40"/>
      <c r="O794" s="39"/>
    </row>
    <row r="795" spans="1:25" ht="15.75" customHeight="1" thickBot="1" x14ac:dyDescent="0.25">
      <c r="A795" s="3697" t="s">
        <v>30</v>
      </c>
      <c r="B795" s="3698"/>
      <c r="C795" s="3698"/>
      <c r="D795" s="3698"/>
      <c r="E795" s="3698"/>
      <c r="F795" s="3698"/>
      <c r="G795" s="3698"/>
      <c r="H795" s="3698"/>
      <c r="I795" s="3698"/>
      <c r="J795" s="3699"/>
      <c r="K795" s="38" t="s">
        <v>29</v>
      </c>
      <c r="L795" s="37">
        <f>L76+L171+L255+L368+L463+L585+L618+L697+L769+L793</f>
        <v>25953.4</v>
      </c>
      <c r="M795" s="36"/>
      <c r="N795" s="36"/>
      <c r="O795" s="35"/>
    </row>
    <row r="796" spans="1:25" ht="409.5" customHeight="1" x14ac:dyDescent="0.2">
      <c r="A796" s="33" t="s">
        <v>28</v>
      </c>
      <c r="B796" s="33"/>
      <c r="C796" s="33"/>
      <c r="D796" s="33"/>
      <c r="E796" s="33"/>
      <c r="F796" s="33"/>
      <c r="G796" s="33"/>
      <c r="H796" s="34"/>
      <c r="I796" s="33"/>
      <c r="J796" s="33"/>
      <c r="K796" s="33"/>
      <c r="L796" s="33"/>
      <c r="M796" s="33"/>
      <c r="N796" s="32"/>
      <c r="O796" s="31"/>
    </row>
    <row r="797" spans="1:25" ht="33" customHeight="1" x14ac:dyDescent="0.2">
      <c r="A797" s="3303" t="s">
        <v>27</v>
      </c>
      <c r="B797" s="3303"/>
      <c r="C797" s="3303"/>
      <c r="D797" s="3303"/>
      <c r="E797" s="3303"/>
      <c r="F797" s="3303"/>
      <c r="G797" s="3303"/>
      <c r="H797" s="3303"/>
      <c r="I797" s="3303"/>
      <c r="J797" s="3303"/>
      <c r="K797" s="3303"/>
      <c r="L797" s="3303"/>
      <c r="M797" s="12"/>
    </row>
    <row r="798" spans="1:25" ht="13.5" thickBot="1" x14ac:dyDescent="0.25">
      <c r="A798" s="29"/>
      <c r="B798" s="27"/>
      <c r="C798" s="27"/>
      <c r="D798" s="27"/>
      <c r="E798" s="27"/>
      <c r="F798" s="27"/>
      <c r="G798" s="28"/>
      <c r="H798" s="27"/>
      <c r="I798" s="27"/>
      <c r="J798" s="27"/>
      <c r="K798" s="26"/>
      <c r="L798" s="25" t="s">
        <v>26</v>
      </c>
    </row>
    <row r="799" spans="1:25" ht="33.75" customHeight="1" thickBot="1" x14ac:dyDescent="0.25">
      <c r="A799" s="24"/>
      <c r="B799" s="23"/>
      <c r="C799" s="3342" t="s">
        <v>25</v>
      </c>
      <c r="D799" s="3342"/>
      <c r="E799" s="3342"/>
      <c r="F799" s="3342"/>
      <c r="G799" s="3342"/>
      <c r="H799" s="3342"/>
      <c r="I799" s="3342"/>
      <c r="J799" s="3342"/>
      <c r="K799" s="3342"/>
      <c r="L799" s="22" t="s">
        <v>24</v>
      </c>
      <c r="M799" s="12"/>
      <c r="Y799" s="21"/>
    </row>
    <row r="800" spans="1:25" ht="14.25" x14ac:dyDescent="0.2">
      <c r="A800" s="3706" t="s">
        <v>23</v>
      </c>
      <c r="B800" s="3707"/>
      <c r="C800" s="3707"/>
      <c r="D800" s="3707"/>
      <c r="E800" s="3707"/>
      <c r="F800" s="3707"/>
      <c r="G800" s="3707"/>
      <c r="H800" s="3707"/>
      <c r="I800" s="3707"/>
      <c r="J800" s="3707"/>
      <c r="K800" s="3708"/>
      <c r="L800" s="20">
        <f>L801+L805+L812+L813+L814+L815</f>
        <v>25953.4</v>
      </c>
      <c r="M800" s="19"/>
      <c r="N800" s="9"/>
      <c r="O800" s="18"/>
    </row>
    <row r="801" spans="1:26" ht="15" x14ac:dyDescent="0.2">
      <c r="A801" s="3370" t="s">
        <v>22</v>
      </c>
      <c r="B801" s="3371"/>
      <c r="C801" s="3371"/>
      <c r="D801" s="3371"/>
      <c r="E801" s="3371"/>
      <c r="F801" s="3371"/>
      <c r="G801" s="3371"/>
      <c r="H801" s="3371"/>
      <c r="I801" s="3371"/>
      <c r="J801" s="3371"/>
      <c r="K801" s="3374"/>
      <c r="L801" s="17">
        <f>L802+L803+L804</f>
        <v>1384.3</v>
      </c>
      <c r="N801" s="9"/>
    </row>
    <row r="802" spans="1:26" ht="15" x14ac:dyDescent="0.2">
      <c r="A802" s="3408" t="s">
        <v>21</v>
      </c>
      <c r="B802" s="3409"/>
      <c r="C802" s="3409"/>
      <c r="D802" s="3409"/>
      <c r="E802" s="3409"/>
      <c r="F802" s="3409"/>
      <c r="G802" s="3409"/>
      <c r="H802" s="3409"/>
      <c r="I802" s="3409"/>
      <c r="J802" s="3409"/>
      <c r="K802" s="3410"/>
      <c r="L802" s="13">
        <f>L14+L82+L128+L177+L196+L240+L260+L373+L432+L448+L468+L487+L504+L590+L604+L623+L702+L774</f>
        <v>160.79999999999998</v>
      </c>
    </row>
    <row r="803" spans="1:26" ht="15" x14ac:dyDescent="0.2">
      <c r="A803" s="3370" t="s">
        <v>20</v>
      </c>
      <c r="B803" s="3371"/>
      <c r="C803" s="3371"/>
      <c r="D803" s="3371"/>
      <c r="E803" s="3372"/>
      <c r="F803" s="3372"/>
      <c r="G803" s="3372"/>
      <c r="H803" s="3372"/>
      <c r="I803" s="3372"/>
      <c r="J803" s="3372"/>
      <c r="K803" s="3373"/>
      <c r="L803" s="10"/>
    </row>
    <row r="804" spans="1:26" ht="27.75" customHeight="1" x14ac:dyDescent="0.2">
      <c r="A804" s="3700" t="s">
        <v>19</v>
      </c>
      <c r="B804" s="3701"/>
      <c r="C804" s="3701"/>
      <c r="D804" s="3701"/>
      <c r="E804" s="3701"/>
      <c r="F804" s="3701"/>
      <c r="G804" s="3701"/>
      <c r="H804" s="3701"/>
      <c r="I804" s="3701"/>
      <c r="J804" s="3701"/>
      <c r="K804" s="3702"/>
      <c r="L804" s="16">
        <f>L775+L703+L624+L605+L591+L505+L488+L469+L449+L433+L374+L261+L241+L197+L178+L129+L83+L51+L15</f>
        <v>1223.5</v>
      </c>
    </row>
    <row r="805" spans="1:26" ht="22.5" customHeight="1" x14ac:dyDescent="0.2">
      <c r="A805" s="3408" t="s">
        <v>18</v>
      </c>
      <c r="B805" s="3409"/>
      <c r="C805" s="3409"/>
      <c r="D805" s="3409"/>
      <c r="E805" s="3409"/>
      <c r="F805" s="3409"/>
      <c r="G805" s="3409"/>
      <c r="H805" s="3409"/>
      <c r="I805" s="3409"/>
      <c r="J805" s="3409"/>
      <c r="K805" s="3410"/>
      <c r="L805" s="13">
        <f>L806+L807+L808+L809+L810+L811</f>
        <v>5389</v>
      </c>
      <c r="O805" s="9"/>
    </row>
    <row r="806" spans="1:26" ht="15" x14ac:dyDescent="0.2">
      <c r="A806" s="3370" t="s">
        <v>17</v>
      </c>
      <c r="B806" s="3371"/>
      <c r="C806" s="3371"/>
      <c r="D806" s="3371"/>
      <c r="E806" s="3372"/>
      <c r="F806" s="3372"/>
      <c r="G806" s="3372"/>
      <c r="H806" s="3372"/>
      <c r="I806" s="3372"/>
      <c r="J806" s="3372"/>
      <c r="K806" s="3373"/>
      <c r="L806" s="10"/>
    </row>
    <row r="807" spans="1:26" ht="15" x14ac:dyDescent="0.2">
      <c r="A807" s="3370" t="s">
        <v>16</v>
      </c>
      <c r="B807" s="3371"/>
      <c r="C807" s="3371"/>
      <c r="D807" s="3371"/>
      <c r="E807" s="3372"/>
      <c r="F807" s="3372"/>
      <c r="G807" s="3372"/>
      <c r="H807" s="3372"/>
      <c r="I807" s="3372"/>
      <c r="J807" s="3372"/>
      <c r="K807" s="3373"/>
      <c r="L807" s="10"/>
    </row>
    <row r="808" spans="1:26" ht="15" x14ac:dyDescent="0.2">
      <c r="A808" s="3370" t="s">
        <v>15</v>
      </c>
      <c r="B808" s="3371"/>
      <c r="C808" s="3371"/>
      <c r="D808" s="3371"/>
      <c r="E808" s="3372"/>
      <c r="F808" s="3372"/>
      <c r="G808" s="3372"/>
      <c r="H808" s="3372"/>
      <c r="I808" s="3372"/>
      <c r="J808" s="3372"/>
      <c r="K808" s="3373"/>
      <c r="L808" s="10"/>
    </row>
    <row r="809" spans="1:26" ht="15" x14ac:dyDescent="0.2">
      <c r="A809" s="3370" t="s">
        <v>14</v>
      </c>
      <c r="B809" s="3372"/>
      <c r="C809" s="3372"/>
      <c r="D809" s="3372"/>
      <c r="E809" s="3372"/>
      <c r="F809" s="3372"/>
      <c r="G809" s="3372"/>
      <c r="H809" s="3372"/>
      <c r="I809" s="3372"/>
      <c r="J809" s="3372"/>
      <c r="K809" s="3373"/>
      <c r="L809" s="10"/>
      <c r="Y809" s="5"/>
      <c r="Z809" s="5"/>
    </row>
    <row r="810" spans="1:26" ht="28.5" customHeight="1" x14ac:dyDescent="0.2">
      <c r="A810" s="3370" t="s">
        <v>13</v>
      </c>
      <c r="B810" s="3371"/>
      <c r="C810" s="3371"/>
      <c r="D810" s="3371"/>
      <c r="E810" s="3372"/>
      <c r="F810" s="3372"/>
      <c r="G810" s="3372"/>
      <c r="H810" s="3372"/>
      <c r="I810" s="3372"/>
      <c r="J810" s="3372"/>
      <c r="K810" s="3373"/>
      <c r="L810" s="10"/>
      <c r="Y810" s="5"/>
      <c r="Z810" s="5"/>
    </row>
    <row r="811" spans="1:26" ht="30" customHeight="1" x14ac:dyDescent="0.2">
      <c r="A811" s="3403" t="s">
        <v>12</v>
      </c>
      <c r="B811" s="3404"/>
      <c r="C811" s="3404"/>
      <c r="D811" s="3404"/>
      <c r="E811" s="3372"/>
      <c r="F811" s="3372"/>
      <c r="G811" s="3372"/>
      <c r="H811" s="3372"/>
      <c r="I811" s="3372"/>
      <c r="J811" s="3372"/>
      <c r="K811" s="3373"/>
      <c r="L811" s="13">
        <f>L19+L133+L265+L629+L707+L779</f>
        <v>5389</v>
      </c>
      <c r="N811" s="9"/>
      <c r="Y811" s="5"/>
      <c r="Z811" s="5"/>
    </row>
    <row r="812" spans="1:26" ht="15" x14ac:dyDescent="0.2">
      <c r="A812" s="3370" t="s">
        <v>11</v>
      </c>
      <c r="B812" s="3372"/>
      <c r="C812" s="3372"/>
      <c r="D812" s="3372"/>
      <c r="E812" s="3372"/>
      <c r="F812" s="3372"/>
      <c r="G812" s="3372"/>
      <c r="H812" s="3372"/>
      <c r="I812" s="3372"/>
      <c r="J812" s="3372"/>
      <c r="K812" s="3373"/>
      <c r="L812" s="10"/>
      <c r="M812" s="9"/>
      <c r="N812" s="9"/>
      <c r="O812" s="15"/>
      <c r="Y812" s="5"/>
      <c r="Z812" s="5"/>
    </row>
    <row r="813" spans="1:26" ht="15" x14ac:dyDescent="0.2">
      <c r="A813" s="3405" t="s">
        <v>10</v>
      </c>
      <c r="B813" s="3406"/>
      <c r="C813" s="3406"/>
      <c r="D813" s="3406"/>
      <c r="E813" s="3406"/>
      <c r="F813" s="3406"/>
      <c r="G813" s="3406"/>
      <c r="H813" s="3406"/>
      <c r="I813" s="3406"/>
      <c r="J813" s="3406"/>
      <c r="K813" s="3407"/>
      <c r="L813" s="11">
        <f>L18+L54+L86+L132+L181+L200+L244+L264+L377+L436+L452+L472+L491+L508+L594+L608+L627+L706+L778</f>
        <v>7662.4000000000005</v>
      </c>
      <c r="M813" s="14"/>
      <c r="Y813" s="5"/>
      <c r="Z813" s="5"/>
    </row>
    <row r="814" spans="1:26" ht="15" x14ac:dyDescent="0.2">
      <c r="A814" s="3408" t="s">
        <v>9</v>
      </c>
      <c r="B814" s="3409"/>
      <c r="C814" s="3409"/>
      <c r="D814" s="3409"/>
      <c r="E814" s="3409"/>
      <c r="F814" s="3409"/>
      <c r="G814" s="3409"/>
      <c r="H814" s="3409"/>
      <c r="I814" s="3409"/>
      <c r="J814" s="3409"/>
      <c r="K814" s="3410"/>
      <c r="L814" s="13">
        <f>L777+L705+L626+L607+L593+L507+L490+L471+L451+L435+L376+L263+L243+L199+L180+L131+L85+L53+L17</f>
        <v>8103.5</v>
      </c>
      <c r="M814" s="12"/>
      <c r="Y814" s="5"/>
    </row>
    <row r="815" spans="1:26" ht="15" x14ac:dyDescent="0.2">
      <c r="A815" s="3370" t="s">
        <v>8</v>
      </c>
      <c r="B815" s="3371"/>
      <c r="C815" s="3371"/>
      <c r="D815" s="3371"/>
      <c r="E815" s="3372"/>
      <c r="F815" s="3372"/>
      <c r="G815" s="3372"/>
      <c r="H815" s="3372"/>
      <c r="I815" s="3372"/>
      <c r="J815" s="3372"/>
      <c r="K815" s="3373"/>
      <c r="L815" s="11">
        <f>L816+L817</f>
        <v>3414.2</v>
      </c>
      <c r="M815" s="12"/>
      <c r="Y815" s="5"/>
    </row>
    <row r="816" spans="1:26" ht="20.25" customHeight="1" x14ac:dyDescent="0.2">
      <c r="A816" s="3370" t="s">
        <v>7</v>
      </c>
      <c r="B816" s="3371"/>
      <c r="C816" s="3371"/>
      <c r="D816" s="3371"/>
      <c r="E816" s="3372"/>
      <c r="F816" s="3372"/>
      <c r="G816" s="3372"/>
      <c r="H816" s="3372"/>
      <c r="I816" s="3372"/>
      <c r="J816" s="3372"/>
      <c r="K816" s="3373"/>
      <c r="L816" s="11">
        <f>L16+L52+L84+L130+L179+L198+L242+L262+L375+L434+L450+L470+L489+L506+L592+L606+L625+L704+L776</f>
        <v>3414.2</v>
      </c>
      <c r="M816" s="9"/>
    </row>
    <row r="817" spans="1:13" ht="24.75" customHeight="1" thickBot="1" x14ac:dyDescent="0.25">
      <c r="A817" s="3370" t="s">
        <v>6</v>
      </c>
      <c r="B817" s="3371"/>
      <c r="C817" s="3371"/>
      <c r="D817" s="3371"/>
      <c r="E817" s="3371"/>
      <c r="F817" s="3371"/>
      <c r="G817" s="3371"/>
      <c r="H817" s="3371"/>
      <c r="I817" s="3371"/>
      <c r="J817" s="3371"/>
      <c r="K817" s="3374"/>
      <c r="L817" s="10"/>
      <c r="M817" s="9"/>
    </row>
    <row r="818" spans="1:13" ht="15" thickBot="1" x14ac:dyDescent="0.25">
      <c r="A818" s="3375" t="s">
        <v>5</v>
      </c>
      <c r="B818" s="3376"/>
      <c r="C818" s="3376"/>
      <c r="D818" s="3376"/>
      <c r="E818" s="3376"/>
      <c r="F818" s="3376"/>
      <c r="G818" s="3376"/>
      <c r="H818" s="3376"/>
      <c r="I818" s="3376"/>
      <c r="J818" s="3376"/>
      <c r="K818" s="3377"/>
      <c r="L818" s="8">
        <f>L819+L820</f>
        <v>0</v>
      </c>
    </row>
    <row r="819" spans="1:13" ht="15" x14ac:dyDescent="0.2">
      <c r="A819" s="3435" t="s">
        <v>4</v>
      </c>
      <c r="B819" s="3436"/>
      <c r="C819" s="3436"/>
      <c r="D819" s="3436"/>
      <c r="E819" s="3437"/>
      <c r="F819" s="3437"/>
      <c r="G819" s="3437"/>
      <c r="H819" s="3437"/>
      <c r="I819" s="3437"/>
      <c r="J819" s="3437"/>
      <c r="K819" s="3438"/>
      <c r="L819" s="7">
        <v>0</v>
      </c>
    </row>
    <row r="820" spans="1:13" ht="15.75" thickBot="1" x14ac:dyDescent="0.25">
      <c r="A820" s="3391" t="s">
        <v>3</v>
      </c>
      <c r="B820" s="3392"/>
      <c r="C820" s="3392"/>
      <c r="D820" s="3392"/>
      <c r="E820" s="3392"/>
      <c r="F820" s="3392"/>
      <c r="G820" s="3392"/>
      <c r="H820" s="3392"/>
      <c r="I820" s="3392"/>
      <c r="J820" s="3392"/>
      <c r="K820" s="3393"/>
      <c r="L820" s="6">
        <v>0</v>
      </c>
      <c r="M820" s="5"/>
    </row>
    <row r="821" spans="1:13" ht="15" thickBot="1" x14ac:dyDescent="0.25">
      <c r="A821" s="3394" t="s">
        <v>2</v>
      </c>
      <c r="B821" s="3395"/>
      <c r="C821" s="3395"/>
      <c r="D821" s="3395"/>
      <c r="E821" s="3395"/>
      <c r="F821" s="3395"/>
      <c r="G821" s="3395"/>
      <c r="H821" s="3395"/>
      <c r="I821" s="3395"/>
      <c r="J821" s="3395"/>
      <c r="K821" s="3396"/>
      <c r="L821" s="4">
        <f>L800+L818</f>
        <v>25953.4</v>
      </c>
    </row>
    <row r="822" spans="1:13" ht="15" x14ac:dyDescent="0.2">
      <c r="A822" s="3397" t="s">
        <v>1</v>
      </c>
      <c r="B822" s="3398"/>
      <c r="C822" s="3398"/>
      <c r="D822" s="3398"/>
      <c r="E822" s="3398"/>
      <c r="F822" s="3398"/>
      <c r="G822" s="3398"/>
      <c r="H822" s="3398"/>
      <c r="I822" s="3398"/>
      <c r="J822" s="3398"/>
      <c r="K822" s="3399"/>
      <c r="L822" s="3"/>
    </row>
    <row r="823" spans="1:13" ht="15.75" thickBot="1" x14ac:dyDescent="0.25">
      <c r="A823" s="3400" t="s">
        <v>0</v>
      </c>
      <c r="B823" s="3401"/>
      <c r="C823" s="3401"/>
      <c r="D823" s="3401"/>
      <c r="E823" s="3401"/>
      <c r="F823" s="3401"/>
      <c r="G823" s="3401"/>
      <c r="H823" s="3401"/>
      <c r="I823" s="3401"/>
      <c r="J823" s="3401"/>
      <c r="K823" s="3402"/>
      <c r="L823" s="2">
        <v>-2095.8000000000002</v>
      </c>
    </row>
  </sheetData>
  <mergeCells count="736">
    <mergeCell ref="J747:J749"/>
    <mergeCell ref="J754:J756"/>
    <mergeCell ref="J761:J763"/>
    <mergeCell ref="J360:J366"/>
    <mergeCell ref="I114:I120"/>
    <mergeCell ref="J114:J116"/>
    <mergeCell ref="I121:I127"/>
    <mergeCell ref="J121:J123"/>
    <mergeCell ref="J401:J407"/>
    <mergeCell ref="J408:J414"/>
    <mergeCell ref="G631:G638"/>
    <mergeCell ref="H623:H630"/>
    <mergeCell ref="D504:F510"/>
    <mergeCell ref="H504:H510"/>
    <mergeCell ref="I623:I630"/>
    <mergeCell ref="F754:F760"/>
    <mergeCell ref="F761:F767"/>
    <mergeCell ref="H747:H753"/>
    <mergeCell ref="H754:H760"/>
    <mergeCell ref="H761:H767"/>
    <mergeCell ref="G747:G753"/>
    <mergeCell ref="G754:G760"/>
    <mergeCell ref="G761:G767"/>
    <mergeCell ref="F631:F638"/>
    <mergeCell ref="H611:H616"/>
    <mergeCell ref="G223:G229"/>
    <mergeCell ref="H223:H229"/>
    <mergeCell ref="J50:J52"/>
    <mergeCell ref="A783:A791"/>
    <mergeCell ref="B783:B791"/>
    <mergeCell ref="F783:F791"/>
    <mergeCell ref="H658:H664"/>
    <mergeCell ref="I658:I664"/>
    <mergeCell ref="H631:H638"/>
    <mergeCell ref="I631:I638"/>
    <mergeCell ref="B209:B215"/>
    <mergeCell ref="F209:F215"/>
    <mergeCell ref="B216:B222"/>
    <mergeCell ref="F216:F222"/>
    <mergeCell ref="B223:B229"/>
    <mergeCell ref="D223:D229"/>
    <mergeCell ref="E223:E229"/>
    <mergeCell ref="J415:J421"/>
    <mergeCell ref="J424:J428"/>
    <mergeCell ref="I401:I407"/>
    <mergeCell ref="I408:I414"/>
    <mergeCell ref="F611:F616"/>
    <mergeCell ref="A754:A760"/>
    <mergeCell ref="B754:B760"/>
    <mergeCell ref="B114:B120"/>
    <mergeCell ref="B121:B127"/>
    <mergeCell ref="E114:E120"/>
    <mergeCell ref="B230:B236"/>
    <mergeCell ref="B292:B298"/>
    <mergeCell ref="B299:B304"/>
    <mergeCell ref="A149:A155"/>
    <mergeCell ref="B196:B202"/>
    <mergeCell ref="A747:A753"/>
    <mergeCell ref="B747:B753"/>
    <mergeCell ref="C747:C753"/>
    <mergeCell ref="M1:O2"/>
    <mergeCell ref="J432:J435"/>
    <mergeCell ref="B578:B583"/>
    <mergeCell ref="D578:D583"/>
    <mergeCell ref="F267:F273"/>
    <mergeCell ref="H267:H273"/>
    <mergeCell ref="F286:F291"/>
    <mergeCell ref="F292:F298"/>
    <mergeCell ref="F274:F279"/>
    <mergeCell ref="E135:E141"/>
    <mergeCell ref="F571:F574"/>
    <mergeCell ref="H571:H577"/>
    <mergeCell ref="J223:J229"/>
    <mergeCell ref="B387:B393"/>
    <mergeCell ref="B339:B345"/>
    <mergeCell ref="B373:B379"/>
    <mergeCell ref="I380:I386"/>
    <mergeCell ref="G360:G366"/>
    <mergeCell ref="H353:H359"/>
    <mergeCell ref="G190:G195"/>
    <mergeCell ref="G203:G208"/>
    <mergeCell ref="H196:H202"/>
    <mergeCell ref="F196:F202"/>
    <mergeCell ref="I184:I189"/>
    <mergeCell ref="F177:F183"/>
    <mergeCell ref="B190:B195"/>
    <mergeCell ref="B203:B208"/>
    <mergeCell ref="G196:G202"/>
    <mergeCell ref="D149:D155"/>
    <mergeCell ref="C149:C155"/>
    <mergeCell ref="B149:B155"/>
    <mergeCell ref="F190:F195"/>
    <mergeCell ref="G184:G189"/>
    <mergeCell ref="B171:I171"/>
    <mergeCell ref="B177:B183"/>
    <mergeCell ref="E149:E155"/>
    <mergeCell ref="G149:G155"/>
    <mergeCell ref="H149:H155"/>
    <mergeCell ref="I163:I169"/>
    <mergeCell ref="B432:B438"/>
    <mergeCell ref="G504:G510"/>
    <mergeCell ref="F539:F545"/>
    <mergeCell ref="F408:F414"/>
    <mergeCell ref="F415:F421"/>
    <mergeCell ref="F422:F428"/>
    <mergeCell ref="B422:B428"/>
    <mergeCell ref="G539:G545"/>
    <mergeCell ref="B455:B461"/>
    <mergeCell ref="C501:I501"/>
    <mergeCell ref="B504:B510"/>
    <mergeCell ref="C792:I792"/>
    <mergeCell ref="J774:J776"/>
    <mergeCell ref="G774:G782"/>
    <mergeCell ref="G783:G791"/>
    <mergeCell ref="C742:C746"/>
    <mergeCell ref="F742:F746"/>
    <mergeCell ref="I387:I393"/>
    <mergeCell ref="I394:I400"/>
    <mergeCell ref="H401:H407"/>
    <mergeCell ref="D468:F475"/>
    <mergeCell ref="G468:G475"/>
    <mergeCell ref="F455:F461"/>
    <mergeCell ref="H455:H461"/>
    <mergeCell ref="C462:I462"/>
    <mergeCell ref="C463:I463"/>
    <mergeCell ref="I468:I475"/>
    <mergeCell ref="I688:I695"/>
    <mergeCell ref="I672:I679"/>
    <mergeCell ref="I680:I687"/>
    <mergeCell ref="E387:E393"/>
    <mergeCell ref="F387:F393"/>
    <mergeCell ref="C468:C475"/>
    <mergeCell ref="G476:G483"/>
    <mergeCell ref="H468:H475"/>
    <mergeCell ref="B353:B359"/>
    <mergeCell ref="C353:C359"/>
    <mergeCell ref="D353:D359"/>
    <mergeCell ref="F339:F345"/>
    <mergeCell ref="F346:F352"/>
    <mergeCell ref="F353:F359"/>
    <mergeCell ref="B401:B407"/>
    <mergeCell ref="B408:B414"/>
    <mergeCell ref="H360:H366"/>
    <mergeCell ref="B346:B352"/>
    <mergeCell ref="B380:B386"/>
    <mergeCell ref="E401:E407"/>
    <mergeCell ref="E408:E414"/>
    <mergeCell ref="F373:F379"/>
    <mergeCell ref="F401:F407"/>
    <mergeCell ref="C793:I793"/>
    <mergeCell ref="C794:I794"/>
    <mergeCell ref="A795:J795"/>
    <mergeCell ref="A804:K804"/>
    <mergeCell ref="A809:K809"/>
    <mergeCell ref="J149:J155"/>
    <mergeCell ref="I280:I285"/>
    <mergeCell ref="F149:F155"/>
    <mergeCell ref="C254:I254"/>
    <mergeCell ref="G274:G279"/>
    <mergeCell ref="A807:K807"/>
    <mergeCell ref="A808:K808"/>
    <mergeCell ref="A800:K800"/>
    <mergeCell ref="A801:K801"/>
    <mergeCell ref="A802:K802"/>
    <mergeCell ref="A803:K803"/>
    <mergeCell ref="A805:K805"/>
    <mergeCell ref="A806:K806"/>
    <mergeCell ref="G339:G345"/>
    <mergeCell ref="G346:G352"/>
    <mergeCell ref="G387:G393"/>
    <mergeCell ref="C429:I429"/>
    <mergeCell ref="B439:B444"/>
    <mergeCell ref="H380:H386"/>
    <mergeCell ref="A797:L797"/>
    <mergeCell ref="C799:K799"/>
    <mergeCell ref="F774:F780"/>
    <mergeCell ref="H742:H746"/>
    <mergeCell ref="I742:I746"/>
    <mergeCell ref="A3:Q3"/>
    <mergeCell ref="A7:A9"/>
    <mergeCell ref="B7:B9"/>
    <mergeCell ref="C7:C9"/>
    <mergeCell ref="D7:D9"/>
    <mergeCell ref="G280:G285"/>
    <mergeCell ref="F280:F285"/>
    <mergeCell ref="J219:J222"/>
    <mergeCell ref="F260:F266"/>
    <mergeCell ref="H280:H284"/>
    <mergeCell ref="F156:F162"/>
    <mergeCell ref="F163:F169"/>
    <mergeCell ref="G156:G162"/>
    <mergeCell ref="G163:G169"/>
    <mergeCell ref="I270:I273"/>
    <mergeCell ref="F82:F88"/>
    <mergeCell ref="H82:H88"/>
    <mergeCell ref="H95:H100"/>
    <mergeCell ref="I95:I100"/>
    <mergeCell ref="A4:O4"/>
    <mergeCell ref="A5:O5"/>
    <mergeCell ref="E7:E9"/>
    <mergeCell ref="N6:O6"/>
    <mergeCell ref="F7:F9"/>
    <mergeCell ref="H7:H9"/>
    <mergeCell ref="G7:G9"/>
    <mergeCell ref="L7:L9"/>
    <mergeCell ref="J7:J9"/>
    <mergeCell ref="M8:M9"/>
    <mergeCell ref="O8:O9"/>
    <mergeCell ref="I7:I9"/>
    <mergeCell ref="H387:H393"/>
    <mergeCell ref="K7:K9"/>
    <mergeCell ref="J29:J30"/>
    <mergeCell ref="H50:H56"/>
    <mergeCell ref="I50:I56"/>
    <mergeCell ref="I57:I62"/>
    <mergeCell ref="J35:J37"/>
    <mergeCell ref="N8:N9"/>
    <mergeCell ref="M7:O7"/>
    <mergeCell ref="I203:I208"/>
    <mergeCell ref="J240:J242"/>
    <mergeCell ref="I216:I222"/>
    <mergeCell ref="I223:I229"/>
    <mergeCell ref="J177:J179"/>
    <mergeCell ref="H373:H379"/>
    <mergeCell ref="I196:I202"/>
    <mergeCell ref="H203:H208"/>
    <mergeCell ref="I149:I155"/>
    <mergeCell ref="H156:H162"/>
    <mergeCell ref="H163:H169"/>
    <mergeCell ref="I156:I162"/>
    <mergeCell ref="J353:J359"/>
    <mergeCell ref="I69:I74"/>
    <mergeCell ref="F63:F68"/>
    <mergeCell ref="I42:I49"/>
    <mergeCell ref="G35:G41"/>
    <mergeCell ref="I82:I88"/>
    <mergeCell ref="M16:M17"/>
    <mergeCell ref="H22:H28"/>
    <mergeCell ref="G82:G88"/>
    <mergeCell ref="H42:H49"/>
    <mergeCell ref="C75:I75"/>
    <mergeCell ref="C76:I76"/>
    <mergeCell ref="F57:F62"/>
    <mergeCell ref="H57:H62"/>
    <mergeCell ref="J22:J24"/>
    <mergeCell ref="H35:H41"/>
    <mergeCell ref="I35:I41"/>
    <mergeCell ref="F42:F49"/>
    <mergeCell ref="H63:H68"/>
    <mergeCell ref="I63:I68"/>
    <mergeCell ref="E63:E68"/>
    <mergeCell ref="G63:G68"/>
    <mergeCell ref="G50:G56"/>
    <mergeCell ref="G57:G62"/>
    <mergeCell ref="G42:G49"/>
    <mergeCell ref="B50:B56"/>
    <mergeCell ref="F50:F56"/>
    <mergeCell ref="B57:B62"/>
    <mergeCell ref="E35:E41"/>
    <mergeCell ref="E42:E49"/>
    <mergeCell ref="B14:B21"/>
    <mergeCell ref="F14:F21"/>
    <mergeCell ref="B63:B68"/>
    <mergeCell ref="E57:E62"/>
    <mergeCell ref="F35:F41"/>
    <mergeCell ref="F29:F34"/>
    <mergeCell ref="H14:H21"/>
    <mergeCell ref="I14:I21"/>
    <mergeCell ref="E22:E28"/>
    <mergeCell ref="E29:E34"/>
    <mergeCell ref="G14:G21"/>
    <mergeCell ref="G22:G28"/>
    <mergeCell ref="G29:G34"/>
    <mergeCell ref="I22:I28"/>
    <mergeCell ref="F22:F28"/>
    <mergeCell ref="H29:H34"/>
    <mergeCell ref="I29:I34"/>
    <mergeCell ref="I278:I279"/>
    <mergeCell ref="I286:I291"/>
    <mergeCell ref="H286:H291"/>
    <mergeCell ref="B280:B285"/>
    <mergeCell ref="G319:G325"/>
    <mergeCell ref="G312:G318"/>
    <mergeCell ref="B312:B318"/>
    <mergeCell ref="B319:B325"/>
    <mergeCell ref="B305:B311"/>
    <mergeCell ref="B286:B291"/>
    <mergeCell ref="H319:H325"/>
    <mergeCell ref="H274:H279"/>
    <mergeCell ref="B274:B279"/>
    <mergeCell ref="F319:F325"/>
    <mergeCell ref="G267:G273"/>
    <mergeCell ref="C255:I255"/>
    <mergeCell ref="B240:B246"/>
    <mergeCell ref="F240:F246"/>
    <mergeCell ref="H240:H246"/>
    <mergeCell ref="I240:I246"/>
    <mergeCell ref="B247:B253"/>
    <mergeCell ref="F247:F253"/>
    <mergeCell ref="H247:H253"/>
    <mergeCell ref="I247:I253"/>
    <mergeCell ref="B260:B266"/>
    <mergeCell ref="B267:B273"/>
    <mergeCell ref="H260:H266"/>
    <mergeCell ref="A468:A475"/>
    <mergeCell ref="I346:I352"/>
    <mergeCell ref="C346:C352"/>
    <mergeCell ref="D346:D352"/>
    <mergeCell ref="H346:H351"/>
    <mergeCell ref="I326:I331"/>
    <mergeCell ref="G353:G359"/>
    <mergeCell ref="I339:I345"/>
    <mergeCell ref="H326:H330"/>
    <mergeCell ref="E332:E338"/>
    <mergeCell ref="D332:D338"/>
    <mergeCell ref="A346:A352"/>
    <mergeCell ref="H339:H345"/>
    <mergeCell ref="A353:A359"/>
    <mergeCell ref="A332:A338"/>
    <mergeCell ref="B332:B338"/>
    <mergeCell ref="F326:F331"/>
    <mergeCell ref="B326:B331"/>
    <mergeCell ref="C332:C338"/>
    <mergeCell ref="A339:A345"/>
    <mergeCell ref="C339:C345"/>
    <mergeCell ref="D339:D345"/>
    <mergeCell ref="F380:F386"/>
    <mergeCell ref="B448:B454"/>
    <mergeCell ref="A737:A741"/>
    <mergeCell ref="A672:A679"/>
    <mergeCell ref="A680:A687"/>
    <mergeCell ref="B571:B577"/>
    <mergeCell ref="A702:A710"/>
    <mergeCell ref="B702:B710"/>
    <mergeCell ref="A711:A717"/>
    <mergeCell ref="B711:B717"/>
    <mergeCell ref="A718:A726"/>
    <mergeCell ref="B665:B671"/>
    <mergeCell ref="B718:B726"/>
    <mergeCell ref="B590:B596"/>
    <mergeCell ref="B658:B664"/>
    <mergeCell ref="B623:B630"/>
    <mergeCell ref="B604:B610"/>
    <mergeCell ref="B597:B603"/>
    <mergeCell ref="B611:B616"/>
    <mergeCell ref="A665:A671"/>
    <mergeCell ref="A658:A664"/>
    <mergeCell ref="A688:A695"/>
    <mergeCell ref="B539:B545"/>
    <mergeCell ref="B565:B570"/>
    <mergeCell ref="F565:F567"/>
    <mergeCell ref="G565:G570"/>
    <mergeCell ref="B546:B552"/>
    <mergeCell ref="B415:B421"/>
    <mergeCell ref="C476:C483"/>
    <mergeCell ref="F476:F483"/>
    <mergeCell ref="G487:G493"/>
    <mergeCell ref="D623:F630"/>
    <mergeCell ref="C680:C687"/>
    <mergeCell ref="C665:C671"/>
    <mergeCell ref="F680:F687"/>
    <mergeCell ref="C672:C679"/>
    <mergeCell ref="B468:B475"/>
    <mergeCell ref="E422:E428"/>
    <mergeCell ref="A476:A483"/>
    <mergeCell ref="B476:B483"/>
    <mergeCell ref="C445:I445"/>
    <mergeCell ref="D448:F454"/>
    <mergeCell ref="G439:G444"/>
    <mergeCell ref="C773:L773"/>
    <mergeCell ref="C737:C741"/>
    <mergeCell ref="C768:I768"/>
    <mergeCell ref="C769:I769"/>
    <mergeCell ref="H727:H736"/>
    <mergeCell ref="H553:H558"/>
    <mergeCell ref="G553:G558"/>
    <mergeCell ref="H597:H602"/>
    <mergeCell ref="H639:H644"/>
    <mergeCell ref="G680:G687"/>
    <mergeCell ref="D665:D671"/>
    <mergeCell ref="E665:E671"/>
    <mergeCell ref="G645:G650"/>
    <mergeCell ref="H665:H671"/>
    <mergeCell ref="H590:H596"/>
    <mergeCell ref="J604:J607"/>
    <mergeCell ref="F711:F717"/>
    <mergeCell ref="H711:H717"/>
    <mergeCell ref="D702:F710"/>
    <mergeCell ref="H672:H679"/>
    <mergeCell ref="C697:I697"/>
    <mergeCell ref="I665:I671"/>
    <mergeCell ref="I711:I717"/>
    <mergeCell ref="C696:I696"/>
    <mergeCell ref="C754:C760"/>
    <mergeCell ref="A761:A767"/>
    <mergeCell ref="A774:A782"/>
    <mergeCell ref="I783:I791"/>
    <mergeCell ref="I319:I325"/>
    <mergeCell ref="G326:G331"/>
    <mergeCell ref="F651:F657"/>
    <mergeCell ref="H651:H657"/>
    <mergeCell ref="I651:I657"/>
    <mergeCell ref="I718:I726"/>
    <mergeCell ref="G742:G746"/>
    <mergeCell ref="B770:O770"/>
    <mergeCell ref="B737:B741"/>
    <mergeCell ref="F737:F739"/>
    <mergeCell ref="H737:H741"/>
    <mergeCell ref="I737:I741"/>
    <mergeCell ref="G737:G741"/>
    <mergeCell ref="E733:E736"/>
    <mergeCell ref="G727:G736"/>
    <mergeCell ref="A487:A493"/>
    <mergeCell ref="B487:B493"/>
    <mergeCell ref="C487:C493"/>
    <mergeCell ref="H494:H500"/>
    <mergeCell ref="D772:O772"/>
    <mergeCell ref="F747:F753"/>
    <mergeCell ref="E727:E732"/>
    <mergeCell ref="J578:J583"/>
    <mergeCell ref="B688:B695"/>
    <mergeCell ref="C688:C695"/>
    <mergeCell ref="D688:D695"/>
    <mergeCell ref="E688:E695"/>
    <mergeCell ref="F688:F695"/>
    <mergeCell ref="G688:G695"/>
    <mergeCell ref="H688:H695"/>
    <mergeCell ref="J623:J626"/>
    <mergeCell ref="I590:I596"/>
    <mergeCell ref="G718:G726"/>
    <mergeCell ref="C718:C726"/>
    <mergeCell ref="H702:H710"/>
    <mergeCell ref="G702:G710"/>
    <mergeCell ref="G711:G717"/>
    <mergeCell ref="C711:C717"/>
    <mergeCell ref="F665:F671"/>
    <mergeCell ref="H680:H687"/>
    <mergeCell ref="D672:D679"/>
    <mergeCell ref="F658:F664"/>
    <mergeCell ref="E658:E664"/>
    <mergeCell ref="D658:D664"/>
    <mergeCell ref="I702:I710"/>
    <mergeCell ref="G559:G564"/>
    <mergeCell ref="G651:G657"/>
    <mergeCell ref="F645:F650"/>
    <mergeCell ref="F672:F678"/>
    <mergeCell ref="I209:I215"/>
    <mergeCell ref="E209:E215"/>
    <mergeCell ref="I260:I266"/>
    <mergeCell ref="G260:G266"/>
    <mergeCell ref="G240:G246"/>
    <mergeCell ref="F223:F229"/>
    <mergeCell ref="I230:I236"/>
    <mergeCell ref="E216:E222"/>
    <mergeCell ref="G216:G222"/>
    <mergeCell ref="H216:H222"/>
    <mergeCell ref="G415:G421"/>
    <mergeCell ref="G422:G428"/>
    <mergeCell ref="E339:E345"/>
    <mergeCell ref="E346:E352"/>
    <mergeCell ref="E353:E359"/>
    <mergeCell ref="I353:I359"/>
    <mergeCell ref="H539:H545"/>
    <mergeCell ref="H415:H421"/>
    <mergeCell ref="H422:H428"/>
    <mergeCell ref="J142:J148"/>
    <mergeCell ref="C484:I484"/>
    <mergeCell ref="C368:I368"/>
    <mergeCell ref="G373:G379"/>
    <mergeCell ref="H299:H304"/>
    <mergeCell ref="F128:F134"/>
    <mergeCell ref="H128:H134"/>
    <mergeCell ref="B672:B679"/>
    <mergeCell ref="E672:E679"/>
    <mergeCell ref="F553:F555"/>
    <mergeCell ref="J332:J338"/>
    <mergeCell ref="F332:F338"/>
    <mergeCell ref="G332:G338"/>
    <mergeCell ref="H332:H337"/>
    <mergeCell ref="I332:I338"/>
    <mergeCell ref="H476:H483"/>
    <mergeCell ref="I415:I421"/>
    <mergeCell ref="I422:I428"/>
    <mergeCell ref="H408:H414"/>
    <mergeCell ref="B394:B400"/>
    <mergeCell ref="F394:F400"/>
    <mergeCell ref="E394:E400"/>
    <mergeCell ref="G394:G400"/>
    <mergeCell ref="H394:H400"/>
    <mergeCell ref="J286:J287"/>
    <mergeCell ref="H292:H298"/>
    <mergeCell ref="F578:F583"/>
    <mergeCell ref="F559:F561"/>
    <mergeCell ref="H487:H493"/>
    <mergeCell ref="D487:F493"/>
    <mergeCell ref="J196:J202"/>
    <mergeCell ref="J260:J262"/>
    <mergeCell ref="G455:G461"/>
    <mergeCell ref="J504:J506"/>
    <mergeCell ref="H432:H438"/>
    <mergeCell ref="G401:G407"/>
    <mergeCell ref="G408:G414"/>
    <mergeCell ref="H439:H444"/>
    <mergeCell ref="G448:G454"/>
    <mergeCell ref="I439:I444"/>
    <mergeCell ref="H448:H454"/>
    <mergeCell ref="D230:D236"/>
    <mergeCell ref="F230:F236"/>
    <mergeCell ref="E230:E236"/>
    <mergeCell ref="H230:H236"/>
    <mergeCell ref="G230:G236"/>
    <mergeCell ref="C237:I237"/>
    <mergeCell ref="G247:G253"/>
    <mergeCell ref="D432:F438"/>
    <mergeCell ref="G432:G438"/>
    <mergeCell ref="I448:I454"/>
    <mergeCell ref="I432:I438"/>
    <mergeCell ref="F439:F444"/>
    <mergeCell ref="N470:N471"/>
    <mergeCell ref="O470:O471"/>
    <mergeCell ref="I299:I304"/>
    <mergeCell ref="I305:I311"/>
    <mergeCell ref="C367:I367"/>
    <mergeCell ref="J448:J450"/>
    <mergeCell ref="I455:I461"/>
    <mergeCell ref="I373:I379"/>
    <mergeCell ref="G305:G311"/>
    <mergeCell ref="H305:H311"/>
    <mergeCell ref="E415:E421"/>
    <mergeCell ref="F360:F366"/>
    <mergeCell ref="I312:I318"/>
    <mergeCell ref="I292:I298"/>
    <mergeCell ref="G286:G291"/>
    <mergeCell ref="G292:G298"/>
    <mergeCell ref="H312:H318"/>
    <mergeCell ref="F299:F304"/>
    <mergeCell ref="G299:G304"/>
    <mergeCell ref="G380:G386"/>
    <mergeCell ref="M497:M498"/>
    <mergeCell ref="M470:M471"/>
    <mergeCell ref="B559:B564"/>
    <mergeCell ref="I525:I531"/>
    <mergeCell ref="G525:G531"/>
    <mergeCell ref="B532:B538"/>
    <mergeCell ref="F532:F538"/>
    <mergeCell ref="H532:H538"/>
    <mergeCell ref="I532:I538"/>
    <mergeCell ref="G532:G538"/>
    <mergeCell ref="I494:I500"/>
    <mergeCell ref="I504:I510"/>
    <mergeCell ref="I539:I545"/>
    <mergeCell ref="F546:F549"/>
    <mergeCell ref="H546:H552"/>
    <mergeCell ref="I476:I483"/>
    <mergeCell ref="G546:G552"/>
    <mergeCell ref="B553:B558"/>
    <mergeCell ref="B680:B687"/>
    <mergeCell ref="H559:H564"/>
    <mergeCell ref="B525:B531"/>
    <mergeCell ref="F525:F528"/>
    <mergeCell ref="H525:H531"/>
    <mergeCell ref="B511:B517"/>
    <mergeCell ref="F511:F517"/>
    <mergeCell ref="H511:H517"/>
    <mergeCell ref="J468:J471"/>
    <mergeCell ref="I487:I493"/>
    <mergeCell ref="J487:J489"/>
    <mergeCell ref="I511:I517"/>
    <mergeCell ref="G511:G517"/>
    <mergeCell ref="J590:J592"/>
    <mergeCell ref="E680:E687"/>
    <mergeCell ref="D680:D687"/>
    <mergeCell ref="H565:H570"/>
    <mergeCell ref="G658:G664"/>
    <mergeCell ref="G571:G577"/>
    <mergeCell ref="C584:I584"/>
    <mergeCell ref="C585:I585"/>
    <mergeCell ref="E578:E583"/>
    <mergeCell ref="G578:G583"/>
    <mergeCell ref="I578:I583"/>
    <mergeCell ref="G672:G679"/>
    <mergeCell ref="G611:G616"/>
    <mergeCell ref="F597:F603"/>
    <mergeCell ref="C617:I617"/>
    <mergeCell ref="C618:I618"/>
    <mergeCell ref="I611:I616"/>
    <mergeCell ref="H604:H610"/>
    <mergeCell ref="I639:I640"/>
    <mergeCell ref="B518:B524"/>
    <mergeCell ref="F518:F521"/>
    <mergeCell ref="H518:H524"/>
    <mergeCell ref="I518:I524"/>
    <mergeCell ref="G518:G524"/>
    <mergeCell ref="I571:I577"/>
    <mergeCell ref="C658:C664"/>
    <mergeCell ref="H578:H583"/>
    <mergeCell ref="D590:F596"/>
    <mergeCell ref="G590:G596"/>
    <mergeCell ref="G597:G603"/>
    <mergeCell ref="G623:G630"/>
    <mergeCell ref="G604:G610"/>
    <mergeCell ref="H645:H650"/>
    <mergeCell ref="F639:F644"/>
    <mergeCell ref="I645:I650"/>
    <mergeCell ref="A80:A81"/>
    <mergeCell ref="F89:F94"/>
    <mergeCell ref="H89:H94"/>
    <mergeCell ref="B101:B106"/>
    <mergeCell ref="E101:E106"/>
    <mergeCell ref="G101:G106"/>
    <mergeCell ref="A69:A74"/>
    <mergeCell ref="B69:B74"/>
    <mergeCell ref="C69:C74"/>
    <mergeCell ref="E69:E74"/>
    <mergeCell ref="D69:D74"/>
    <mergeCell ref="H69:H74"/>
    <mergeCell ref="G69:G74"/>
    <mergeCell ref="F69:F74"/>
    <mergeCell ref="B82:B88"/>
    <mergeCell ref="C80:L81"/>
    <mergeCell ref="B80:B81"/>
    <mergeCell ref="I105:I106"/>
    <mergeCell ref="B89:B94"/>
    <mergeCell ref="I89:I94"/>
    <mergeCell ref="E89:E94"/>
    <mergeCell ref="G89:G94"/>
    <mergeCell ref="F107:F113"/>
    <mergeCell ref="B107:B113"/>
    <mergeCell ref="H107:H113"/>
    <mergeCell ref="G107:G113"/>
    <mergeCell ref="J82:J84"/>
    <mergeCell ref="G95:G100"/>
    <mergeCell ref="F95:F100"/>
    <mergeCell ref="E95:E100"/>
    <mergeCell ref="B95:B100"/>
    <mergeCell ref="C170:I170"/>
    <mergeCell ref="H190:H195"/>
    <mergeCell ref="I190:I195"/>
    <mergeCell ref="I177:I183"/>
    <mergeCell ref="G177:G183"/>
    <mergeCell ref="H114:H120"/>
    <mergeCell ref="F101:F106"/>
    <mergeCell ref="H101:H106"/>
    <mergeCell ref="H142:H148"/>
    <mergeCell ref="I128:I134"/>
    <mergeCell ref="F135:F140"/>
    <mergeCell ref="H135:H141"/>
    <mergeCell ref="I135:I141"/>
    <mergeCell ref="G128:G134"/>
    <mergeCell ref="G135:G141"/>
    <mergeCell ref="F142:F148"/>
    <mergeCell ref="B184:B189"/>
    <mergeCell ref="I142:I148"/>
    <mergeCell ref="E142:E148"/>
    <mergeCell ref="D142:D148"/>
    <mergeCell ref="A822:K822"/>
    <mergeCell ref="A823:K823"/>
    <mergeCell ref="A810:K810"/>
    <mergeCell ref="A811:K811"/>
    <mergeCell ref="A812:K812"/>
    <mergeCell ref="A813:K813"/>
    <mergeCell ref="A814:K814"/>
    <mergeCell ref="A815:K815"/>
    <mergeCell ref="H718:H726"/>
    <mergeCell ref="A819:K819"/>
    <mergeCell ref="A742:A746"/>
    <mergeCell ref="B742:B746"/>
    <mergeCell ref="H774:H782"/>
    <mergeCell ref="H783:H791"/>
    <mergeCell ref="I774:I782"/>
    <mergeCell ref="B774:B782"/>
    <mergeCell ref="F718:F726"/>
    <mergeCell ref="A727:A732"/>
    <mergeCell ref="B727:B732"/>
    <mergeCell ref="C727:C732"/>
    <mergeCell ref="I727:I732"/>
    <mergeCell ref="F727:F732"/>
    <mergeCell ref="B761:B767"/>
    <mergeCell ref="C761:C767"/>
    <mergeCell ref="A816:K816"/>
    <mergeCell ref="A817:K817"/>
    <mergeCell ref="A818:K818"/>
    <mergeCell ref="AA247:AA253"/>
    <mergeCell ref="J247:J249"/>
    <mergeCell ref="M785:M786"/>
    <mergeCell ref="D604:F610"/>
    <mergeCell ref="A820:K820"/>
    <mergeCell ref="A821:K821"/>
    <mergeCell ref="A494:A500"/>
    <mergeCell ref="B494:B500"/>
    <mergeCell ref="C494:C500"/>
    <mergeCell ref="F494:F500"/>
    <mergeCell ref="G665:G671"/>
    <mergeCell ref="G494:G500"/>
    <mergeCell ref="J688:J695"/>
    <mergeCell ref="J702:J704"/>
    <mergeCell ref="I569:I570"/>
    <mergeCell ref="I546:I552"/>
    <mergeCell ref="I553:I558"/>
    <mergeCell ref="I559:I564"/>
    <mergeCell ref="I604:I610"/>
    <mergeCell ref="I643:I644"/>
    <mergeCell ref="I597:I603"/>
    <mergeCell ref="J69:J70"/>
    <mergeCell ref="I360:I366"/>
    <mergeCell ref="A360:A366"/>
    <mergeCell ref="B360:B366"/>
    <mergeCell ref="C360:C366"/>
    <mergeCell ref="D360:D366"/>
    <mergeCell ref="E360:E366"/>
    <mergeCell ref="A156:A162"/>
    <mergeCell ref="B156:B162"/>
    <mergeCell ref="C156:C162"/>
    <mergeCell ref="H177:H183"/>
    <mergeCell ref="F184:F189"/>
    <mergeCell ref="H184:H189"/>
    <mergeCell ref="F203:F208"/>
    <mergeCell ref="H209:H215"/>
    <mergeCell ref="G209:G215"/>
    <mergeCell ref="H121:H127"/>
    <mergeCell ref="F114:F120"/>
    <mergeCell ref="F121:F127"/>
    <mergeCell ref="B142:B148"/>
    <mergeCell ref="C142:C148"/>
    <mergeCell ref="G142:G148"/>
    <mergeCell ref="B135:B141"/>
    <mergeCell ref="B128:B134"/>
    <mergeCell ref="J156:J162"/>
    <mergeCell ref="J163:J169"/>
    <mergeCell ref="D156:D162"/>
    <mergeCell ref="A163:A169"/>
    <mergeCell ref="B163:B169"/>
    <mergeCell ref="C163:C169"/>
    <mergeCell ref="D163:D169"/>
    <mergeCell ref="E156:E162"/>
    <mergeCell ref="E163:E169"/>
  </mergeCells>
  <pageMargins left="0.70866141732283472" right="0.70866141732283472" top="0.74803149606299213" bottom="0.74803149606299213" header="0.31496062992125984" footer="0.31496062992125984"/>
  <pageSetup paperSize="9" scale="60" firstPageNumber="7" fitToHeight="0" orientation="landscape" useFirstPageNumber="1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FFDBE-85A7-4DC9-BB0B-A309668B64CF}">
  <sheetPr>
    <pageSetUpPr fitToPage="1"/>
  </sheetPr>
  <dimension ref="A1:XFD670"/>
  <sheetViews>
    <sheetView view="pageBreakPreview" zoomScaleNormal="80" zoomScaleSheetLayoutView="100" workbookViewId="0">
      <selection activeCell="M1" sqref="M1:O1"/>
    </sheetView>
  </sheetViews>
  <sheetFormatPr defaultColWidth="9.140625" defaultRowHeight="12.75" x14ac:dyDescent="0.25"/>
  <cols>
    <col min="1" max="1" width="2.7109375" style="1225" customWidth="1"/>
    <col min="2" max="5" width="2.7109375" style="1222" customWidth="1"/>
    <col min="6" max="6" width="36.140625" style="26" customWidth="1"/>
    <col min="7" max="7" width="3.28515625" style="1224" customWidth="1"/>
    <col min="8" max="8" width="3.28515625" style="1223" customWidth="1"/>
    <col min="9" max="9" width="4.7109375" style="1222" customWidth="1"/>
    <col min="10" max="10" width="24.42578125" style="1222" customWidth="1"/>
    <col min="11" max="11" width="7.85546875" style="1222" customWidth="1"/>
    <col min="12" max="12" width="11.85546875" style="1222" customWidth="1"/>
    <col min="13" max="13" width="35" style="1222" customWidth="1"/>
    <col min="14" max="14" width="8.7109375" style="1222" customWidth="1"/>
    <col min="15" max="15" width="12.42578125" style="1222" customWidth="1"/>
    <col min="16" max="16" width="14.28515625" style="1222" customWidth="1"/>
    <col min="17" max="17" width="10" style="1222" customWidth="1"/>
    <col min="18" max="18" width="8.5703125" style="1222" customWidth="1"/>
    <col min="19" max="16384" width="9.140625" style="1222"/>
  </cols>
  <sheetData>
    <row r="1" spans="1:21" ht="67.5" customHeight="1" x14ac:dyDescent="0.25">
      <c r="A1" s="1222"/>
      <c r="L1" s="2072"/>
      <c r="M1" s="3121" t="s">
        <v>1115</v>
      </c>
      <c r="N1" s="3121"/>
      <c r="O1" s="3121"/>
      <c r="P1" s="2071"/>
      <c r="Q1" s="2071"/>
      <c r="R1" s="2070"/>
      <c r="S1" s="2070"/>
      <c r="T1" s="2070"/>
      <c r="U1" s="2070"/>
    </row>
    <row r="2" spans="1:21" s="26" customFormat="1" ht="33" customHeight="1" x14ac:dyDescent="0.25">
      <c r="A2" s="4009" t="s">
        <v>816</v>
      </c>
      <c r="B2" s="4009"/>
      <c r="C2" s="4009"/>
      <c r="D2" s="4009"/>
      <c r="E2" s="4009"/>
      <c r="F2" s="4009"/>
      <c r="G2" s="4009"/>
      <c r="H2" s="4009"/>
      <c r="I2" s="4009"/>
      <c r="J2" s="4009"/>
      <c r="K2" s="4009"/>
      <c r="L2" s="4009"/>
      <c r="M2" s="4009"/>
      <c r="N2" s="4009"/>
      <c r="O2" s="4009"/>
      <c r="P2" s="2069"/>
      <c r="Q2" s="2069"/>
    </row>
    <row r="3" spans="1:21" s="26" customFormat="1" ht="15" customHeight="1" x14ac:dyDescent="0.25">
      <c r="A3" s="4009" t="s">
        <v>815</v>
      </c>
      <c r="B3" s="4009"/>
      <c r="C3" s="4009"/>
      <c r="D3" s="4009"/>
      <c r="E3" s="4009"/>
      <c r="F3" s="4009"/>
      <c r="G3" s="4009"/>
      <c r="H3" s="4009"/>
      <c r="I3" s="4009"/>
      <c r="J3" s="4009"/>
      <c r="K3" s="4009"/>
      <c r="L3" s="4009"/>
      <c r="M3" s="4009"/>
      <c r="N3" s="4009"/>
      <c r="O3" s="4009"/>
      <c r="P3" s="2069"/>
      <c r="Q3" s="2069"/>
    </row>
    <row r="4" spans="1:21" s="26" customFormat="1" ht="16.5" customHeight="1" thickBot="1" x14ac:dyDescent="0.3">
      <c r="G4" s="1224"/>
      <c r="H4" s="2068"/>
      <c r="M4" s="1980"/>
      <c r="N4" s="4022" t="s">
        <v>26</v>
      </c>
      <c r="O4" s="4022"/>
      <c r="P4" s="2045"/>
      <c r="Q4" s="2045"/>
    </row>
    <row r="5" spans="1:21" s="26" customFormat="1" ht="30" customHeight="1" thickBot="1" x14ac:dyDescent="0.3">
      <c r="A5" s="4015" t="s">
        <v>374</v>
      </c>
      <c r="B5" s="4017" t="s">
        <v>373</v>
      </c>
      <c r="C5" s="4019" t="s">
        <v>369</v>
      </c>
      <c r="D5" s="4025" t="s">
        <v>372</v>
      </c>
      <c r="E5" s="4010" t="s">
        <v>814</v>
      </c>
      <c r="F5" s="4027" t="s">
        <v>370</v>
      </c>
      <c r="G5" s="4013" t="s">
        <v>369</v>
      </c>
      <c r="H5" s="4023" t="s">
        <v>813</v>
      </c>
      <c r="I5" s="4010" t="s">
        <v>367</v>
      </c>
      <c r="J5" s="3279" t="s">
        <v>366</v>
      </c>
      <c r="K5" s="4010" t="s">
        <v>365</v>
      </c>
      <c r="L5" s="3224" t="s">
        <v>364</v>
      </c>
      <c r="M5" s="3281" t="s">
        <v>363</v>
      </c>
      <c r="N5" s="3282"/>
      <c r="O5" s="3283"/>
      <c r="P5" s="1711"/>
      <c r="Q5" s="1711"/>
    </row>
    <row r="6" spans="1:21" s="26" customFormat="1" ht="96" customHeight="1" thickBot="1" x14ac:dyDescent="0.3">
      <c r="A6" s="4016"/>
      <c r="B6" s="4018"/>
      <c r="C6" s="4020"/>
      <c r="D6" s="4026"/>
      <c r="E6" s="4012"/>
      <c r="F6" s="4028"/>
      <c r="G6" s="4014"/>
      <c r="H6" s="4024"/>
      <c r="I6" s="4011"/>
      <c r="J6" s="3280"/>
      <c r="K6" s="4012"/>
      <c r="L6" s="3226"/>
      <c r="M6" s="1711" t="s">
        <v>362</v>
      </c>
      <c r="N6" s="2067" t="s">
        <v>361</v>
      </c>
      <c r="O6" s="2066" t="s">
        <v>360</v>
      </c>
      <c r="P6" s="2065"/>
      <c r="Q6" s="2065"/>
    </row>
    <row r="7" spans="1:21" s="26" customFormat="1" ht="15" customHeight="1" thickBot="1" x14ac:dyDescent="0.3">
      <c r="A7" s="2064" t="s">
        <v>35</v>
      </c>
      <c r="B7" s="3834" t="s">
        <v>222</v>
      </c>
      <c r="C7" s="3835"/>
      <c r="D7" s="3835"/>
      <c r="E7" s="3835"/>
      <c r="F7" s="3835"/>
      <c r="G7" s="3835"/>
      <c r="H7" s="3835"/>
      <c r="I7" s="3835"/>
      <c r="J7" s="3835"/>
      <c r="K7" s="3835"/>
      <c r="L7" s="3835"/>
      <c r="M7" s="3835"/>
      <c r="N7" s="3835"/>
      <c r="O7" s="3836"/>
      <c r="P7" s="2063"/>
      <c r="Q7" s="2063"/>
    </row>
    <row r="8" spans="1:21" s="26" customFormat="1" ht="33" customHeight="1" thickBot="1" x14ac:dyDescent="0.3">
      <c r="A8" s="1892"/>
      <c r="B8" s="3837"/>
      <c r="C8" s="3838"/>
      <c r="D8" s="3838"/>
      <c r="E8" s="3838"/>
      <c r="F8" s="3838"/>
      <c r="G8" s="3838"/>
      <c r="H8" s="3838"/>
      <c r="I8" s="3838"/>
      <c r="J8" s="3838"/>
      <c r="K8" s="3838"/>
      <c r="L8" s="3839"/>
      <c r="M8" s="2062" t="s">
        <v>812</v>
      </c>
      <c r="N8" s="2061" t="s">
        <v>46</v>
      </c>
      <c r="O8" s="1890">
        <v>8</v>
      </c>
      <c r="P8" s="1497"/>
      <c r="Q8" s="1497"/>
    </row>
    <row r="9" spans="1:21" s="26" customFormat="1" ht="26.25" customHeight="1" thickBot="1" x14ac:dyDescent="0.3">
      <c r="A9" s="3909" t="s">
        <v>35</v>
      </c>
      <c r="B9" s="3904" t="s">
        <v>35</v>
      </c>
      <c r="C9" s="4097" t="s">
        <v>811</v>
      </c>
      <c r="D9" s="4098"/>
      <c r="E9" s="4098"/>
      <c r="F9" s="4098"/>
      <c r="G9" s="4098"/>
      <c r="H9" s="4098"/>
      <c r="I9" s="4098"/>
      <c r="J9" s="4098"/>
      <c r="K9" s="4098"/>
      <c r="L9" s="4098"/>
      <c r="M9" s="4098"/>
      <c r="N9" s="4098"/>
      <c r="O9" s="4099"/>
      <c r="P9" s="1893"/>
      <c r="Q9" s="1893"/>
    </row>
    <row r="10" spans="1:21" s="26" customFormat="1" ht="42" customHeight="1" thickBot="1" x14ac:dyDescent="0.3">
      <c r="A10" s="3911"/>
      <c r="B10" s="3906"/>
      <c r="C10" s="4094"/>
      <c r="D10" s="4095"/>
      <c r="E10" s="4095"/>
      <c r="F10" s="4095"/>
      <c r="G10" s="4095"/>
      <c r="H10" s="4095"/>
      <c r="I10" s="4095"/>
      <c r="J10" s="4095"/>
      <c r="K10" s="4095"/>
      <c r="L10" s="4096"/>
      <c r="M10" s="2060" t="s">
        <v>810</v>
      </c>
      <c r="N10" s="1200" t="s">
        <v>46</v>
      </c>
      <c r="O10" s="1762">
        <v>70</v>
      </c>
      <c r="P10" s="1349"/>
      <c r="Q10" s="1349"/>
    </row>
    <row r="11" spans="1:21" s="26" customFormat="1" ht="35.25" customHeight="1" thickBot="1" x14ac:dyDescent="0.3">
      <c r="A11" s="3909" t="s">
        <v>35</v>
      </c>
      <c r="B11" s="3999" t="s">
        <v>35</v>
      </c>
      <c r="C11" s="1286" t="s">
        <v>35</v>
      </c>
      <c r="D11" s="4081" t="s">
        <v>809</v>
      </c>
      <c r="E11" s="4082"/>
      <c r="F11" s="4083"/>
      <c r="G11" s="3899" t="s">
        <v>340</v>
      </c>
      <c r="H11" s="3767" t="s">
        <v>51</v>
      </c>
      <c r="I11" s="1388" t="s">
        <v>755</v>
      </c>
      <c r="J11" s="2059" t="s">
        <v>696</v>
      </c>
      <c r="K11" s="1820"/>
      <c r="L11" s="2058"/>
      <c r="M11" s="1599"/>
      <c r="N11" s="1469"/>
      <c r="O11" s="1512"/>
    </row>
    <row r="12" spans="1:21" s="26" customFormat="1" ht="15.75" customHeight="1" x14ac:dyDescent="0.25">
      <c r="A12" s="3910"/>
      <c r="B12" s="4000"/>
      <c r="C12" s="1277"/>
      <c r="D12" s="1285" t="s">
        <v>35</v>
      </c>
      <c r="E12" s="1309"/>
      <c r="F12" s="3809" t="s">
        <v>808</v>
      </c>
      <c r="G12" s="3900"/>
      <c r="H12" s="3768"/>
      <c r="I12" s="1275" t="s">
        <v>528</v>
      </c>
      <c r="J12" s="1869" t="s">
        <v>120</v>
      </c>
      <c r="K12" s="1786" t="s">
        <v>48</v>
      </c>
      <c r="L12" s="2048">
        <v>100</v>
      </c>
      <c r="M12" s="2057" t="s">
        <v>807</v>
      </c>
      <c r="N12" s="2056" t="s">
        <v>130</v>
      </c>
      <c r="O12" s="2055">
        <v>92.3</v>
      </c>
      <c r="P12" s="1349"/>
      <c r="Q12" s="1349"/>
      <c r="S12" s="2054"/>
      <c r="T12" s="2053"/>
      <c r="U12" s="1236"/>
    </row>
    <row r="13" spans="1:21" s="26" customFormat="1" ht="15" customHeight="1" x14ac:dyDescent="0.25">
      <c r="A13" s="3910"/>
      <c r="B13" s="4000"/>
      <c r="C13" s="1277"/>
      <c r="D13" s="1276"/>
      <c r="E13" s="1274"/>
      <c r="F13" s="3810"/>
      <c r="G13" s="3900"/>
      <c r="H13" s="3768"/>
      <c r="I13" s="1275"/>
      <c r="J13" s="1606"/>
      <c r="K13" s="1786" t="s">
        <v>37</v>
      </c>
      <c r="L13" s="2048"/>
      <c r="M13" s="1589"/>
      <c r="N13" s="2052"/>
      <c r="O13" s="2051"/>
      <c r="P13" s="1681"/>
      <c r="Q13" s="1681"/>
      <c r="U13" s="1236"/>
    </row>
    <row r="14" spans="1:21" s="26" customFormat="1" ht="16.5" customHeight="1" x14ac:dyDescent="0.25">
      <c r="A14" s="3910"/>
      <c r="B14" s="4000"/>
      <c r="C14" s="1277"/>
      <c r="D14" s="1276"/>
      <c r="E14" s="1274"/>
      <c r="F14" s="3810"/>
      <c r="G14" s="3900"/>
      <c r="H14" s="3768"/>
      <c r="I14" s="1275"/>
      <c r="J14" s="1606"/>
      <c r="K14" s="2002" t="s">
        <v>36</v>
      </c>
      <c r="L14" s="2050">
        <v>200</v>
      </c>
      <c r="M14" s="1589"/>
      <c r="N14" s="1426"/>
      <c r="O14" s="1316"/>
      <c r="U14" s="1236"/>
    </row>
    <row r="15" spans="1:21" s="26" customFormat="1" ht="16.5" customHeight="1" thickBot="1" x14ac:dyDescent="0.3">
      <c r="A15" s="3910"/>
      <c r="B15" s="4000"/>
      <c r="C15" s="1277"/>
      <c r="D15" s="1276"/>
      <c r="E15" s="1274"/>
      <c r="F15" s="3810"/>
      <c r="G15" s="3900"/>
      <c r="H15" s="3768"/>
      <c r="I15" s="1275"/>
      <c r="J15" s="1606"/>
      <c r="K15" s="2049" t="s">
        <v>43</v>
      </c>
      <c r="L15" s="1977">
        <v>0</v>
      </c>
      <c r="M15" s="1380"/>
      <c r="N15" s="1379"/>
      <c r="O15" s="1734"/>
      <c r="U15" s="1236"/>
    </row>
    <row r="16" spans="1:21" s="26" customFormat="1" ht="12.75" customHeight="1" thickBot="1" x14ac:dyDescent="0.3">
      <c r="A16" s="3910"/>
      <c r="B16" s="4000"/>
      <c r="C16" s="1277"/>
      <c r="D16" s="1268"/>
      <c r="E16" s="1266"/>
      <c r="F16" s="3811"/>
      <c r="G16" s="3900"/>
      <c r="H16" s="3768"/>
      <c r="I16" s="1275"/>
      <c r="J16" s="1603"/>
      <c r="K16" s="1548" t="s">
        <v>29</v>
      </c>
      <c r="L16" s="1988">
        <f>SUM(L12:L15)</f>
        <v>300</v>
      </c>
      <c r="M16" s="24"/>
      <c r="N16" s="1390"/>
      <c r="O16" s="1389"/>
      <c r="U16" s="1236"/>
    </row>
    <row r="17" spans="1:24" s="26" customFormat="1" ht="39" hidden="1" customHeight="1" x14ac:dyDescent="0.25">
      <c r="A17" s="3910"/>
      <c r="B17" s="4000"/>
      <c r="C17" s="1277"/>
      <c r="D17" s="1285" t="s">
        <v>84</v>
      </c>
      <c r="E17" s="1309"/>
      <c r="F17" s="3255" t="s">
        <v>806</v>
      </c>
      <c r="G17" s="3900"/>
      <c r="H17" s="3768"/>
      <c r="I17" s="1275"/>
      <c r="J17" s="1606"/>
      <c r="K17" s="1786" t="s">
        <v>48</v>
      </c>
      <c r="L17" s="2048"/>
      <c r="M17" s="2039" t="s">
        <v>805</v>
      </c>
      <c r="N17" s="1651" t="s">
        <v>130</v>
      </c>
      <c r="O17" s="1498">
        <v>0.52900000000000003</v>
      </c>
      <c r="P17" s="1497"/>
      <c r="Q17" s="1497"/>
      <c r="U17" s="1236"/>
    </row>
    <row r="18" spans="1:24" s="26" customFormat="1" ht="21" hidden="1" customHeight="1" x14ac:dyDescent="0.25">
      <c r="A18" s="3910"/>
      <c r="B18" s="4000"/>
      <c r="C18" s="1277"/>
      <c r="D18" s="1276"/>
      <c r="E18" s="1274"/>
      <c r="F18" s="3597"/>
      <c r="G18" s="3900"/>
      <c r="H18" s="3768"/>
      <c r="I18" s="1275"/>
      <c r="J18" s="1606"/>
      <c r="K18" s="1786" t="s">
        <v>37</v>
      </c>
      <c r="L18" s="2048"/>
      <c r="M18" s="1761"/>
      <c r="N18" s="1650"/>
      <c r="O18" s="2047"/>
      <c r="P18" s="1497"/>
      <c r="Q18" s="1497"/>
    </row>
    <row r="19" spans="1:24" s="26" customFormat="1" ht="18" hidden="1" customHeight="1" thickBot="1" x14ac:dyDescent="0.3">
      <c r="A19" s="3910"/>
      <c r="B19" s="4000"/>
      <c r="C19" s="1277"/>
      <c r="D19" s="1276"/>
      <c r="E19" s="1274"/>
      <c r="F19" s="3597"/>
      <c r="G19" s="3900"/>
      <c r="H19" s="3768"/>
      <c r="I19" s="1275"/>
      <c r="J19" s="1606"/>
      <c r="K19" s="1555" t="s">
        <v>36</v>
      </c>
      <c r="L19" s="2046"/>
      <c r="M19" s="1753"/>
      <c r="N19" s="1396"/>
      <c r="O19" s="1395"/>
    </row>
    <row r="20" spans="1:24" s="26" customFormat="1" ht="25.5" hidden="1" customHeight="1" thickBot="1" x14ac:dyDescent="0.3">
      <c r="A20" s="3910"/>
      <c r="B20" s="4000"/>
      <c r="C20" s="1277"/>
      <c r="D20" s="1276"/>
      <c r="E20" s="1274"/>
      <c r="F20" s="3166"/>
      <c r="G20" s="3900"/>
      <c r="H20" s="3768"/>
      <c r="I20" s="1267"/>
      <c r="J20" s="1603"/>
      <c r="K20" s="1548" t="s">
        <v>29</v>
      </c>
      <c r="L20" s="2044">
        <f>SUM(L17:L19)</f>
        <v>0</v>
      </c>
      <c r="M20" s="24"/>
      <c r="N20" s="1390"/>
      <c r="O20" s="1389"/>
    </row>
    <row r="21" spans="1:24" s="26" customFormat="1" ht="19.149999999999999" customHeight="1" x14ac:dyDescent="0.25">
      <c r="A21" s="3910"/>
      <c r="B21" s="4000"/>
      <c r="C21" s="1277"/>
      <c r="D21" s="1276" t="s">
        <v>78</v>
      </c>
      <c r="E21" s="1274"/>
      <c r="F21" s="3255" t="s">
        <v>804</v>
      </c>
      <c r="G21" s="3900"/>
      <c r="H21" s="3768"/>
      <c r="I21" s="1284" t="s">
        <v>507</v>
      </c>
      <c r="J21" s="3802" t="s">
        <v>506</v>
      </c>
      <c r="K21" s="1820" t="s">
        <v>48</v>
      </c>
      <c r="L21" s="1595">
        <v>25</v>
      </c>
      <c r="M21" s="3752" t="s">
        <v>801</v>
      </c>
      <c r="N21" s="1651" t="s">
        <v>130</v>
      </c>
      <c r="O21" s="1320">
        <v>0.91</v>
      </c>
      <c r="P21" s="1237"/>
      <c r="Q21" s="1237"/>
      <c r="R21" s="1236"/>
      <c r="S21" s="1236"/>
      <c r="T21" s="1236"/>
      <c r="U21" s="1236"/>
      <c r="V21" s="1236"/>
      <c r="W21" s="1236"/>
      <c r="X21" s="1236"/>
    </row>
    <row r="22" spans="1:24" s="26" customFormat="1" ht="17.25" customHeight="1" thickBot="1" x14ac:dyDescent="0.3">
      <c r="A22" s="3910"/>
      <c r="B22" s="4000"/>
      <c r="C22" s="1277"/>
      <c r="D22" s="1276"/>
      <c r="E22" s="1274"/>
      <c r="F22" s="3597"/>
      <c r="G22" s="3900"/>
      <c r="H22" s="3768"/>
      <c r="I22" s="1275"/>
      <c r="J22" s="3803"/>
      <c r="K22" s="1786" t="s">
        <v>37</v>
      </c>
      <c r="L22" s="1605"/>
      <c r="M22" s="3770"/>
      <c r="N22" s="1373"/>
      <c r="O22" s="1659"/>
      <c r="P22" s="1237"/>
      <c r="Q22" s="1237"/>
      <c r="T22" s="2045"/>
    </row>
    <row r="23" spans="1:24" s="26" customFormat="1" ht="14.45" customHeight="1" thickBot="1" x14ac:dyDescent="0.3">
      <c r="A23" s="3910"/>
      <c r="B23" s="4000"/>
      <c r="C23" s="1277"/>
      <c r="D23" s="1276"/>
      <c r="E23" s="1274"/>
      <c r="F23" s="680"/>
      <c r="G23" s="3900"/>
      <c r="H23" s="3768"/>
      <c r="I23" s="1275"/>
      <c r="J23" s="1327"/>
      <c r="K23" s="1555" t="s">
        <v>36</v>
      </c>
      <c r="L23" s="2044">
        <v>182.3</v>
      </c>
      <c r="M23" s="24"/>
      <c r="N23" s="1390"/>
      <c r="O23" s="2035"/>
      <c r="P23" s="1237"/>
      <c r="Q23" s="1237"/>
      <c r="U23" s="1236"/>
    </row>
    <row r="24" spans="1:24" s="26" customFormat="1" ht="14.45" customHeight="1" thickBot="1" x14ac:dyDescent="0.3">
      <c r="A24" s="3910"/>
      <c r="B24" s="4000"/>
      <c r="C24" s="1277"/>
      <c r="D24" s="1276"/>
      <c r="E24" s="1274"/>
      <c r="F24" s="680"/>
      <c r="G24" s="3900"/>
      <c r="H24" s="3768"/>
      <c r="I24" s="1275"/>
      <c r="J24" s="1327"/>
      <c r="K24" s="1555" t="s">
        <v>43</v>
      </c>
      <c r="L24" s="2044">
        <v>200</v>
      </c>
      <c r="M24" s="24"/>
      <c r="N24" s="1390"/>
      <c r="O24" s="2035"/>
      <c r="P24" s="1237"/>
      <c r="Q24" s="1237"/>
      <c r="U24" s="1236"/>
    </row>
    <row r="25" spans="1:24" s="26" customFormat="1" ht="15" customHeight="1" thickBot="1" x14ac:dyDescent="0.3">
      <c r="A25" s="3910"/>
      <c r="B25" s="4000"/>
      <c r="C25" s="1269"/>
      <c r="D25" s="1268"/>
      <c r="E25" s="1266"/>
      <c r="F25" s="677"/>
      <c r="G25" s="3900"/>
      <c r="H25" s="3768"/>
      <c r="I25" s="1267"/>
      <c r="J25" s="1325"/>
      <c r="K25" s="1548" t="s">
        <v>29</v>
      </c>
      <c r="L25" s="1495">
        <f>SUM(L21:L24)</f>
        <v>407.3</v>
      </c>
      <c r="M25" s="24"/>
      <c r="N25" s="1390"/>
      <c r="O25" s="2035"/>
      <c r="P25" s="1237"/>
      <c r="Q25" s="1237"/>
    </row>
    <row r="26" spans="1:24" s="26" customFormat="1" ht="16.5" customHeight="1" thickBot="1" x14ac:dyDescent="0.3">
      <c r="A26" s="3910"/>
      <c r="B26" s="4000"/>
      <c r="C26" s="1277"/>
      <c r="D26" s="1285" t="s">
        <v>77</v>
      </c>
      <c r="E26" s="1309"/>
      <c r="F26" s="4084" t="s">
        <v>803</v>
      </c>
      <c r="G26" s="3900"/>
      <c r="H26" s="3768"/>
      <c r="I26" s="1284" t="s">
        <v>507</v>
      </c>
      <c r="J26" s="3802" t="s">
        <v>506</v>
      </c>
      <c r="K26" s="1820" t="s">
        <v>48</v>
      </c>
      <c r="L26" s="1621">
        <v>200</v>
      </c>
      <c r="M26" s="2039" t="s">
        <v>801</v>
      </c>
      <c r="N26" s="1384" t="s">
        <v>130</v>
      </c>
      <c r="O26" s="1540">
        <v>0.7</v>
      </c>
      <c r="P26" s="1237"/>
      <c r="Q26" s="1237"/>
    </row>
    <row r="27" spans="1:24" s="26" customFormat="1" ht="17.45" customHeight="1" x14ac:dyDescent="0.25">
      <c r="A27" s="3910"/>
      <c r="B27" s="4000"/>
      <c r="C27" s="1277"/>
      <c r="D27" s="1276"/>
      <c r="E27" s="1274"/>
      <c r="F27" s="4085"/>
      <c r="G27" s="3900"/>
      <c r="H27" s="3768"/>
      <c r="I27" s="1275"/>
      <c r="J27" s="3803"/>
      <c r="K27" s="1786" t="s">
        <v>37</v>
      </c>
      <c r="L27" s="1595"/>
      <c r="M27" s="1599"/>
      <c r="N27" s="1469"/>
      <c r="O27" s="1320"/>
      <c r="P27" s="1237"/>
      <c r="Q27" s="1237"/>
    </row>
    <row r="28" spans="1:24" s="26" customFormat="1" ht="13.9" customHeight="1" x14ac:dyDescent="0.25">
      <c r="A28" s="3910"/>
      <c r="B28" s="4000"/>
      <c r="C28" s="1277"/>
      <c r="D28" s="1276"/>
      <c r="E28" s="1274"/>
      <c r="F28" s="4085"/>
      <c r="G28" s="3900"/>
      <c r="H28" s="3768"/>
      <c r="I28" s="1275"/>
      <c r="J28" s="1327"/>
      <c r="K28" s="1555" t="s">
        <v>36</v>
      </c>
      <c r="L28" s="2043"/>
      <c r="M28" s="1589"/>
      <c r="N28" s="1426"/>
      <c r="O28" s="1536"/>
      <c r="P28" s="1237"/>
      <c r="Q28" s="1237"/>
    </row>
    <row r="29" spans="1:24" s="26" customFormat="1" ht="15.75" customHeight="1" thickBot="1" x14ac:dyDescent="0.3">
      <c r="A29" s="3910"/>
      <c r="B29" s="4000"/>
      <c r="C29" s="1277"/>
      <c r="D29" s="1276"/>
      <c r="E29" s="1274"/>
      <c r="F29" s="680"/>
      <c r="G29" s="3900"/>
      <c r="H29" s="3768"/>
      <c r="I29" s="1275"/>
      <c r="J29" s="1327"/>
      <c r="K29" s="1555" t="s">
        <v>43</v>
      </c>
      <c r="L29" s="1617"/>
      <c r="M29" s="1380"/>
      <c r="N29" s="1379"/>
      <c r="O29" s="2042"/>
      <c r="P29" s="1237"/>
      <c r="Q29" s="1237"/>
    </row>
    <row r="30" spans="1:24" s="26" customFormat="1" ht="15.6" customHeight="1" thickBot="1" x14ac:dyDescent="0.3">
      <c r="A30" s="3910"/>
      <c r="B30" s="4000"/>
      <c r="C30" s="1277"/>
      <c r="D30" s="1268"/>
      <c r="E30" s="1266"/>
      <c r="F30" s="677"/>
      <c r="G30" s="4080"/>
      <c r="H30" s="4007"/>
      <c r="I30" s="2041"/>
      <c r="J30" s="1332"/>
      <c r="K30" s="1548" t="s">
        <v>29</v>
      </c>
      <c r="L30" s="2040">
        <f>SUM(L26:L29)</f>
        <v>200</v>
      </c>
      <c r="M30" s="1385"/>
      <c r="N30" s="1384"/>
      <c r="O30" s="1540"/>
      <c r="P30" s="1237"/>
      <c r="Q30" s="1237"/>
    </row>
    <row r="31" spans="1:24" s="26" customFormat="1" ht="25.5" customHeight="1" x14ac:dyDescent="0.25">
      <c r="A31" s="3910"/>
      <c r="B31" s="4000"/>
      <c r="C31" s="1968"/>
      <c r="D31" s="1276" t="s">
        <v>33</v>
      </c>
      <c r="E31" s="1274"/>
      <c r="F31" s="680" t="s">
        <v>802</v>
      </c>
      <c r="G31" s="1465"/>
      <c r="H31" s="2036"/>
      <c r="I31" s="1284" t="s">
        <v>507</v>
      </c>
      <c r="J31" s="3802" t="s">
        <v>506</v>
      </c>
      <c r="K31" s="1820" t="s">
        <v>48</v>
      </c>
      <c r="L31" s="1595">
        <v>6.7</v>
      </c>
      <c r="M31" s="2039" t="s">
        <v>801</v>
      </c>
      <c r="N31" s="1651" t="s">
        <v>130</v>
      </c>
      <c r="O31" s="1320">
        <v>0.76</v>
      </c>
      <c r="P31" s="1237"/>
      <c r="Q31" s="1237"/>
    </row>
    <row r="32" spans="1:24" s="26" customFormat="1" ht="16.5" customHeight="1" thickBot="1" x14ac:dyDescent="0.3">
      <c r="A32" s="3910"/>
      <c r="B32" s="4000"/>
      <c r="C32" s="1968"/>
      <c r="D32" s="1276"/>
      <c r="E32" s="1274"/>
      <c r="F32" s="680"/>
      <c r="G32" s="1465"/>
      <c r="H32" s="2036"/>
      <c r="I32" s="1275"/>
      <c r="J32" s="3803"/>
      <c r="K32" s="1786" t="s">
        <v>37</v>
      </c>
      <c r="L32" s="1605"/>
      <c r="M32" s="1374"/>
      <c r="N32" s="1373"/>
      <c r="O32" s="2038"/>
      <c r="P32" s="1237"/>
      <c r="Q32" s="1237"/>
    </row>
    <row r="33" spans="1:24" s="26" customFormat="1" ht="25.5" customHeight="1" thickBot="1" x14ac:dyDescent="0.3">
      <c r="A33" s="3910"/>
      <c r="B33" s="4000"/>
      <c r="C33" s="1968"/>
      <c r="D33" s="1276"/>
      <c r="E33" s="1274"/>
      <c r="F33" s="680"/>
      <c r="G33" s="1465"/>
      <c r="H33" s="2036"/>
      <c r="I33" s="1275"/>
      <c r="J33" s="1319"/>
      <c r="K33" s="1555" t="s">
        <v>36</v>
      </c>
      <c r="L33" s="2037"/>
      <c r="M33" s="24"/>
      <c r="N33" s="1390"/>
      <c r="O33" s="2035"/>
      <c r="P33" s="1237"/>
      <c r="Q33" s="1237"/>
    </row>
    <row r="34" spans="1:24" s="26" customFormat="1" ht="13.9" customHeight="1" thickBot="1" x14ac:dyDescent="0.3">
      <c r="A34" s="3910"/>
      <c r="B34" s="4000"/>
      <c r="C34" s="1968"/>
      <c r="D34" s="1268"/>
      <c r="E34" s="1266"/>
      <c r="F34" s="677"/>
      <c r="G34" s="1463"/>
      <c r="H34" s="2036"/>
      <c r="I34" s="1267"/>
      <c r="J34" s="1315"/>
      <c r="K34" s="1548" t="s">
        <v>29</v>
      </c>
      <c r="L34" s="1495">
        <f>SUM(L31:L33)</f>
        <v>6.7</v>
      </c>
      <c r="M34" s="24"/>
      <c r="N34" s="1390"/>
      <c r="O34" s="2035"/>
      <c r="P34" s="1237"/>
      <c r="Q34" s="1237"/>
    </row>
    <row r="35" spans="1:24" s="26" customFormat="1" ht="16.5" customHeight="1" thickBot="1" x14ac:dyDescent="0.3">
      <c r="A35" s="3910"/>
      <c r="B35" s="4000"/>
      <c r="C35" s="1970"/>
      <c r="D35" s="1870"/>
      <c r="E35" s="1870"/>
      <c r="F35" s="2034"/>
      <c r="G35" s="2033"/>
      <c r="H35" s="2032"/>
      <c r="I35" s="1687"/>
      <c r="J35" s="2031"/>
      <c r="K35" s="1967" t="s">
        <v>48</v>
      </c>
      <c r="L35" s="2030">
        <f>L12+L26+L21+L31</f>
        <v>331.7</v>
      </c>
      <c r="M35" s="24"/>
      <c r="N35" s="1390"/>
      <c r="O35" s="1389"/>
    </row>
    <row r="36" spans="1:24" s="26" customFormat="1" ht="16.5" customHeight="1" thickBot="1" x14ac:dyDescent="0.3">
      <c r="A36" s="3910"/>
      <c r="B36" s="4000"/>
      <c r="C36" s="1965"/>
      <c r="D36" s="1867"/>
      <c r="E36" s="1867"/>
      <c r="F36" s="2029"/>
      <c r="G36" s="2028"/>
      <c r="H36" s="2027"/>
      <c r="I36" s="1671"/>
      <c r="J36" s="2026"/>
      <c r="K36" s="1967" t="s">
        <v>36</v>
      </c>
      <c r="L36" s="1544">
        <f>L14+L23+L28</f>
        <v>382.3</v>
      </c>
      <c r="M36" s="1374"/>
      <c r="N36" s="1373"/>
      <c r="O36" s="1406"/>
    </row>
    <row r="37" spans="1:24" s="26" customFormat="1" ht="16.5" customHeight="1" thickBot="1" x14ac:dyDescent="0.3">
      <c r="A37" s="3910"/>
      <c r="B37" s="4000"/>
      <c r="C37" s="1965"/>
      <c r="D37" s="1867"/>
      <c r="E37" s="1867"/>
      <c r="F37" s="2029"/>
      <c r="G37" s="2028"/>
      <c r="H37" s="2027"/>
      <c r="I37" s="1671"/>
      <c r="J37" s="2026"/>
      <c r="K37" s="1967" t="s">
        <v>43</v>
      </c>
      <c r="L37" s="1544">
        <f>L15+L29+L24</f>
        <v>200</v>
      </c>
      <c r="M37" s="1374"/>
      <c r="N37" s="1373"/>
      <c r="O37" s="1406"/>
    </row>
    <row r="38" spans="1:24" s="26" customFormat="1" ht="15" customHeight="1" thickBot="1" x14ac:dyDescent="0.25">
      <c r="A38" s="3910"/>
      <c r="B38" s="4000"/>
      <c r="C38" s="4004"/>
      <c r="D38" s="4005"/>
      <c r="E38" s="4005"/>
      <c r="F38" s="4005"/>
      <c r="G38" s="4005"/>
      <c r="H38" s="4005"/>
      <c r="I38" s="4005"/>
      <c r="J38" s="4006"/>
      <c r="K38" s="2025" t="s">
        <v>29</v>
      </c>
      <c r="L38" s="1544">
        <f>SUM(L35:L37)</f>
        <v>914</v>
      </c>
      <c r="M38" s="24"/>
      <c r="N38" s="1390"/>
      <c r="O38" s="1389"/>
    </row>
    <row r="39" spans="1:24" s="26" customFormat="1" ht="21" customHeight="1" thickBot="1" x14ac:dyDescent="0.3">
      <c r="A39" s="1258" t="s">
        <v>35</v>
      </c>
      <c r="B39" s="1917" t="s">
        <v>35</v>
      </c>
      <c r="C39" s="3941" t="s">
        <v>503</v>
      </c>
      <c r="D39" s="3927"/>
      <c r="E39" s="3927"/>
      <c r="F39" s="3927"/>
      <c r="G39" s="3927"/>
      <c r="H39" s="3927"/>
      <c r="I39" s="3927"/>
      <c r="J39" s="3927"/>
      <c r="K39" s="3928"/>
      <c r="L39" s="1705">
        <f>L38</f>
        <v>914</v>
      </c>
      <c r="M39" s="3786"/>
      <c r="N39" s="3787"/>
      <c r="O39" s="3788"/>
      <c r="P39" s="1254"/>
      <c r="Q39" s="1254"/>
    </row>
    <row r="40" spans="1:24" s="26" customFormat="1" ht="18.75" customHeight="1" thickBot="1" x14ac:dyDescent="0.3">
      <c r="A40" s="1258" t="s">
        <v>35</v>
      </c>
      <c r="B40" s="1690" t="s">
        <v>84</v>
      </c>
      <c r="C40" s="1889" t="s">
        <v>800</v>
      </c>
      <c r="D40" s="1888"/>
      <c r="E40" s="1888"/>
      <c r="F40" s="1888"/>
      <c r="G40" s="1886"/>
      <c r="H40" s="1887"/>
      <c r="I40" s="1886"/>
      <c r="J40" s="1886"/>
      <c r="K40" s="1886"/>
      <c r="L40" s="2024"/>
      <c r="M40" s="1886"/>
      <c r="N40" s="1886"/>
      <c r="O40" s="1783"/>
      <c r="P40" s="1698"/>
      <c r="Q40" s="1698"/>
    </row>
    <row r="41" spans="1:24" s="26" customFormat="1" ht="21.75" customHeight="1" thickBot="1" x14ac:dyDescent="0.3">
      <c r="A41" s="3909"/>
      <c r="B41" s="3912"/>
      <c r="C41" s="2023"/>
      <c r="D41" s="2022"/>
      <c r="E41" s="2022"/>
      <c r="F41" s="2022"/>
      <c r="G41" s="2022"/>
      <c r="H41" s="2022"/>
      <c r="I41" s="2022"/>
      <c r="J41" s="2022"/>
      <c r="K41" s="2022"/>
      <c r="L41" s="2021"/>
      <c r="M41" s="1937" t="s">
        <v>799</v>
      </c>
      <c r="N41" s="2020" t="s">
        <v>46</v>
      </c>
      <c r="O41" s="2019">
        <v>100</v>
      </c>
      <c r="P41" s="1504"/>
      <c r="Q41" s="1504"/>
    </row>
    <row r="42" spans="1:24" s="26" customFormat="1" ht="21.75" customHeight="1" thickBot="1" x14ac:dyDescent="0.3">
      <c r="A42" s="3911"/>
      <c r="B42" s="3914"/>
      <c r="C42" s="2018"/>
      <c r="D42" s="2017"/>
      <c r="E42" s="2017"/>
      <c r="F42" s="2017"/>
      <c r="G42" s="2017"/>
      <c r="H42" s="2017"/>
      <c r="I42" s="2017"/>
      <c r="J42" s="2017"/>
      <c r="K42" s="2017"/>
      <c r="L42" s="1989"/>
      <c r="M42" s="1757" t="s">
        <v>198</v>
      </c>
      <c r="N42" s="1651" t="s">
        <v>46</v>
      </c>
      <c r="O42" s="1320">
        <v>13</v>
      </c>
      <c r="P42" s="1237"/>
      <c r="Q42" s="1237"/>
    </row>
    <row r="43" spans="1:24" s="26" customFormat="1" ht="41.25" customHeight="1" thickBot="1" x14ac:dyDescent="0.3">
      <c r="A43" s="1288" t="s">
        <v>35</v>
      </c>
      <c r="B43" s="1971" t="s">
        <v>84</v>
      </c>
      <c r="C43" s="1970" t="s">
        <v>35</v>
      </c>
      <c r="D43" s="2016"/>
      <c r="E43" s="2015"/>
      <c r="F43" s="2014" t="s">
        <v>798</v>
      </c>
      <c r="G43" s="3899" t="s">
        <v>788</v>
      </c>
      <c r="H43" s="3757" t="s">
        <v>51</v>
      </c>
      <c r="I43" s="1388" t="s">
        <v>657</v>
      </c>
      <c r="J43" s="1878" t="s">
        <v>696</v>
      </c>
      <c r="K43" s="1820"/>
      <c r="L43" s="2013"/>
      <c r="M43" s="1461" t="s">
        <v>797</v>
      </c>
      <c r="N43" s="1996" t="s">
        <v>46</v>
      </c>
      <c r="O43" s="1995">
        <v>4</v>
      </c>
      <c r="P43" s="1770"/>
      <c r="Q43" s="1770"/>
      <c r="R43" s="1236"/>
    </row>
    <row r="44" spans="1:24" s="26" customFormat="1" ht="12" customHeight="1" x14ac:dyDescent="0.2">
      <c r="A44" s="3909" t="s">
        <v>35</v>
      </c>
      <c r="B44" s="3929" t="s">
        <v>84</v>
      </c>
      <c r="C44" s="3919" t="s">
        <v>35</v>
      </c>
      <c r="D44" s="3793" t="s">
        <v>35</v>
      </c>
      <c r="E44" s="3881"/>
      <c r="F44" s="3850" t="s">
        <v>796</v>
      </c>
      <c r="G44" s="3900"/>
      <c r="H44" s="3758"/>
      <c r="I44" s="3754" t="s">
        <v>507</v>
      </c>
      <c r="J44" s="3866" t="s">
        <v>506</v>
      </c>
      <c r="K44" s="1983" t="s">
        <v>48</v>
      </c>
      <c r="L44" s="2012">
        <v>45</v>
      </c>
      <c r="M44" s="3795" t="s">
        <v>784</v>
      </c>
      <c r="N44" s="3797" t="s">
        <v>243</v>
      </c>
      <c r="O44" s="3847">
        <v>1</v>
      </c>
      <c r="P44" s="1349"/>
      <c r="Q44" s="1349"/>
      <c r="R44" s="2011"/>
      <c r="S44" s="2011"/>
      <c r="T44" s="2011"/>
      <c r="U44" s="2011"/>
      <c r="V44" s="2011"/>
      <c r="W44" s="2011"/>
      <c r="X44" s="2011"/>
    </row>
    <row r="45" spans="1:24" s="26" customFormat="1" ht="19.5" customHeight="1" x14ac:dyDescent="0.2">
      <c r="A45" s="3910"/>
      <c r="B45" s="3930"/>
      <c r="C45" s="3907"/>
      <c r="D45" s="3794"/>
      <c r="E45" s="3882"/>
      <c r="F45" s="3851"/>
      <c r="G45" s="3900"/>
      <c r="H45" s="3758"/>
      <c r="I45" s="3755"/>
      <c r="J45" s="3867"/>
      <c r="K45" s="1976" t="s">
        <v>37</v>
      </c>
      <c r="L45" s="2009"/>
      <c r="M45" s="3796"/>
      <c r="N45" s="3798"/>
      <c r="O45" s="3848"/>
      <c r="P45" s="1349"/>
      <c r="Q45" s="1349"/>
    </row>
    <row r="46" spans="1:24" s="26" customFormat="1" ht="15" customHeight="1" x14ac:dyDescent="0.2">
      <c r="A46" s="3910"/>
      <c r="B46" s="3930"/>
      <c r="C46" s="3907"/>
      <c r="D46" s="3794"/>
      <c r="E46" s="3882"/>
      <c r="F46" s="3851"/>
      <c r="G46" s="3900"/>
      <c r="H46" s="3758"/>
      <c r="I46" s="3755"/>
      <c r="J46" s="3868"/>
      <c r="K46" s="2002" t="s">
        <v>36</v>
      </c>
      <c r="L46" s="2010"/>
      <c r="M46" s="2008"/>
      <c r="N46" s="1873"/>
      <c r="O46" s="2007"/>
      <c r="P46" s="1770"/>
      <c r="Q46" s="1770"/>
    </row>
    <row r="47" spans="1:24" s="26" customFormat="1" ht="13.5" customHeight="1" thickBot="1" x14ac:dyDescent="0.25">
      <c r="A47" s="3910"/>
      <c r="B47" s="3930"/>
      <c r="C47" s="3907"/>
      <c r="D47" s="3794"/>
      <c r="E47" s="3882"/>
      <c r="F47" s="3851"/>
      <c r="G47" s="3900"/>
      <c r="H47" s="3758"/>
      <c r="I47" s="3755"/>
      <c r="J47" s="3868"/>
      <c r="K47" s="1237" t="s">
        <v>43</v>
      </c>
      <c r="L47" s="2009"/>
      <c r="M47" s="2008"/>
      <c r="N47" s="1873"/>
      <c r="O47" s="2007"/>
      <c r="P47" s="1770"/>
      <c r="Q47" s="1770"/>
    </row>
    <row r="48" spans="1:24" s="26" customFormat="1" ht="16.5" customHeight="1" thickBot="1" x14ac:dyDescent="0.25">
      <c r="A48" s="3911"/>
      <c r="B48" s="3931"/>
      <c r="C48" s="3908"/>
      <c r="D48" s="3918"/>
      <c r="E48" s="3883"/>
      <c r="F48" s="3852"/>
      <c r="G48" s="3900"/>
      <c r="H48" s="3758"/>
      <c r="I48" s="3756"/>
      <c r="J48" s="3869"/>
      <c r="K48" s="1972" t="s">
        <v>29</v>
      </c>
      <c r="L48" s="2005">
        <f>SUM(L44:L47)</f>
        <v>45</v>
      </c>
      <c r="M48" s="2004"/>
      <c r="N48" s="1777"/>
      <c r="O48" s="2003"/>
      <c r="P48" s="1770"/>
      <c r="Q48" s="1770"/>
    </row>
    <row r="49" spans="1:23" s="26" customFormat="1" ht="18" customHeight="1" x14ac:dyDescent="0.25">
      <c r="A49" s="3909" t="s">
        <v>35</v>
      </c>
      <c r="B49" s="3929" t="s">
        <v>84</v>
      </c>
      <c r="C49" s="3919" t="s">
        <v>35</v>
      </c>
      <c r="D49" s="3793" t="s">
        <v>78</v>
      </c>
      <c r="E49" s="3881"/>
      <c r="F49" s="4084" t="s">
        <v>795</v>
      </c>
      <c r="G49" s="3900"/>
      <c r="H49" s="3758"/>
      <c r="I49" s="3754" t="s">
        <v>507</v>
      </c>
      <c r="J49" s="3866" t="s">
        <v>506</v>
      </c>
      <c r="K49" s="1983" t="s">
        <v>48</v>
      </c>
      <c r="L49" s="1556"/>
      <c r="M49" s="3795" t="s">
        <v>784</v>
      </c>
      <c r="N49" s="3797" t="s">
        <v>243</v>
      </c>
      <c r="O49" s="3847">
        <v>1</v>
      </c>
      <c r="P49" s="1349"/>
      <c r="Q49" s="1349"/>
      <c r="U49" s="1236"/>
      <c r="W49" s="1236"/>
    </row>
    <row r="50" spans="1:23" s="26" customFormat="1" ht="16.5" customHeight="1" x14ac:dyDescent="0.25">
      <c r="A50" s="3910"/>
      <c r="B50" s="3930"/>
      <c r="C50" s="3907"/>
      <c r="D50" s="3794"/>
      <c r="E50" s="3882"/>
      <c r="F50" s="4085"/>
      <c r="G50" s="3900"/>
      <c r="H50" s="3758"/>
      <c r="I50" s="3755"/>
      <c r="J50" s="3867"/>
      <c r="K50" s="1976" t="s">
        <v>37</v>
      </c>
      <c r="L50" s="1975"/>
      <c r="M50" s="3796"/>
      <c r="N50" s="3798"/>
      <c r="O50" s="3848"/>
      <c r="P50" s="1349"/>
      <c r="Q50" s="1349"/>
    </row>
    <row r="51" spans="1:23" s="26" customFormat="1" ht="12.75" customHeight="1" x14ac:dyDescent="0.25">
      <c r="A51" s="3910"/>
      <c r="B51" s="3930"/>
      <c r="C51" s="3907"/>
      <c r="D51" s="3794"/>
      <c r="E51" s="3882"/>
      <c r="F51" s="4085"/>
      <c r="G51" s="3900"/>
      <c r="H51" s="3758"/>
      <c r="I51" s="3755"/>
      <c r="J51" s="3868"/>
      <c r="K51" s="2002" t="s">
        <v>36</v>
      </c>
      <c r="L51" s="2001"/>
      <c r="M51" s="1778"/>
      <c r="N51" s="1777"/>
      <c r="O51" s="2000"/>
      <c r="P51" s="1770"/>
      <c r="Q51" s="1770"/>
    </row>
    <row r="52" spans="1:23" s="26" customFormat="1" ht="10.5" customHeight="1" thickBot="1" x14ac:dyDescent="0.3">
      <c r="A52" s="3910"/>
      <c r="B52" s="3930"/>
      <c r="C52" s="3907"/>
      <c r="D52" s="3794"/>
      <c r="E52" s="3882"/>
      <c r="F52" s="4085"/>
      <c r="G52" s="3900"/>
      <c r="H52" s="3758"/>
      <c r="I52" s="3755"/>
      <c r="J52" s="3868"/>
      <c r="K52" s="1237" t="s">
        <v>43</v>
      </c>
      <c r="L52" s="1813"/>
      <c r="M52" s="1778"/>
      <c r="N52" s="1777"/>
      <c r="O52" s="2000"/>
      <c r="P52" s="1770"/>
      <c r="Q52" s="1770"/>
      <c r="U52" s="1236"/>
    </row>
    <row r="53" spans="1:23" s="26" customFormat="1" ht="18.75" customHeight="1" thickBot="1" x14ac:dyDescent="0.3">
      <c r="A53" s="3911"/>
      <c r="B53" s="3931"/>
      <c r="C53" s="3908"/>
      <c r="D53" s="3918"/>
      <c r="E53" s="3883"/>
      <c r="F53" s="4093"/>
      <c r="G53" s="3900"/>
      <c r="H53" s="3758"/>
      <c r="I53" s="3756"/>
      <c r="J53" s="3869"/>
      <c r="K53" s="1972" t="s">
        <v>29</v>
      </c>
      <c r="L53" s="1809">
        <f>SUM(L49:L52)</f>
        <v>0</v>
      </c>
      <c r="M53" s="1352"/>
      <c r="N53" s="1998"/>
      <c r="O53" s="1997"/>
      <c r="P53" s="1770"/>
      <c r="Q53" s="1770"/>
    </row>
    <row r="54" spans="1:23" s="26" customFormat="1" ht="30.75" customHeight="1" x14ac:dyDescent="0.25">
      <c r="A54" s="1288" t="s">
        <v>35</v>
      </c>
      <c r="B54" s="1971" t="s">
        <v>84</v>
      </c>
      <c r="C54" s="1970" t="s">
        <v>35</v>
      </c>
      <c r="D54" s="1285" t="s">
        <v>75</v>
      </c>
      <c r="E54" s="1309"/>
      <c r="F54" s="3809" t="s">
        <v>794</v>
      </c>
      <c r="G54" s="3900"/>
      <c r="H54" s="3758"/>
      <c r="I54" s="3754" t="s">
        <v>528</v>
      </c>
      <c r="J54" s="1648" t="s">
        <v>120</v>
      </c>
      <c r="K54" s="1820" t="s">
        <v>48</v>
      </c>
      <c r="L54" s="1556">
        <v>37</v>
      </c>
      <c r="M54" s="1461" t="s">
        <v>793</v>
      </c>
      <c r="N54" s="1996" t="s">
        <v>46</v>
      </c>
      <c r="O54" s="1995">
        <v>0</v>
      </c>
      <c r="P54" s="1770"/>
      <c r="Q54" s="1770"/>
      <c r="S54" s="1236"/>
    </row>
    <row r="55" spans="1:23" s="26" customFormat="1" ht="16.5" customHeight="1" x14ac:dyDescent="0.25">
      <c r="A55" s="1279"/>
      <c r="B55" s="1969"/>
      <c r="C55" s="1968"/>
      <c r="D55" s="1276"/>
      <c r="E55" s="1274"/>
      <c r="F55" s="3810"/>
      <c r="G55" s="3900"/>
      <c r="H55" s="3758"/>
      <c r="I55" s="3755"/>
      <c r="J55" s="1606"/>
      <c r="K55" s="1786" t="s">
        <v>37</v>
      </c>
      <c r="L55" s="1817"/>
      <c r="M55" s="1994" t="s">
        <v>792</v>
      </c>
      <c r="N55" s="1993" t="s">
        <v>46</v>
      </c>
      <c r="O55" s="1992">
        <v>50</v>
      </c>
      <c r="P55" s="1991"/>
      <c r="Q55" s="1991"/>
    </row>
    <row r="56" spans="1:23" s="26" customFormat="1" ht="19.5" customHeight="1" thickBot="1" x14ac:dyDescent="0.3">
      <c r="A56" s="1279"/>
      <c r="B56" s="1969"/>
      <c r="C56" s="1968"/>
      <c r="D56" s="1276"/>
      <c r="E56" s="1274"/>
      <c r="F56" s="3810"/>
      <c r="G56" s="3900"/>
      <c r="H56" s="3758"/>
      <c r="I56" s="3755"/>
      <c r="J56" s="1606"/>
      <c r="K56" s="1555" t="s">
        <v>36</v>
      </c>
      <c r="L56" s="1974">
        <v>75</v>
      </c>
      <c r="M56" s="1990"/>
      <c r="N56" s="1451"/>
      <c r="O56" s="1312"/>
    </row>
    <row r="57" spans="1:23" s="26" customFormat="1" ht="13.5" customHeight="1" thickBot="1" x14ac:dyDescent="0.3">
      <c r="A57" s="1271"/>
      <c r="B57" s="1966"/>
      <c r="C57" s="1965"/>
      <c r="D57" s="1268"/>
      <c r="E57" s="1989"/>
      <c r="F57" s="1810"/>
      <c r="G57" s="3901"/>
      <c r="H57" s="3758"/>
      <c r="I57" s="3756"/>
      <c r="J57" s="1603"/>
      <c r="K57" s="1548" t="s">
        <v>29</v>
      </c>
      <c r="L57" s="1988">
        <f>L54+L55+L56</f>
        <v>112</v>
      </c>
      <c r="M57" s="24"/>
      <c r="N57" s="1390"/>
      <c r="O57" s="1389"/>
    </row>
    <row r="58" spans="1:23" s="26" customFormat="1" ht="21.75" customHeight="1" x14ac:dyDescent="0.25">
      <c r="A58" s="3909" t="s">
        <v>35</v>
      </c>
      <c r="B58" s="3929" t="s">
        <v>84</v>
      </c>
      <c r="C58" s="3919" t="s">
        <v>35</v>
      </c>
      <c r="D58" s="3793" t="s">
        <v>71</v>
      </c>
      <c r="E58" s="3754"/>
      <c r="F58" s="3255" t="s">
        <v>791</v>
      </c>
      <c r="G58" s="3899" t="s">
        <v>788</v>
      </c>
      <c r="H58" s="3758"/>
      <c r="I58" s="3754" t="s">
        <v>528</v>
      </c>
      <c r="J58" s="3778" t="s">
        <v>120</v>
      </c>
      <c r="K58" s="1820" t="s">
        <v>48</v>
      </c>
      <c r="L58" s="1987">
        <v>25</v>
      </c>
      <c r="M58" s="3963" t="s">
        <v>790</v>
      </c>
      <c r="N58" s="3879" t="s">
        <v>243</v>
      </c>
      <c r="O58" s="3864">
        <v>9600</v>
      </c>
      <c r="P58" s="1349"/>
      <c r="Q58" s="1349"/>
      <c r="T58" s="1236"/>
      <c r="U58" s="1236"/>
    </row>
    <row r="59" spans="1:23" s="26" customFormat="1" ht="12.75" customHeight="1" thickBot="1" x14ac:dyDescent="0.3">
      <c r="A59" s="3910"/>
      <c r="B59" s="3930"/>
      <c r="C59" s="3907"/>
      <c r="D59" s="3794"/>
      <c r="E59" s="3755"/>
      <c r="F59" s="3597"/>
      <c r="G59" s="3900"/>
      <c r="H59" s="3758"/>
      <c r="I59" s="3755"/>
      <c r="J59" s="3779"/>
      <c r="K59" s="1986" t="s">
        <v>37</v>
      </c>
      <c r="L59" s="1554">
        <v>0</v>
      </c>
      <c r="M59" s="3964"/>
      <c r="N59" s="3965"/>
      <c r="O59" s="3865"/>
      <c r="P59" s="1349"/>
      <c r="Q59" s="1349"/>
    </row>
    <row r="60" spans="1:23" s="26" customFormat="1" ht="18.75" customHeight="1" thickBot="1" x14ac:dyDescent="0.3">
      <c r="A60" s="3910"/>
      <c r="B60" s="3930"/>
      <c r="C60" s="3907"/>
      <c r="D60" s="3794"/>
      <c r="E60" s="3755"/>
      <c r="F60" s="3597"/>
      <c r="G60" s="3900"/>
      <c r="H60" s="3758"/>
      <c r="I60" s="3755"/>
      <c r="J60" s="3779"/>
      <c r="K60" s="1447" t="s">
        <v>36</v>
      </c>
      <c r="L60" s="1985">
        <v>45</v>
      </c>
      <c r="M60" s="1599"/>
      <c r="N60" s="1469"/>
      <c r="O60" s="1512"/>
    </row>
    <row r="61" spans="1:23" s="26" customFormat="1" ht="19.5" customHeight="1" thickBot="1" x14ac:dyDescent="0.3">
      <c r="A61" s="3911"/>
      <c r="B61" s="3931"/>
      <c r="C61" s="3908"/>
      <c r="D61" s="3918"/>
      <c r="E61" s="3756"/>
      <c r="F61" s="3166"/>
      <c r="G61" s="3900"/>
      <c r="H61" s="3759"/>
      <c r="I61" s="3756"/>
      <c r="J61" s="3780"/>
      <c r="K61" s="1972" t="s">
        <v>29</v>
      </c>
      <c r="L61" s="1809">
        <f>L58+L59+L60</f>
        <v>70</v>
      </c>
      <c r="M61" s="1587"/>
      <c r="N61" s="1451"/>
      <c r="O61" s="1312"/>
    </row>
    <row r="62" spans="1:23" s="26" customFormat="1" ht="19.5" customHeight="1" x14ac:dyDescent="0.25">
      <c r="A62" s="1288" t="s">
        <v>35</v>
      </c>
      <c r="B62" s="1971" t="s">
        <v>84</v>
      </c>
      <c r="C62" s="1970" t="s">
        <v>35</v>
      </c>
      <c r="D62" s="1285" t="s">
        <v>67</v>
      </c>
      <c r="E62" s="1309"/>
      <c r="F62" s="1984" t="s">
        <v>789</v>
      </c>
      <c r="G62" s="3899" t="s">
        <v>788</v>
      </c>
      <c r="H62" s="3757" t="s">
        <v>51</v>
      </c>
      <c r="I62" s="1309" t="s">
        <v>528</v>
      </c>
      <c r="J62" s="1648" t="s">
        <v>120</v>
      </c>
      <c r="K62" s="1983" t="s">
        <v>48</v>
      </c>
      <c r="L62" s="1556">
        <v>0</v>
      </c>
      <c r="M62" s="3843" t="s">
        <v>787</v>
      </c>
      <c r="N62" s="3845" t="s">
        <v>130</v>
      </c>
      <c r="O62" s="3847">
        <v>188.08</v>
      </c>
      <c r="P62" s="1349"/>
      <c r="Q62" s="1349"/>
      <c r="R62" s="1236"/>
      <c r="S62" s="1982"/>
      <c r="T62" s="1237"/>
      <c r="U62" s="1236"/>
      <c r="W62" s="1236"/>
    </row>
    <row r="63" spans="1:23" s="26" customFormat="1" ht="19.5" customHeight="1" x14ac:dyDescent="0.25">
      <c r="A63" s="1279"/>
      <c r="B63" s="1969"/>
      <c r="C63" s="1968"/>
      <c r="D63" s="1276"/>
      <c r="E63" s="1274"/>
      <c r="F63" s="1979"/>
      <c r="G63" s="3900"/>
      <c r="H63" s="3758"/>
      <c r="I63" s="1274"/>
      <c r="J63" s="1647"/>
      <c r="K63" s="1976" t="s">
        <v>37</v>
      </c>
      <c r="L63" s="1975">
        <v>0</v>
      </c>
      <c r="M63" s="3844"/>
      <c r="N63" s="3846"/>
      <c r="O63" s="3848"/>
      <c r="P63" s="1349"/>
      <c r="Q63" s="1349"/>
    </row>
    <row r="64" spans="1:23" s="26" customFormat="1" ht="19.5" customHeight="1" thickBot="1" x14ac:dyDescent="0.3">
      <c r="A64" s="1279"/>
      <c r="B64" s="1969"/>
      <c r="C64" s="1968"/>
      <c r="D64" s="1276"/>
      <c r="E64" s="1274"/>
      <c r="F64" s="1979"/>
      <c r="G64" s="3900"/>
      <c r="H64" s="3758"/>
      <c r="I64" s="1274"/>
      <c r="J64" s="1981"/>
      <c r="K64" s="1980" t="s">
        <v>36</v>
      </c>
      <c r="L64" s="1974">
        <v>80</v>
      </c>
      <c r="M64" s="1589"/>
      <c r="N64" s="1426"/>
      <c r="O64" s="1326"/>
    </row>
    <row r="65" spans="1:21" s="26" customFormat="1" ht="19.5" customHeight="1" thickBot="1" x14ac:dyDescent="0.3">
      <c r="A65" s="1271"/>
      <c r="B65" s="1966"/>
      <c r="C65" s="1965"/>
      <c r="D65" s="1268"/>
      <c r="E65" s="1266"/>
      <c r="F65" s="1979"/>
      <c r="G65" s="3900"/>
      <c r="H65" s="3758"/>
      <c r="I65" s="1274"/>
      <c r="J65" s="1978"/>
      <c r="K65" s="1972" t="s">
        <v>29</v>
      </c>
      <c r="L65" s="1809">
        <f>SUM(L62:L64)</f>
        <v>80</v>
      </c>
      <c r="M65" s="1263"/>
      <c r="N65" s="1373"/>
      <c r="O65" s="1406"/>
    </row>
    <row r="66" spans="1:21" s="26" customFormat="1" ht="19.5" customHeight="1" x14ac:dyDescent="0.25">
      <c r="A66" s="1288" t="s">
        <v>35</v>
      </c>
      <c r="B66" s="1971" t="s">
        <v>84</v>
      </c>
      <c r="C66" s="1970" t="s">
        <v>35</v>
      </c>
      <c r="D66" s="1285" t="s">
        <v>63</v>
      </c>
      <c r="E66" s="1309"/>
      <c r="F66" s="683" t="s">
        <v>786</v>
      </c>
      <c r="G66" s="3900"/>
      <c r="H66" s="3758"/>
      <c r="I66" s="1309" t="s">
        <v>528</v>
      </c>
      <c r="J66" s="1648" t="s">
        <v>120</v>
      </c>
      <c r="K66" s="1976" t="s">
        <v>48</v>
      </c>
      <c r="L66" s="1817">
        <v>57</v>
      </c>
      <c r="M66" s="3849" t="s">
        <v>785</v>
      </c>
      <c r="N66" s="3877" t="s">
        <v>243</v>
      </c>
      <c r="O66" s="3878">
        <v>2</v>
      </c>
      <c r="P66" s="1349"/>
      <c r="Q66" s="1349"/>
      <c r="S66" s="1237"/>
      <c r="T66" s="1237"/>
      <c r="U66" s="1236"/>
    </row>
    <row r="67" spans="1:21" s="26" customFormat="1" ht="19.5" customHeight="1" x14ac:dyDescent="0.25">
      <c r="A67" s="1279"/>
      <c r="B67" s="1969"/>
      <c r="C67" s="1968"/>
      <c r="D67" s="1276"/>
      <c r="E67" s="1274"/>
      <c r="F67" s="1489"/>
      <c r="G67" s="3900"/>
      <c r="H67" s="3758"/>
      <c r="I67" s="1274"/>
      <c r="J67" s="1647"/>
      <c r="K67" s="1976" t="s">
        <v>37</v>
      </c>
      <c r="L67" s="1975">
        <v>0</v>
      </c>
      <c r="M67" s="3796"/>
      <c r="N67" s="3798"/>
      <c r="O67" s="3848"/>
      <c r="P67" s="1349"/>
      <c r="Q67" s="1349"/>
    </row>
    <row r="68" spans="1:21" s="26" customFormat="1" ht="19.5" customHeight="1" thickBot="1" x14ac:dyDescent="0.3">
      <c r="A68" s="1279"/>
      <c r="B68" s="1969"/>
      <c r="C68" s="1968"/>
      <c r="D68" s="1276"/>
      <c r="E68" s="1274"/>
      <c r="F68" s="1489"/>
      <c r="G68" s="3900"/>
      <c r="H68" s="3758"/>
      <c r="I68" s="1274"/>
      <c r="J68" s="1647"/>
      <c r="K68" s="1237" t="s">
        <v>36</v>
      </c>
      <c r="L68" s="1977">
        <v>0</v>
      </c>
      <c r="M68" s="1380"/>
      <c r="N68" s="1379"/>
      <c r="O68" s="1333"/>
    </row>
    <row r="69" spans="1:21" s="26" customFormat="1" ht="14.25" customHeight="1" thickBot="1" x14ac:dyDescent="0.3">
      <c r="A69" s="1271"/>
      <c r="B69" s="1966"/>
      <c r="C69" s="1965"/>
      <c r="D69" s="1268"/>
      <c r="E69" s="1266"/>
      <c r="F69" s="1486"/>
      <c r="G69" s="3900"/>
      <c r="H69" s="3758"/>
      <c r="I69" s="1266"/>
      <c r="J69" s="1645"/>
      <c r="K69" s="1972" t="s">
        <v>29</v>
      </c>
      <c r="L69" s="1809">
        <f>SUM(L66:L68)</f>
        <v>57</v>
      </c>
      <c r="M69" s="1374"/>
      <c r="N69" s="1373"/>
      <c r="O69" s="1324"/>
    </row>
    <row r="70" spans="1:21" s="26" customFormat="1" ht="18" hidden="1" customHeight="1" x14ac:dyDescent="0.25">
      <c r="A70" s="1288" t="s">
        <v>35</v>
      </c>
      <c r="B70" s="1971" t="s">
        <v>84</v>
      </c>
      <c r="C70" s="1970" t="s">
        <v>35</v>
      </c>
      <c r="D70" s="1276"/>
      <c r="E70" s="1309"/>
      <c r="F70" s="4075"/>
      <c r="G70" s="3900"/>
      <c r="H70" s="3758"/>
      <c r="I70" s="1309" t="s">
        <v>528</v>
      </c>
      <c r="J70" s="1648" t="s">
        <v>120</v>
      </c>
      <c r="K70" s="1976" t="s">
        <v>48</v>
      </c>
      <c r="L70" s="1556">
        <v>0</v>
      </c>
      <c r="M70" s="3795" t="s">
        <v>784</v>
      </c>
      <c r="N70" s="3797" t="s">
        <v>243</v>
      </c>
      <c r="O70" s="3875">
        <v>1</v>
      </c>
      <c r="P70" s="1349"/>
      <c r="Q70" s="1349"/>
    </row>
    <row r="71" spans="1:21" s="26" customFormat="1" ht="19.5" hidden="1" customHeight="1" x14ac:dyDescent="0.25">
      <c r="A71" s="1279"/>
      <c r="B71" s="1969"/>
      <c r="C71" s="1968"/>
      <c r="D71" s="1276"/>
      <c r="E71" s="1274"/>
      <c r="F71" s="4076"/>
      <c r="G71" s="3900"/>
      <c r="H71" s="3758"/>
      <c r="I71" s="1274"/>
      <c r="J71" s="1647"/>
      <c r="K71" s="1976" t="s">
        <v>37</v>
      </c>
      <c r="L71" s="1975"/>
      <c r="M71" s="3796"/>
      <c r="N71" s="3798"/>
      <c r="O71" s="3876"/>
      <c r="P71" s="1349"/>
      <c r="Q71" s="1349"/>
    </row>
    <row r="72" spans="1:21" s="26" customFormat="1" ht="16.5" hidden="1" customHeight="1" thickBot="1" x14ac:dyDescent="0.3">
      <c r="A72" s="1279"/>
      <c r="B72" s="1969"/>
      <c r="C72" s="1968"/>
      <c r="D72" s="1276"/>
      <c r="E72" s="1274"/>
      <c r="F72" s="4076"/>
      <c r="G72" s="3900"/>
      <c r="H72" s="3758"/>
      <c r="I72" s="1274"/>
      <c r="J72" s="1647"/>
      <c r="K72" s="1237" t="s">
        <v>36</v>
      </c>
      <c r="L72" s="1974">
        <v>0</v>
      </c>
      <c r="M72" s="1761"/>
      <c r="N72" s="1413"/>
      <c r="O72" s="1973"/>
    </row>
    <row r="73" spans="1:21" s="26" customFormat="1" ht="21.75" hidden="1" customHeight="1" thickBot="1" x14ac:dyDescent="0.3">
      <c r="A73" s="1271"/>
      <c r="B73" s="1966"/>
      <c r="C73" s="1965"/>
      <c r="D73" s="1268"/>
      <c r="E73" s="1266"/>
      <c r="F73" s="4077"/>
      <c r="G73" s="3901"/>
      <c r="H73" s="3759"/>
      <c r="I73" s="1266"/>
      <c r="J73" s="1645"/>
      <c r="K73" s="1972" t="s">
        <v>29</v>
      </c>
      <c r="L73" s="1809">
        <f>SUM(L70:L72)</f>
        <v>0</v>
      </c>
      <c r="M73" s="1374"/>
      <c r="N73" s="1373"/>
      <c r="O73" s="1324"/>
    </row>
    <row r="74" spans="1:21" s="26" customFormat="1" ht="19.5" customHeight="1" thickBot="1" x14ac:dyDescent="0.3">
      <c r="A74" s="1288" t="s">
        <v>35</v>
      </c>
      <c r="B74" s="1971" t="s">
        <v>84</v>
      </c>
      <c r="C74" s="1970" t="s">
        <v>35</v>
      </c>
      <c r="D74" s="3938"/>
      <c r="E74" s="3938"/>
      <c r="F74" s="3938"/>
      <c r="G74" s="3938"/>
      <c r="H74" s="3938"/>
      <c r="I74" s="3938"/>
      <c r="J74" s="3933"/>
      <c r="K74" s="1967" t="s">
        <v>48</v>
      </c>
      <c r="L74" s="1544">
        <f>L54+L58+L62+L66+L49+L70+L44</f>
        <v>164</v>
      </c>
      <c r="M74" s="1404"/>
      <c r="N74" s="1768"/>
      <c r="O74" s="1445"/>
    </row>
    <row r="75" spans="1:21" s="26" customFormat="1" ht="19.5" customHeight="1" thickBot="1" x14ac:dyDescent="0.3">
      <c r="A75" s="1279"/>
      <c r="B75" s="1969"/>
      <c r="C75" s="1968"/>
      <c r="D75" s="3938"/>
      <c r="E75" s="3938"/>
      <c r="F75" s="3938"/>
      <c r="G75" s="3938"/>
      <c r="H75" s="3938"/>
      <c r="I75" s="3938"/>
      <c r="J75" s="3933"/>
      <c r="K75" s="1967" t="s">
        <v>36</v>
      </c>
      <c r="L75" s="1544">
        <f>L56+L60+L64+L68+L51+L72+L46</f>
        <v>200</v>
      </c>
      <c r="M75" s="1335"/>
      <c r="N75" s="1616"/>
      <c r="O75" s="1333"/>
    </row>
    <row r="76" spans="1:21" s="26" customFormat="1" ht="19.5" customHeight="1" thickBot="1" x14ac:dyDescent="0.3">
      <c r="A76" s="1279"/>
      <c r="B76" s="1969"/>
      <c r="C76" s="1968"/>
      <c r="D76" s="1676"/>
      <c r="E76" s="1676"/>
      <c r="F76" s="1676"/>
      <c r="G76" s="1676"/>
      <c r="H76" s="1676"/>
      <c r="I76" s="1676"/>
      <c r="J76" s="1676"/>
      <c r="K76" s="1967" t="s">
        <v>43</v>
      </c>
      <c r="L76" s="1544">
        <f>L47+L52</f>
        <v>0</v>
      </c>
      <c r="M76" s="1335"/>
      <c r="N76" s="1616"/>
      <c r="O76" s="1333"/>
    </row>
    <row r="77" spans="1:21" s="26" customFormat="1" ht="22.5" customHeight="1" thickBot="1" x14ac:dyDescent="0.3">
      <c r="A77" s="1271"/>
      <c r="B77" s="1966"/>
      <c r="C77" s="1965"/>
      <c r="D77" s="4008"/>
      <c r="E77" s="4008"/>
      <c r="F77" s="4008"/>
      <c r="G77" s="4008"/>
      <c r="H77" s="4008"/>
      <c r="I77" s="4008"/>
      <c r="J77" s="4008"/>
      <c r="K77" s="1943" t="s">
        <v>29</v>
      </c>
      <c r="L77" s="1964">
        <f>SUM(L74:L76)</f>
        <v>364</v>
      </c>
      <c r="M77" s="1263"/>
      <c r="N77" s="1262"/>
      <c r="O77" s="1324"/>
    </row>
    <row r="78" spans="1:21" s="26" customFormat="1" ht="37.5" customHeight="1" thickBot="1" x14ac:dyDescent="0.3">
      <c r="A78" s="3909" t="s">
        <v>35</v>
      </c>
      <c r="B78" s="3948" t="s">
        <v>84</v>
      </c>
      <c r="C78" s="3932" t="s">
        <v>84</v>
      </c>
      <c r="D78" s="3939"/>
      <c r="E78" s="3754"/>
      <c r="F78" s="1963" t="s">
        <v>778</v>
      </c>
      <c r="G78" s="3899" t="s">
        <v>783</v>
      </c>
      <c r="H78" s="3757" t="s">
        <v>51</v>
      </c>
      <c r="I78" s="3754" t="s">
        <v>528</v>
      </c>
      <c r="J78" s="3826" t="s">
        <v>120</v>
      </c>
      <c r="K78" s="1962"/>
      <c r="L78" s="1961"/>
      <c r="M78" s="1960" t="s">
        <v>782</v>
      </c>
      <c r="N78" s="1959" t="s">
        <v>130</v>
      </c>
      <c r="O78" s="1958"/>
      <c r="P78" s="1802"/>
      <c r="Q78" s="1802"/>
    </row>
    <row r="79" spans="1:21" s="26" customFormat="1" ht="33.75" customHeight="1" thickBot="1" x14ac:dyDescent="0.3">
      <c r="A79" s="3910"/>
      <c r="B79" s="3949"/>
      <c r="C79" s="3933"/>
      <c r="D79" s="3940"/>
      <c r="E79" s="3755"/>
      <c r="F79" s="1954"/>
      <c r="G79" s="3900"/>
      <c r="H79" s="3758"/>
      <c r="I79" s="3755"/>
      <c r="J79" s="3827"/>
      <c r="K79" s="1962" t="s">
        <v>48</v>
      </c>
      <c r="L79" s="1961">
        <f>L83</f>
        <v>0</v>
      </c>
      <c r="M79" s="1960" t="s">
        <v>781</v>
      </c>
      <c r="N79" s="1959" t="s">
        <v>130</v>
      </c>
      <c r="O79" s="1958"/>
      <c r="P79" s="1802"/>
      <c r="Q79" s="1802"/>
    </row>
    <row r="80" spans="1:21" s="26" customFormat="1" ht="25.5" customHeight="1" x14ac:dyDescent="0.25">
      <c r="A80" s="3910"/>
      <c r="B80" s="3949"/>
      <c r="C80" s="3933"/>
      <c r="D80" s="3940"/>
      <c r="E80" s="3755"/>
      <c r="F80" s="1954"/>
      <c r="G80" s="3900"/>
      <c r="H80" s="3758"/>
      <c r="I80" s="3755"/>
      <c r="J80" s="3827"/>
      <c r="K80" s="1798" t="s">
        <v>37</v>
      </c>
      <c r="L80" s="1874"/>
      <c r="M80" s="1957" t="s">
        <v>780</v>
      </c>
      <c r="N80" s="1956" t="s">
        <v>130</v>
      </c>
      <c r="O80" s="1955"/>
      <c r="P80" s="1802"/>
      <c r="Q80" s="1802"/>
    </row>
    <row r="81" spans="1:21" s="26" customFormat="1" ht="23.25" customHeight="1" thickBot="1" x14ac:dyDescent="0.3">
      <c r="A81" s="3910"/>
      <c r="B81" s="3949"/>
      <c r="C81" s="3933"/>
      <c r="D81" s="3940"/>
      <c r="E81" s="3755"/>
      <c r="F81" s="1954"/>
      <c r="G81" s="3900"/>
      <c r="H81" s="3758"/>
      <c r="I81" s="3755"/>
      <c r="J81" s="3827"/>
      <c r="K81" s="1833" t="s">
        <v>36</v>
      </c>
      <c r="L81" s="1953"/>
      <c r="M81" s="1952" t="s">
        <v>779</v>
      </c>
      <c r="N81" s="1951" t="s">
        <v>46</v>
      </c>
      <c r="O81" s="1950"/>
      <c r="P81" s="1788"/>
      <c r="Q81" s="1788"/>
    </row>
    <row r="82" spans="1:21" s="26" customFormat="1" ht="31.5" customHeight="1" thickBot="1" x14ac:dyDescent="0.3">
      <c r="A82" s="3911"/>
      <c r="B82" s="3950"/>
      <c r="C82" s="3934"/>
      <c r="D82" s="1429"/>
      <c r="E82" s="3755"/>
      <c r="F82" s="1898"/>
      <c r="G82" s="3900"/>
      <c r="H82" s="3758"/>
      <c r="I82" s="3755"/>
      <c r="J82" s="3827"/>
      <c r="K82" s="1949" t="s">
        <v>29</v>
      </c>
      <c r="L82" s="1948">
        <f>SUM(L79:L81)</f>
        <v>0</v>
      </c>
      <c r="M82" s="1945"/>
      <c r="N82" s="1384"/>
      <c r="O82" s="1383"/>
    </row>
    <row r="83" spans="1:21" s="26" customFormat="1" ht="15" customHeight="1" thickBot="1" x14ac:dyDescent="0.3">
      <c r="A83" s="1288" t="s">
        <v>35</v>
      </c>
      <c r="B83" s="1808" t="s">
        <v>84</v>
      </c>
      <c r="C83" s="1286" t="s">
        <v>84</v>
      </c>
      <c r="D83" s="1947" t="s">
        <v>35</v>
      </c>
      <c r="E83" s="3755"/>
      <c r="F83" s="3229" t="s">
        <v>778</v>
      </c>
      <c r="G83" s="3900"/>
      <c r="H83" s="3758"/>
      <c r="I83" s="3755"/>
      <c r="J83" s="3827"/>
      <c r="K83" s="1946" t="s">
        <v>48</v>
      </c>
      <c r="L83" s="1621">
        <v>0</v>
      </c>
      <c r="M83" s="1945"/>
      <c r="N83" s="1384"/>
      <c r="O83" s="1383"/>
    </row>
    <row r="84" spans="1:21" s="26" customFormat="1" ht="25.5" customHeight="1" thickBot="1" x14ac:dyDescent="0.3">
      <c r="A84" s="1279"/>
      <c r="B84" s="1794"/>
      <c r="C84" s="1277"/>
      <c r="D84" s="1944"/>
      <c r="E84" s="3755"/>
      <c r="F84" s="3805"/>
      <c r="G84" s="3900"/>
      <c r="H84" s="3758"/>
      <c r="I84" s="3755"/>
      <c r="J84" s="3828"/>
      <c r="K84" s="1943" t="s">
        <v>29</v>
      </c>
      <c r="L84" s="1544">
        <f>SUM(L83)</f>
        <v>0</v>
      </c>
      <c r="M84" s="23"/>
      <c r="N84" s="1390"/>
      <c r="O84" s="1895"/>
    </row>
    <row r="85" spans="1:21" s="26" customFormat="1" ht="26.25" customHeight="1" thickBot="1" x14ac:dyDescent="0.3">
      <c r="A85" s="1258" t="s">
        <v>35</v>
      </c>
      <c r="B85" s="1917" t="s">
        <v>84</v>
      </c>
      <c r="C85" s="3941" t="s">
        <v>503</v>
      </c>
      <c r="D85" s="3927"/>
      <c r="E85" s="3927"/>
      <c r="F85" s="3927"/>
      <c r="G85" s="3927"/>
      <c r="H85" s="3927"/>
      <c r="I85" s="3927"/>
      <c r="J85" s="3927"/>
      <c r="K85" s="3928"/>
      <c r="L85" s="1705">
        <f>L77+L82</f>
        <v>364</v>
      </c>
      <c r="M85" s="3786"/>
      <c r="N85" s="3787"/>
      <c r="O85" s="3788"/>
      <c r="P85" s="1254"/>
      <c r="Q85" s="1254"/>
    </row>
    <row r="86" spans="1:21" s="26" customFormat="1" ht="26.25" customHeight="1" thickBot="1" x14ac:dyDescent="0.3">
      <c r="A86" s="1930" t="s">
        <v>35</v>
      </c>
      <c r="B86" s="1929" t="s">
        <v>78</v>
      </c>
      <c r="C86" s="1480" t="s">
        <v>777</v>
      </c>
      <c r="D86" s="1941"/>
      <c r="E86" s="1941"/>
      <c r="F86" s="1941"/>
      <c r="G86" s="1941"/>
      <c r="H86" s="1942"/>
      <c r="I86" s="1941"/>
      <c r="J86" s="1941"/>
      <c r="K86" s="1940"/>
      <c r="L86" s="1940"/>
      <c r="M86" s="1940"/>
      <c r="N86" s="1940"/>
      <c r="O86" s="1939"/>
      <c r="P86" s="1938"/>
      <c r="Q86" s="1938"/>
      <c r="R86" s="1938"/>
    </row>
    <row r="87" spans="1:21" s="26" customFormat="1" ht="24.75" customHeight="1" thickBot="1" x14ac:dyDescent="0.3">
      <c r="A87" s="1300"/>
      <c r="B87" s="1697"/>
      <c r="C87" s="3942"/>
      <c r="D87" s="3943"/>
      <c r="E87" s="3943"/>
      <c r="F87" s="3943"/>
      <c r="G87" s="3943"/>
      <c r="H87" s="3943"/>
      <c r="I87" s="3943"/>
      <c r="J87" s="3943"/>
      <c r="K87" s="3943"/>
      <c r="L87" s="3944"/>
      <c r="M87" s="1937" t="s">
        <v>776</v>
      </c>
      <c r="N87" s="1909" t="s">
        <v>46</v>
      </c>
      <c r="O87" s="1895"/>
    </row>
    <row r="88" spans="1:21" s="26" customFormat="1" ht="15" customHeight="1" thickBot="1" x14ac:dyDescent="0.3">
      <c r="A88" s="1306" t="s">
        <v>35</v>
      </c>
      <c r="B88" s="1462" t="s">
        <v>78</v>
      </c>
      <c r="C88" s="1286" t="s">
        <v>35</v>
      </c>
      <c r="D88" s="3939"/>
      <c r="E88" s="3754"/>
      <c r="F88" s="3269" t="s">
        <v>773</v>
      </c>
      <c r="G88" s="3764" t="s">
        <v>775</v>
      </c>
      <c r="H88" s="3757" t="s">
        <v>51</v>
      </c>
      <c r="I88" s="3754" t="s">
        <v>528</v>
      </c>
      <c r="J88" s="3826" t="s">
        <v>120</v>
      </c>
      <c r="K88" s="1936" t="s">
        <v>48</v>
      </c>
      <c r="L88" s="1544">
        <f>L91</f>
        <v>0</v>
      </c>
      <c r="M88" s="1599"/>
      <c r="N88" s="1935"/>
      <c r="O88" s="1934"/>
      <c r="U88" s="1236"/>
    </row>
    <row r="89" spans="1:21" s="26" customFormat="1" ht="16.5" customHeight="1" thickBot="1" x14ac:dyDescent="0.3">
      <c r="A89" s="1303"/>
      <c r="B89" s="1449"/>
      <c r="C89" s="1277"/>
      <c r="D89" s="3940"/>
      <c r="E89" s="3755"/>
      <c r="F89" s="3272"/>
      <c r="G89" s="3765"/>
      <c r="H89" s="3758"/>
      <c r="I89" s="3755"/>
      <c r="J89" s="3827"/>
      <c r="K89" s="1933" t="s">
        <v>37</v>
      </c>
      <c r="L89" s="1542">
        <v>0</v>
      </c>
      <c r="M89" s="1592" t="s">
        <v>774</v>
      </c>
      <c r="N89" s="1650" t="s">
        <v>46</v>
      </c>
      <c r="O89" s="1466">
        <v>12</v>
      </c>
      <c r="P89" s="1349"/>
      <c r="Q89" s="1349"/>
    </row>
    <row r="90" spans="1:21" s="26" customFormat="1" ht="15" customHeight="1" thickBot="1" x14ac:dyDescent="0.25">
      <c r="A90" s="1300"/>
      <c r="B90" s="1444"/>
      <c r="C90" s="1269"/>
      <c r="D90" s="4078"/>
      <c r="E90" s="3755"/>
      <c r="F90" s="1932"/>
      <c r="G90" s="3765"/>
      <c r="H90" s="3758"/>
      <c r="I90" s="3755"/>
      <c r="J90" s="3827"/>
      <c r="K90" s="1442" t="s">
        <v>29</v>
      </c>
      <c r="L90" s="1542">
        <f>SUM(L88:L89)</f>
        <v>0</v>
      </c>
      <c r="M90" s="1374"/>
      <c r="N90" s="1894"/>
      <c r="O90" s="1261"/>
    </row>
    <row r="91" spans="1:21" s="26" customFormat="1" ht="15" customHeight="1" thickBot="1" x14ac:dyDescent="0.3">
      <c r="A91" s="1306" t="s">
        <v>35</v>
      </c>
      <c r="B91" s="1871" t="s">
        <v>78</v>
      </c>
      <c r="C91" s="1286" t="s">
        <v>35</v>
      </c>
      <c r="D91" s="3793" t="s">
        <v>35</v>
      </c>
      <c r="E91" s="3755"/>
      <c r="F91" s="3179" t="s">
        <v>773</v>
      </c>
      <c r="G91" s="3765"/>
      <c r="H91" s="3758"/>
      <c r="I91" s="3755"/>
      <c r="J91" s="3827"/>
      <c r="K91" s="1931" t="s">
        <v>48</v>
      </c>
      <c r="L91" s="1554">
        <v>0</v>
      </c>
      <c r="M91" s="1374"/>
      <c r="N91" s="1894"/>
      <c r="O91" s="1261"/>
    </row>
    <row r="92" spans="1:21" s="26" customFormat="1" ht="15" customHeight="1" thickBot="1" x14ac:dyDescent="0.25">
      <c r="A92" s="1300"/>
      <c r="B92" s="1697"/>
      <c r="C92" s="1269"/>
      <c r="D92" s="3918"/>
      <c r="E92" s="3756"/>
      <c r="F92" s="3181"/>
      <c r="G92" s="3766"/>
      <c r="H92" s="3759"/>
      <c r="I92" s="3756"/>
      <c r="J92" s="3828"/>
      <c r="K92" s="1766" t="s">
        <v>29</v>
      </c>
      <c r="L92" s="1484">
        <f>SUM(L91)</f>
        <v>0</v>
      </c>
      <c r="M92" s="1374"/>
      <c r="N92" s="1894"/>
      <c r="O92" s="1261"/>
    </row>
    <row r="93" spans="1:21" s="26" customFormat="1" ht="15" customHeight="1" thickBot="1" x14ac:dyDescent="0.3">
      <c r="A93" s="1258" t="s">
        <v>35</v>
      </c>
      <c r="B93" s="1260" t="s">
        <v>78</v>
      </c>
      <c r="C93" s="3927" t="s">
        <v>503</v>
      </c>
      <c r="D93" s="3927"/>
      <c r="E93" s="3927"/>
      <c r="F93" s="3927"/>
      <c r="G93" s="3927"/>
      <c r="H93" s="3927"/>
      <c r="I93" s="3927"/>
      <c r="J93" s="3927"/>
      <c r="K93" s="3928"/>
      <c r="L93" s="1705">
        <f>L90</f>
        <v>0</v>
      </c>
      <c r="M93" s="3786"/>
      <c r="N93" s="3787"/>
      <c r="O93" s="3788"/>
      <c r="P93" s="1254"/>
      <c r="Q93" s="1254"/>
    </row>
    <row r="94" spans="1:21" s="26" customFormat="1" ht="15" customHeight="1" thickBot="1" x14ac:dyDescent="0.3">
      <c r="A94" s="1930" t="s">
        <v>35</v>
      </c>
      <c r="B94" s="1929" t="s">
        <v>77</v>
      </c>
      <c r="C94" s="1928" t="s">
        <v>772</v>
      </c>
      <c r="D94" s="1926"/>
      <c r="E94" s="1926"/>
      <c r="F94" s="1926"/>
      <c r="G94" s="1926"/>
      <c r="H94" s="1927"/>
      <c r="I94" s="1926"/>
      <c r="J94" s="1926"/>
      <c r="K94" s="1926"/>
      <c r="L94" s="1926"/>
      <c r="M94" s="1915"/>
      <c r="N94" s="1915"/>
      <c r="O94" s="1925"/>
      <c r="P94" s="1924"/>
      <c r="Q94" s="1924"/>
    </row>
    <row r="95" spans="1:21" s="26" customFormat="1" ht="29.25" customHeight="1" x14ac:dyDescent="0.25">
      <c r="A95" s="3909"/>
      <c r="B95" s="3986"/>
      <c r="C95" s="3945"/>
      <c r="D95" s="4050"/>
      <c r="E95" s="3853"/>
      <c r="F95" s="3853"/>
      <c r="G95" s="3853"/>
      <c r="H95" s="3853"/>
      <c r="I95" s="3853"/>
      <c r="J95" s="3853"/>
      <c r="K95" s="3853"/>
      <c r="L95" s="3854"/>
      <c r="M95" s="1366" t="s">
        <v>771</v>
      </c>
      <c r="N95" s="1365" t="s">
        <v>182</v>
      </c>
      <c r="O95" s="1923" t="s">
        <v>767</v>
      </c>
      <c r="P95" s="1682"/>
      <c r="Q95" s="1682"/>
    </row>
    <row r="96" spans="1:21" s="26" customFormat="1" ht="42" customHeight="1" thickBot="1" x14ac:dyDescent="0.3">
      <c r="A96" s="3910"/>
      <c r="B96" s="4021"/>
      <c r="C96" s="3946"/>
      <c r="D96" s="3951"/>
      <c r="E96" s="3952"/>
      <c r="F96" s="3952"/>
      <c r="G96" s="3952"/>
      <c r="H96" s="3952"/>
      <c r="I96" s="3952"/>
      <c r="J96" s="3952"/>
      <c r="K96" s="3952"/>
      <c r="L96" s="4079"/>
      <c r="M96" s="1363" t="s">
        <v>770</v>
      </c>
      <c r="N96" s="1922" t="s">
        <v>46</v>
      </c>
      <c r="O96" s="1921" t="s">
        <v>769</v>
      </c>
      <c r="P96" s="1682"/>
      <c r="Q96" s="1682"/>
    </row>
    <row r="97" spans="1:21" s="26" customFormat="1" ht="28.5" customHeight="1" thickBot="1" x14ac:dyDescent="0.3">
      <c r="A97" s="3911"/>
      <c r="B97" s="3987"/>
      <c r="C97" s="3947"/>
      <c r="D97" s="3953"/>
      <c r="E97" s="3855"/>
      <c r="F97" s="3855"/>
      <c r="G97" s="3855"/>
      <c r="H97" s="3855"/>
      <c r="I97" s="3855"/>
      <c r="J97" s="3855"/>
      <c r="K97" s="3855"/>
      <c r="L97" s="3856"/>
      <c r="M97" s="1369" t="s">
        <v>768</v>
      </c>
      <c r="N97" s="1351" t="s">
        <v>182</v>
      </c>
      <c r="O97" s="1920" t="s">
        <v>767</v>
      </c>
      <c r="P97" s="1682"/>
      <c r="Q97" s="1682"/>
    </row>
    <row r="98" spans="1:21" s="26" customFormat="1" ht="15" customHeight="1" thickBot="1" x14ac:dyDescent="0.3">
      <c r="A98" s="3909" t="s">
        <v>35</v>
      </c>
      <c r="B98" s="3904" t="s">
        <v>77</v>
      </c>
      <c r="C98" s="3919" t="s">
        <v>35</v>
      </c>
      <c r="D98" s="1919"/>
      <c r="E98" s="3754"/>
      <c r="F98" s="3935" t="s">
        <v>765</v>
      </c>
      <c r="G98" s="3760" t="s">
        <v>766</v>
      </c>
      <c r="H98" s="3767" t="s">
        <v>51</v>
      </c>
      <c r="I98" s="3754" t="s">
        <v>528</v>
      </c>
      <c r="J98" s="3802" t="s">
        <v>120</v>
      </c>
      <c r="K98" s="1514" t="s">
        <v>48</v>
      </c>
      <c r="L98" s="1513">
        <f>L101</f>
        <v>0</v>
      </c>
      <c r="M98" s="1282"/>
      <c r="N98" s="1469"/>
      <c r="O98" s="1512"/>
    </row>
    <row r="99" spans="1:21" s="26" customFormat="1" ht="16.5" customHeight="1" thickBot="1" x14ac:dyDescent="0.3">
      <c r="A99" s="3910"/>
      <c r="B99" s="3905"/>
      <c r="C99" s="3907"/>
      <c r="D99" s="1918"/>
      <c r="E99" s="3755"/>
      <c r="F99" s="3936"/>
      <c r="G99" s="3761"/>
      <c r="H99" s="3768"/>
      <c r="I99" s="3755"/>
      <c r="J99" s="3803"/>
      <c r="K99" s="1511" t="s">
        <v>37</v>
      </c>
      <c r="L99" s="1507"/>
      <c r="M99" s="1318"/>
      <c r="N99" s="1426"/>
      <c r="O99" s="1316"/>
    </row>
    <row r="100" spans="1:21" s="26" customFormat="1" ht="18" customHeight="1" thickBot="1" x14ac:dyDescent="0.3">
      <c r="A100" s="3911"/>
      <c r="B100" s="3906"/>
      <c r="C100" s="3908"/>
      <c r="D100" s="1427"/>
      <c r="E100" s="3755"/>
      <c r="F100" s="3937"/>
      <c r="G100" s="3761"/>
      <c r="H100" s="3768"/>
      <c r="I100" s="3755"/>
      <c r="J100" s="3803"/>
      <c r="K100" s="1508" t="s">
        <v>29</v>
      </c>
      <c r="L100" s="1507">
        <f>SUM(L98:L99)</f>
        <v>0</v>
      </c>
      <c r="M100" s="1314"/>
      <c r="N100" s="1451"/>
      <c r="O100" s="1312"/>
    </row>
    <row r="101" spans="1:21" s="26" customFormat="1" ht="18" customHeight="1" thickBot="1" x14ac:dyDescent="0.3">
      <c r="A101" s="3909" t="s">
        <v>35</v>
      </c>
      <c r="B101" s="3912" t="s">
        <v>77</v>
      </c>
      <c r="C101" s="3919" t="s">
        <v>35</v>
      </c>
      <c r="D101" s="3793" t="s">
        <v>35</v>
      </c>
      <c r="E101" s="3755"/>
      <c r="F101" s="3179" t="s">
        <v>765</v>
      </c>
      <c r="G101" s="3761"/>
      <c r="H101" s="3768"/>
      <c r="I101" s="3755"/>
      <c r="J101" s="3803"/>
      <c r="K101" s="1493" t="s">
        <v>48</v>
      </c>
      <c r="L101" s="1322">
        <v>0</v>
      </c>
      <c r="M101" s="1374"/>
      <c r="N101" s="1894"/>
      <c r="O101" s="1261"/>
    </row>
    <row r="102" spans="1:21" s="26" customFormat="1" ht="18" customHeight="1" thickBot="1" x14ac:dyDescent="0.25">
      <c r="A102" s="3911"/>
      <c r="B102" s="3914"/>
      <c r="C102" s="3908"/>
      <c r="D102" s="3918"/>
      <c r="E102" s="3756"/>
      <c r="F102" s="3181"/>
      <c r="G102" s="3762"/>
      <c r="H102" s="3769"/>
      <c r="I102" s="3756"/>
      <c r="J102" s="3825"/>
      <c r="K102" s="1766" t="s">
        <v>29</v>
      </c>
      <c r="L102" s="1484">
        <f>SUM(L101)</f>
        <v>0</v>
      </c>
      <c r="M102" s="1374"/>
      <c r="N102" s="1894"/>
      <c r="O102" s="1261"/>
    </row>
    <row r="103" spans="1:21" s="26" customFormat="1" ht="15" customHeight="1" thickBot="1" x14ac:dyDescent="0.3">
      <c r="A103" s="1258" t="s">
        <v>35</v>
      </c>
      <c r="B103" s="1260" t="s">
        <v>77</v>
      </c>
      <c r="C103" s="3927" t="s">
        <v>503</v>
      </c>
      <c r="D103" s="3927"/>
      <c r="E103" s="3927"/>
      <c r="F103" s="3927"/>
      <c r="G103" s="3927"/>
      <c r="H103" s="3927"/>
      <c r="I103" s="3927"/>
      <c r="J103" s="3927"/>
      <c r="K103" s="3928"/>
      <c r="L103" s="1705">
        <f>L100</f>
        <v>0</v>
      </c>
      <c r="M103" s="3775"/>
      <c r="N103" s="3776"/>
      <c r="O103" s="3777"/>
      <c r="P103" s="1254"/>
      <c r="Q103" s="1254"/>
    </row>
    <row r="104" spans="1:21" s="26" customFormat="1" ht="18" customHeight="1" thickBot="1" x14ac:dyDescent="0.3">
      <c r="A104" s="1258" t="s">
        <v>35</v>
      </c>
      <c r="B104" s="1917" t="s">
        <v>75</v>
      </c>
      <c r="C104" s="1480" t="s">
        <v>764</v>
      </c>
      <c r="D104" s="1915"/>
      <c r="E104" s="1915"/>
      <c r="F104" s="1915"/>
      <c r="G104" s="1915"/>
      <c r="H104" s="1916"/>
      <c r="I104" s="1915"/>
      <c r="J104" s="1915"/>
      <c r="K104" s="1915"/>
      <c r="L104" s="1915"/>
      <c r="M104" s="1914"/>
      <c r="N104" s="1914"/>
      <c r="O104" s="1913"/>
    </row>
    <row r="105" spans="1:21" s="26" customFormat="1" ht="50.25" customHeight="1" thickBot="1" x14ac:dyDescent="0.3">
      <c r="A105" s="3909"/>
      <c r="B105" s="3986"/>
      <c r="C105" s="3945"/>
      <c r="D105" s="3853"/>
      <c r="E105" s="3853"/>
      <c r="F105" s="3853"/>
      <c r="G105" s="3853"/>
      <c r="H105" s="3853"/>
      <c r="I105" s="3853"/>
      <c r="J105" s="3853"/>
      <c r="K105" s="3853"/>
      <c r="L105" s="3854"/>
      <c r="M105" s="1912" t="s">
        <v>763</v>
      </c>
      <c r="N105" s="1365" t="s">
        <v>182</v>
      </c>
      <c r="O105" s="1911" t="s">
        <v>762</v>
      </c>
      <c r="P105" s="1910"/>
      <c r="Q105" s="1910"/>
    </row>
    <row r="106" spans="1:21" s="26" customFormat="1" ht="54" customHeight="1" thickBot="1" x14ac:dyDescent="0.3">
      <c r="A106" s="3911"/>
      <c r="B106" s="3987"/>
      <c r="C106" s="3947"/>
      <c r="D106" s="3855"/>
      <c r="E106" s="3855"/>
      <c r="F106" s="3855"/>
      <c r="G106" s="3855"/>
      <c r="H106" s="3855"/>
      <c r="I106" s="3855"/>
      <c r="J106" s="3855"/>
      <c r="K106" s="3855"/>
      <c r="L106" s="3856"/>
      <c r="M106" s="1881" t="s">
        <v>761</v>
      </c>
      <c r="N106" s="1909" t="s">
        <v>46</v>
      </c>
      <c r="O106" s="1890">
        <v>1</v>
      </c>
      <c r="P106" s="1497"/>
      <c r="Q106" s="1497"/>
    </row>
    <row r="107" spans="1:21" s="26" customFormat="1" ht="30" customHeight="1" thickBot="1" x14ac:dyDescent="0.3">
      <c r="A107" s="3909" t="s">
        <v>35</v>
      </c>
      <c r="B107" s="3904" t="s">
        <v>75</v>
      </c>
      <c r="C107" s="3919" t="s">
        <v>35</v>
      </c>
      <c r="D107" s="3793"/>
      <c r="E107" s="3754"/>
      <c r="F107" s="1145" t="s">
        <v>760</v>
      </c>
      <c r="G107" s="3760" t="s">
        <v>759</v>
      </c>
      <c r="H107" s="3757" t="s">
        <v>51</v>
      </c>
      <c r="I107" s="3754" t="s">
        <v>507</v>
      </c>
      <c r="J107" s="3802" t="s">
        <v>506</v>
      </c>
      <c r="K107" s="1514" t="s">
        <v>48</v>
      </c>
      <c r="L107" s="1686">
        <f>L111</f>
        <v>2218.3000000000002</v>
      </c>
      <c r="M107" s="1366" t="s">
        <v>758</v>
      </c>
      <c r="N107" s="1908" t="s">
        <v>735</v>
      </c>
      <c r="O107" s="1505" t="s">
        <v>668</v>
      </c>
      <c r="P107" s="1504"/>
      <c r="Q107" s="1504"/>
      <c r="U107" s="1236"/>
    </row>
    <row r="108" spans="1:21" s="26" customFormat="1" ht="15" customHeight="1" thickBot="1" x14ac:dyDescent="0.3">
      <c r="A108" s="3910"/>
      <c r="B108" s="3905"/>
      <c r="C108" s="3907"/>
      <c r="D108" s="3794"/>
      <c r="E108" s="3755"/>
      <c r="F108" s="1907"/>
      <c r="G108" s="3761"/>
      <c r="H108" s="3758"/>
      <c r="I108" s="3755"/>
      <c r="J108" s="3803"/>
      <c r="K108" s="1511" t="s">
        <v>37</v>
      </c>
      <c r="L108" s="1507">
        <f>SUM(L112)</f>
        <v>0</v>
      </c>
      <c r="M108" s="1318"/>
      <c r="N108" s="1426"/>
      <c r="O108" s="1316"/>
    </row>
    <row r="109" spans="1:21" s="26" customFormat="1" ht="15" customHeight="1" thickBot="1" x14ac:dyDescent="0.3">
      <c r="A109" s="3910"/>
      <c r="B109" s="3905"/>
      <c r="C109" s="3907"/>
      <c r="D109" s="3794"/>
      <c r="E109" s="3755"/>
      <c r="F109" s="1907"/>
      <c r="G109" s="3761"/>
      <c r="H109" s="3758"/>
      <c r="I109" s="3755"/>
      <c r="J109" s="3803"/>
      <c r="K109" s="1510" t="s">
        <v>43</v>
      </c>
      <c r="L109" s="1507">
        <f>L113</f>
        <v>0</v>
      </c>
      <c r="M109" s="1318"/>
      <c r="N109" s="1426"/>
      <c r="O109" s="1316"/>
    </row>
    <row r="110" spans="1:21" s="26" customFormat="1" ht="18.75" customHeight="1" thickBot="1" x14ac:dyDescent="0.3">
      <c r="A110" s="3911"/>
      <c r="B110" s="3906"/>
      <c r="C110" s="3908"/>
      <c r="D110" s="3918"/>
      <c r="E110" s="3755"/>
      <c r="F110" s="1867"/>
      <c r="G110" s="3761"/>
      <c r="H110" s="3758"/>
      <c r="I110" s="3755"/>
      <c r="J110" s="3803"/>
      <c r="K110" s="1508" t="s">
        <v>29</v>
      </c>
      <c r="L110" s="1507">
        <f>SUM(L107:L109)</f>
        <v>2218.3000000000002</v>
      </c>
      <c r="M110" s="1314"/>
      <c r="N110" s="1451"/>
      <c r="O110" s="1312"/>
    </row>
    <row r="111" spans="1:21" s="26" customFormat="1" ht="18.75" customHeight="1" thickBot="1" x14ac:dyDescent="0.3">
      <c r="A111" s="1279" t="s">
        <v>35</v>
      </c>
      <c r="B111" s="1394" t="s">
        <v>75</v>
      </c>
      <c r="C111" s="1903" t="s">
        <v>35</v>
      </c>
      <c r="D111" s="1744" t="s">
        <v>35</v>
      </c>
      <c r="E111" s="3755"/>
      <c r="F111" s="3229" t="s">
        <v>757</v>
      </c>
      <c r="G111" s="3761"/>
      <c r="H111" s="3758"/>
      <c r="I111" s="3755"/>
      <c r="J111" s="3803"/>
      <c r="K111" s="1493" t="s">
        <v>48</v>
      </c>
      <c r="L111" s="1906">
        <v>2218.3000000000002</v>
      </c>
      <c r="M111" s="1404"/>
      <c r="N111" s="1384"/>
      <c r="O111" s="1403"/>
      <c r="U111" s="1236"/>
    </row>
    <row r="112" spans="1:21" s="26" customFormat="1" ht="18.75" customHeight="1" thickBot="1" x14ac:dyDescent="0.3">
      <c r="A112" s="1279"/>
      <c r="B112" s="1394"/>
      <c r="C112" s="1903"/>
      <c r="D112" s="1744"/>
      <c r="E112" s="3755"/>
      <c r="F112" s="3805"/>
      <c r="G112" s="3761"/>
      <c r="H112" s="3758"/>
      <c r="I112" s="3755"/>
      <c r="J112" s="3803"/>
      <c r="K112" s="1176" t="s">
        <v>37</v>
      </c>
      <c r="L112" s="1554">
        <v>0</v>
      </c>
      <c r="M112" s="1335"/>
      <c r="N112" s="1379"/>
      <c r="O112" s="1734"/>
    </row>
    <row r="113" spans="1:21" s="26" customFormat="1" ht="32.25" customHeight="1" thickBot="1" x14ac:dyDescent="0.3">
      <c r="A113" s="1279"/>
      <c r="B113" s="1394"/>
      <c r="C113" s="1903"/>
      <c r="D113" s="1744"/>
      <c r="E113" s="3755"/>
      <c r="F113" s="3805"/>
      <c r="G113" s="3761"/>
      <c r="H113" s="3758"/>
      <c r="I113" s="3755"/>
      <c r="J113" s="3803"/>
      <c r="K113" s="1176" t="s">
        <v>43</v>
      </c>
      <c r="L113" s="1554">
        <v>0</v>
      </c>
      <c r="M113" s="1335"/>
      <c r="N113" s="1379"/>
      <c r="O113" s="1734"/>
      <c r="R113" s="1236"/>
      <c r="U113" s="1236"/>
    </row>
    <row r="114" spans="1:21" s="26" customFormat="1" ht="19.5" customHeight="1" thickBot="1" x14ac:dyDescent="0.3">
      <c r="A114" s="1300"/>
      <c r="B114" s="1444"/>
      <c r="C114" s="1487"/>
      <c r="D114" s="1743"/>
      <c r="E114" s="3756"/>
      <c r="F114" s="3230"/>
      <c r="G114" s="3762"/>
      <c r="H114" s="3759"/>
      <c r="I114" s="3756"/>
      <c r="J114" s="3825"/>
      <c r="K114" s="1905" t="s">
        <v>29</v>
      </c>
      <c r="L114" s="1484">
        <f>SUM(L111:L113)</f>
        <v>2218.3000000000002</v>
      </c>
      <c r="M114" s="1263"/>
      <c r="N114" s="1373"/>
      <c r="O114" s="1406"/>
    </row>
    <row r="115" spans="1:21" s="26" customFormat="1" ht="15" customHeight="1" thickBot="1" x14ac:dyDescent="0.3">
      <c r="A115" s="1279" t="s">
        <v>35</v>
      </c>
      <c r="B115" s="1394" t="s">
        <v>75</v>
      </c>
      <c r="C115" s="1903" t="s">
        <v>84</v>
      </c>
      <c r="D115" s="3972"/>
      <c r="E115" s="3754"/>
      <c r="F115" s="3935" t="s">
        <v>752</v>
      </c>
      <c r="G115" s="3760" t="s">
        <v>756</v>
      </c>
      <c r="H115" s="3757" t="s">
        <v>51</v>
      </c>
      <c r="I115" s="3754" t="s">
        <v>755</v>
      </c>
      <c r="J115" s="3802" t="s">
        <v>754</v>
      </c>
      <c r="K115" s="1904" t="s">
        <v>48</v>
      </c>
      <c r="L115" s="1513">
        <f>L118</f>
        <v>0</v>
      </c>
      <c r="M115" s="1722" t="s">
        <v>753</v>
      </c>
      <c r="N115" s="1365" t="s">
        <v>46</v>
      </c>
      <c r="O115" s="1834"/>
      <c r="P115" s="759"/>
      <c r="Q115" s="759"/>
    </row>
    <row r="116" spans="1:21" s="26" customFormat="1" ht="39.75" customHeight="1" thickBot="1" x14ac:dyDescent="0.3">
      <c r="A116" s="1279"/>
      <c r="B116" s="1394"/>
      <c r="C116" s="1903"/>
      <c r="D116" s="3972"/>
      <c r="E116" s="3755"/>
      <c r="F116" s="3936"/>
      <c r="G116" s="3761"/>
      <c r="H116" s="3758"/>
      <c r="I116" s="3755"/>
      <c r="J116" s="3803"/>
      <c r="K116" s="1902" t="s">
        <v>37</v>
      </c>
      <c r="L116" s="1507">
        <f>L119</f>
        <v>0</v>
      </c>
      <c r="M116" s="1901"/>
      <c r="N116" s="1856"/>
      <c r="O116" s="1900"/>
      <c r="P116" s="1802"/>
      <c r="Q116" s="1802"/>
    </row>
    <row r="117" spans="1:21" s="26" customFormat="1" ht="15" customHeight="1" thickBot="1" x14ac:dyDescent="0.3">
      <c r="A117" s="1271"/>
      <c r="B117" s="1535"/>
      <c r="C117" s="1899"/>
      <c r="D117" s="3973"/>
      <c r="E117" s="3755"/>
      <c r="F117" s="1898"/>
      <c r="G117" s="3761"/>
      <c r="H117" s="3758"/>
      <c r="I117" s="3755"/>
      <c r="J117" s="3803"/>
      <c r="K117" s="1897" t="s">
        <v>29</v>
      </c>
      <c r="L117" s="1507">
        <f>SUM(L115:L116)</f>
        <v>0</v>
      </c>
      <c r="M117" s="1314"/>
      <c r="N117" s="1451"/>
      <c r="O117" s="1312"/>
    </row>
    <row r="118" spans="1:21" s="26" customFormat="1" ht="15" customHeight="1" thickBot="1" x14ac:dyDescent="0.3">
      <c r="A118" s="1279" t="s">
        <v>35</v>
      </c>
      <c r="B118" s="1607" t="s">
        <v>75</v>
      </c>
      <c r="C118" s="3919" t="s">
        <v>84</v>
      </c>
      <c r="D118" s="3988" t="s">
        <v>35</v>
      </c>
      <c r="E118" s="3755"/>
      <c r="F118" s="3255" t="s">
        <v>752</v>
      </c>
      <c r="G118" s="3761"/>
      <c r="H118" s="3758"/>
      <c r="I118" s="3755"/>
      <c r="J118" s="3803"/>
      <c r="K118" s="1493" t="s">
        <v>48</v>
      </c>
      <c r="L118" s="1896">
        <v>0</v>
      </c>
      <c r="M118" s="24"/>
      <c r="N118" s="23"/>
      <c r="O118" s="1895"/>
    </row>
    <row r="119" spans="1:21" s="26" customFormat="1" ht="15" customHeight="1" thickBot="1" x14ac:dyDescent="0.3">
      <c r="A119" s="1279"/>
      <c r="B119" s="1607"/>
      <c r="C119" s="3907"/>
      <c r="D119" s="3989"/>
      <c r="E119" s="3755"/>
      <c r="F119" s="3597"/>
      <c r="G119" s="3761"/>
      <c r="H119" s="3758"/>
      <c r="I119" s="3755"/>
      <c r="J119" s="3803"/>
      <c r="K119" s="1496" t="s">
        <v>37</v>
      </c>
      <c r="L119" s="1554">
        <v>0</v>
      </c>
      <c r="M119" s="1374"/>
      <c r="N119" s="1894"/>
      <c r="O119" s="1261"/>
    </row>
    <row r="120" spans="1:21" s="26" customFormat="1" ht="15" customHeight="1" thickBot="1" x14ac:dyDescent="0.25">
      <c r="A120" s="1300"/>
      <c r="B120" s="1697"/>
      <c r="C120" s="3908"/>
      <c r="D120" s="3990"/>
      <c r="E120" s="3756"/>
      <c r="F120" s="3166"/>
      <c r="G120" s="3762"/>
      <c r="H120" s="3759"/>
      <c r="I120" s="3756"/>
      <c r="J120" s="3825"/>
      <c r="K120" s="1766" t="s">
        <v>29</v>
      </c>
      <c r="L120" s="1484">
        <f>SUM(L118)</f>
        <v>0</v>
      </c>
      <c r="M120" s="1374"/>
      <c r="N120" s="1894"/>
      <c r="O120" s="1261"/>
    </row>
    <row r="121" spans="1:21" s="26" customFormat="1" ht="26.25" customHeight="1" thickBot="1" x14ac:dyDescent="0.3">
      <c r="A121" s="1258" t="s">
        <v>35</v>
      </c>
      <c r="B121" s="1260" t="s">
        <v>75</v>
      </c>
      <c r="C121" s="3927" t="s">
        <v>503</v>
      </c>
      <c r="D121" s="3927"/>
      <c r="E121" s="3927"/>
      <c r="F121" s="3927"/>
      <c r="G121" s="3927"/>
      <c r="H121" s="3927"/>
      <c r="I121" s="3927"/>
      <c r="J121" s="3927"/>
      <c r="K121" s="3928"/>
      <c r="L121" s="1705">
        <f>L110+L117</f>
        <v>2218.3000000000002</v>
      </c>
      <c r="M121" s="3786"/>
      <c r="N121" s="3787"/>
      <c r="O121" s="3788"/>
      <c r="P121" s="1254"/>
      <c r="Q121" s="1254"/>
    </row>
    <row r="122" spans="1:21" s="26" customFormat="1" ht="21" customHeight="1" thickBot="1" x14ac:dyDescent="0.3">
      <c r="A122" s="1258" t="s">
        <v>35</v>
      </c>
      <c r="B122" s="3831" t="s">
        <v>502</v>
      </c>
      <c r="C122" s="3832"/>
      <c r="D122" s="3832"/>
      <c r="E122" s="3832"/>
      <c r="F122" s="3832"/>
      <c r="G122" s="3832"/>
      <c r="H122" s="3832"/>
      <c r="I122" s="3832"/>
      <c r="J122" s="3832"/>
      <c r="K122" s="3833"/>
      <c r="L122" s="1704">
        <f>L39+L85+L93+L103+L121</f>
        <v>3496.3</v>
      </c>
      <c r="M122" s="3822"/>
      <c r="N122" s="3823"/>
      <c r="O122" s="3824"/>
      <c r="P122" s="1254"/>
      <c r="Q122" s="1254"/>
      <c r="T122" s="1236"/>
    </row>
    <row r="123" spans="1:21" s="26" customFormat="1" ht="28.5" customHeight="1" thickBot="1" x14ac:dyDescent="0.3">
      <c r="A123" s="1892" t="s">
        <v>84</v>
      </c>
      <c r="B123" s="3966" t="s">
        <v>192</v>
      </c>
      <c r="C123" s="3967"/>
      <c r="D123" s="3967"/>
      <c r="E123" s="3967"/>
      <c r="F123" s="3967"/>
      <c r="G123" s="3967"/>
      <c r="H123" s="3967"/>
      <c r="I123" s="3967"/>
      <c r="J123" s="3967"/>
      <c r="K123" s="3967"/>
      <c r="L123" s="3967"/>
      <c r="M123" s="3967"/>
      <c r="N123" s="3967"/>
      <c r="O123" s="3968"/>
      <c r="P123" s="1893"/>
      <c r="Q123" s="1893"/>
    </row>
    <row r="124" spans="1:21" s="26" customFormat="1" ht="18.75" customHeight="1" thickBot="1" x14ac:dyDescent="0.3">
      <c r="A124" s="1892"/>
      <c r="B124" s="3983"/>
      <c r="C124" s="3984"/>
      <c r="D124" s="3984"/>
      <c r="E124" s="3984"/>
      <c r="F124" s="3984"/>
      <c r="G124" s="3984"/>
      <c r="H124" s="3984"/>
      <c r="I124" s="3984"/>
      <c r="J124" s="3984"/>
      <c r="K124" s="3984"/>
      <c r="L124" s="3985"/>
      <c r="M124" s="1891" t="s">
        <v>751</v>
      </c>
      <c r="N124" s="1759" t="s">
        <v>182</v>
      </c>
      <c r="O124" s="1890">
        <v>76.25</v>
      </c>
      <c r="P124" s="1497"/>
      <c r="Q124" s="1497"/>
    </row>
    <row r="125" spans="1:21" s="26" customFormat="1" ht="25.5" customHeight="1" thickBot="1" x14ac:dyDescent="0.3">
      <c r="A125" s="1258" t="s">
        <v>84</v>
      </c>
      <c r="B125" s="1690" t="s">
        <v>35</v>
      </c>
      <c r="C125" s="1889" t="s">
        <v>750</v>
      </c>
      <c r="D125" s="1888"/>
      <c r="E125" s="1888"/>
      <c r="F125" s="1888"/>
      <c r="G125" s="1886"/>
      <c r="H125" s="1887"/>
      <c r="I125" s="1886"/>
      <c r="J125" s="1886"/>
      <c r="K125" s="1886"/>
      <c r="L125" s="1886"/>
      <c r="M125" s="1886"/>
      <c r="N125" s="1886"/>
      <c r="O125" s="1783"/>
      <c r="P125" s="1698"/>
      <c r="Q125" s="1698"/>
    </row>
    <row r="126" spans="1:21" s="26" customFormat="1" ht="39.75" customHeight="1" thickBot="1" x14ac:dyDescent="0.3">
      <c r="A126" s="1306"/>
      <c r="B126" s="1871"/>
      <c r="C126" s="1885"/>
      <c r="D126" s="1883"/>
      <c r="E126" s="1883"/>
      <c r="F126" s="1883"/>
      <c r="G126" s="1883"/>
      <c r="H126" s="1884"/>
      <c r="I126" s="1883"/>
      <c r="J126" s="1883"/>
      <c r="K126" s="1883"/>
      <c r="L126" s="1882"/>
      <c r="M126" s="1881" t="s">
        <v>749</v>
      </c>
      <c r="N126" s="1880"/>
      <c r="O126" s="1879">
        <v>26</v>
      </c>
      <c r="P126" s="1504"/>
      <c r="Q126" s="1504"/>
    </row>
    <row r="127" spans="1:21" s="26" customFormat="1" ht="24.75" customHeight="1" x14ac:dyDescent="0.25">
      <c r="A127" s="3909" t="s">
        <v>84</v>
      </c>
      <c r="B127" s="3912" t="s">
        <v>35</v>
      </c>
      <c r="C127" s="1286" t="s">
        <v>35</v>
      </c>
      <c r="D127" s="3208" t="s">
        <v>746</v>
      </c>
      <c r="E127" s="3208"/>
      <c r="F127" s="3209"/>
      <c r="G127" s="3969" t="s">
        <v>748</v>
      </c>
      <c r="H127" s="3757" t="s">
        <v>51</v>
      </c>
      <c r="I127" s="3754" t="s">
        <v>528</v>
      </c>
      <c r="J127" s="1878" t="s">
        <v>120</v>
      </c>
      <c r="K127" s="1807" t="s">
        <v>48</v>
      </c>
      <c r="L127" s="1877">
        <f>L131</f>
        <v>0</v>
      </c>
      <c r="M127" s="1366" t="s">
        <v>747</v>
      </c>
      <c r="N127" s="1876" t="s">
        <v>46</v>
      </c>
      <c r="O127" s="1771">
        <v>160</v>
      </c>
      <c r="P127" s="1770"/>
      <c r="Q127" s="1770"/>
    </row>
    <row r="128" spans="1:21" s="26" customFormat="1" ht="11.25" customHeight="1" x14ac:dyDescent="0.25">
      <c r="A128" s="3910"/>
      <c r="B128" s="3913"/>
      <c r="C128" s="1277"/>
      <c r="D128" s="3211"/>
      <c r="E128" s="3211"/>
      <c r="F128" s="3212"/>
      <c r="G128" s="3970"/>
      <c r="H128" s="3758"/>
      <c r="I128" s="3755"/>
      <c r="J128" s="1869"/>
      <c r="K128" s="1798" t="s">
        <v>37</v>
      </c>
      <c r="L128" s="1875"/>
      <c r="M128" s="1457"/>
      <c r="N128" s="1873"/>
      <c r="O128" s="1872"/>
      <c r="P128" s="1770"/>
      <c r="Q128" s="1770"/>
    </row>
    <row r="129" spans="1:17" s="26" customFormat="1" ht="19.5" customHeight="1" thickBot="1" x14ac:dyDescent="0.3">
      <c r="A129" s="3910"/>
      <c r="B129" s="3913"/>
      <c r="C129" s="1277"/>
      <c r="D129" s="3211"/>
      <c r="E129" s="3211"/>
      <c r="F129" s="3212"/>
      <c r="G129" s="3970"/>
      <c r="H129" s="3758"/>
      <c r="I129" s="3755"/>
      <c r="J129" s="1869"/>
      <c r="K129" s="1833" t="s">
        <v>36</v>
      </c>
      <c r="L129" s="1874"/>
      <c r="M129" s="1457"/>
      <c r="N129" s="1873"/>
      <c r="O129" s="1872"/>
      <c r="P129" s="1770"/>
      <c r="Q129" s="1770"/>
    </row>
    <row r="130" spans="1:17" s="26" customFormat="1" ht="18" customHeight="1" thickBot="1" x14ac:dyDescent="0.3">
      <c r="A130" s="3911"/>
      <c r="B130" s="3914"/>
      <c r="C130" s="1269"/>
      <c r="D130" s="4056"/>
      <c r="E130" s="4056"/>
      <c r="F130" s="4057"/>
      <c r="G130" s="3970"/>
      <c r="H130" s="3758"/>
      <c r="I130" s="3755"/>
      <c r="J130" s="1869"/>
      <c r="K130" s="1387" t="s">
        <v>29</v>
      </c>
      <c r="L130" s="1544">
        <f>SUM(L127:L129)</f>
        <v>0</v>
      </c>
      <c r="M130" s="1314"/>
      <c r="N130" s="1451"/>
      <c r="O130" s="1312"/>
    </row>
    <row r="131" spans="1:17" s="26" customFormat="1" ht="25.5" customHeight="1" thickBot="1" x14ac:dyDescent="0.3">
      <c r="A131" s="1306" t="s">
        <v>84</v>
      </c>
      <c r="B131" s="1871" t="s">
        <v>35</v>
      </c>
      <c r="C131" s="1870" t="s">
        <v>35</v>
      </c>
      <c r="D131" s="1304" t="s">
        <v>35</v>
      </c>
      <c r="E131" s="1609"/>
      <c r="F131" s="3255" t="s">
        <v>746</v>
      </c>
      <c r="G131" s="3970"/>
      <c r="H131" s="3758"/>
      <c r="I131" s="3755"/>
      <c r="J131" s="1869"/>
      <c r="K131" s="1820" t="s">
        <v>48</v>
      </c>
      <c r="L131" s="1868">
        <v>0</v>
      </c>
      <c r="M131" s="1282"/>
      <c r="N131" s="1469"/>
      <c r="O131" s="1512"/>
    </row>
    <row r="132" spans="1:17" s="26" customFormat="1" ht="19.149999999999999" customHeight="1" thickBot="1" x14ac:dyDescent="0.3">
      <c r="A132" s="1300"/>
      <c r="B132" s="1697"/>
      <c r="C132" s="1867"/>
      <c r="D132" s="1866"/>
      <c r="E132" s="1603"/>
      <c r="F132" s="3166"/>
      <c r="G132" s="3971"/>
      <c r="H132" s="3759"/>
      <c r="I132" s="3756"/>
      <c r="J132" s="1865"/>
      <c r="K132" s="1548" t="s">
        <v>29</v>
      </c>
      <c r="L132" s="1495">
        <f>SUM(L131)</f>
        <v>0</v>
      </c>
      <c r="M132" s="1314"/>
      <c r="N132" s="1451"/>
      <c r="O132" s="1312"/>
    </row>
    <row r="133" spans="1:17" s="26" customFormat="1" ht="13.5" customHeight="1" x14ac:dyDescent="0.25">
      <c r="A133" s="1288" t="s">
        <v>84</v>
      </c>
      <c r="B133" s="1847" t="s">
        <v>35</v>
      </c>
      <c r="C133" s="1821" t="s">
        <v>84</v>
      </c>
      <c r="D133" s="1864"/>
      <c r="E133" s="4086"/>
      <c r="F133" s="3269" t="s">
        <v>745</v>
      </c>
      <c r="G133" s="4089" t="s">
        <v>744</v>
      </c>
      <c r="H133" s="3757" t="s">
        <v>51</v>
      </c>
      <c r="I133" s="3754" t="s">
        <v>528</v>
      </c>
      <c r="J133" s="3826" t="s">
        <v>120</v>
      </c>
      <c r="K133" s="1765" t="s">
        <v>43</v>
      </c>
      <c r="L133" s="1863">
        <f>L140</f>
        <v>0</v>
      </c>
      <c r="M133" s="1366"/>
      <c r="N133" s="1804"/>
      <c r="O133" s="1862"/>
      <c r="P133" s="1848"/>
      <c r="Q133" s="1848"/>
    </row>
    <row r="134" spans="1:17" s="26" customFormat="1" ht="18.75" customHeight="1" x14ac:dyDescent="0.25">
      <c r="A134" s="1279"/>
      <c r="B134" s="1841"/>
      <c r="C134" s="1814"/>
      <c r="D134" s="1860"/>
      <c r="E134" s="4087"/>
      <c r="F134" s="3272"/>
      <c r="G134" s="4090"/>
      <c r="H134" s="3758"/>
      <c r="I134" s="3755"/>
      <c r="J134" s="3827"/>
      <c r="K134" s="1861" t="s">
        <v>37</v>
      </c>
      <c r="L134" s="1858">
        <f>L139</f>
        <v>0</v>
      </c>
      <c r="M134" s="1857"/>
      <c r="N134" s="1856"/>
      <c r="O134" s="1855"/>
      <c r="P134" s="1848"/>
      <c r="Q134" s="1848"/>
    </row>
    <row r="135" spans="1:17" s="26" customFormat="1" ht="20.25" customHeight="1" x14ac:dyDescent="0.25">
      <c r="A135" s="1279"/>
      <c r="B135" s="1841"/>
      <c r="C135" s="1814"/>
      <c r="D135" s="1860"/>
      <c r="E135" s="4087"/>
      <c r="F135" s="1135"/>
      <c r="G135" s="4090"/>
      <c r="H135" s="3758"/>
      <c r="I135" s="3755"/>
      <c r="J135" s="1528"/>
      <c r="K135" s="1764" t="s">
        <v>48</v>
      </c>
      <c r="L135" s="1858">
        <f>L138</f>
        <v>0</v>
      </c>
      <c r="M135" s="1857"/>
      <c r="N135" s="1856"/>
      <c r="O135" s="1855"/>
      <c r="P135" s="1848"/>
      <c r="Q135" s="1848"/>
    </row>
    <row r="136" spans="1:17" s="26" customFormat="1" ht="14.25" customHeight="1" x14ac:dyDescent="0.25">
      <c r="A136" s="1279"/>
      <c r="B136" s="1841"/>
      <c r="C136" s="1814"/>
      <c r="D136" s="1860"/>
      <c r="E136" s="4087"/>
      <c r="F136" s="1135"/>
      <c r="G136" s="4090"/>
      <c r="H136" s="3758"/>
      <c r="I136" s="3755"/>
      <c r="J136" s="1528"/>
      <c r="K136" s="1859" t="s">
        <v>36</v>
      </c>
      <c r="L136" s="1858">
        <f>L141</f>
        <v>0</v>
      </c>
      <c r="M136" s="1857"/>
      <c r="N136" s="1856"/>
      <c r="O136" s="1855"/>
      <c r="P136" s="1848"/>
      <c r="Q136" s="1848"/>
    </row>
    <row r="137" spans="1:17" s="26" customFormat="1" ht="16.5" customHeight="1" thickBot="1" x14ac:dyDescent="0.3">
      <c r="A137" s="1279"/>
      <c r="B137" s="1841"/>
      <c r="C137" s="1814"/>
      <c r="D137" s="1854"/>
      <c r="E137" s="4088"/>
      <c r="F137" s="1377"/>
      <c r="G137" s="4091"/>
      <c r="H137" s="3758"/>
      <c r="I137" s="3755"/>
      <c r="J137" s="1528"/>
      <c r="K137" s="1853" t="s">
        <v>29</v>
      </c>
      <c r="L137" s="1852">
        <f>L142</f>
        <v>0</v>
      </c>
      <c r="M137" s="1851"/>
      <c r="N137" s="1850"/>
      <c r="O137" s="1849"/>
      <c r="P137" s="1848"/>
      <c r="Q137" s="1848"/>
    </row>
    <row r="138" spans="1:17" s="26" customFormat="1" ht="19.5" customHeight="1" x14ac:dyDescent="0.25">
      <c r="A138" s="1288" t="s">
        <v>84</v>
      </c>
      <c r="B138" s="1847" t="s">
        <v>35</v>
      </c>
      <c r="C138" s="1821" t="s">
        <v>84</v>
      </c>
      <c r="D138" s="1285" t="s">
        <v>35</v>
      </c>
      <c r="E138" s="3754"/>
      <c r="F138" s="3255" t="s">
        <v>743</v>
      </c>
      <c r="G138" s="4089" t="s">
        <v>292</v>
      </c>
      <c r="H138" s="3758"/>
      <c r="I138" s="3755"/>
      <c r="J138" s="1846"/>
      <c r="K138" s="1557" t="s">
        <v>48</v>
      </c>
      <c r="L138" s="1556">
        <v>0</v>
      </c>
      <c r="M138" s="3771" t="s">
        <v>742</v>
      </c>
      <c r="N138" s="1506" t="s">
        <v>741</v>
      </c>
      <c r="O138" s="1498">
        <v>1</v>
      </c>
      <c r="P138" s="1497"/>
      <c r="Q138" s="1497"/>
    </row>
    <row r="139" spans="1:17" s="26" customFormat="1" ht="15.75" customHeight="1" x14ac:dyDescent="0.25">
      <c r="A139" s="1279"/>
      <c r="B139" s="1841"/>
      <c r="C139" s="1814"/>
      <c r="D139" s="1276"/>
      <c r="E139" s="3755"/>
      <c r="F139" s="3597"/>
      <c r="G139" s="4090"/>
      <c r="H139" s="3758"/>
      <c r="I139" s="3755"/>
      <c r="J139" s="1840"/>
      <c r="K139" s="1845" t="s">
        <v>37</v>
      </c>
      <c r="L139" s="1817"/>
      <c r="M139" s="3772"/>
      <c r="N139" s="1799"/>
      <c r="O139" s="1843"/>
      <c r="P139" s="1842"/>
      <c r="Q139" s="1842"/>
    </row>
    <row r="140" spans="1:17" s="26" customFormat="1" ht="15.75" customHeight="1" x14ac:dyDescent="0.25">
      <c r="A140" s="1279"/>
      <c r="B140" s="1841"/>
      <c r="C140" s="1814"/>
      <c r="D140" s="1276"/>
      <c r="E140" s="3755"/>
      <c r="F140" s="3597"/>
      <c r="G140" s="4090"/>
      <c r="H140" s="3758"/>
      <c r="I140" s="3755"/>
      <c r="J140" s="1840"/>
      <c r="K140" s="1844" t="s">
        <v>43</v>
      </c>
      <c r="L140" s="1817"/>
      <c r="M140" s="1592"/>
      <c r="N140" s="1799"/>
      <c r="O140" s="1843"/>
      <c r="P140" s="1842"/>
      <c r="Q140" s="1842"/>
    </row>
    <row r="141" spans="1:17" s="26" customFormat="1" ht="15" customHeight="1" thickBot="1" x14ac:dyDescent="0.3">
      <c r="A141" s="1279"/>
      <c r="B141" s="1841"/>
      <c r="C141" s="1814"/>
      <c r="D141" s="1276"/>
      <c r="E141" s="3755"/>
      <c r="F141" s="3597"/>
      <c r="G141" s="4090"/>
      <c r="H141" s="3758"/>
      <c r="I141" s="3755"/>
      <c r="J141" s="1840"/>
      <c r="K141" s="1606" t="s">
        <v>36</v>
      </c>
      <c r="L141" s="1839"/>
      <c r="M141" s="1318"/>
      <c r="N141" s="1426"/>
      <c r="O141" s="1316"/>
    </row>
    <row r="142" spans="1:17" s="26" customFormat="1" ht="15.75" customHeight="1" thickBot="1" x14ac:dyDescent="0.3">
      <c r="A142" s="1271"/>
      <c r="B142" s="1838"/>
      <c r="C142" s="1811"/>
      <c r="D142" s="1268"/>
      <c r="E142" s="3756"/>
      <c r="F142" s="1486"/>
      <c r="G142" s="4091"/>
      <c r="H142" s="3759"/>
      <c r="I142" s="3756"/>
      <c r="J142" s="1837"/>
      <c r="K142" s="1548" t="s">
        <v>29</v>
      </c>
      <c r="L142" s="1836">
        <f>SUM(L138:L141)</f>
        <v>0</v>
      </c>
      <c r="M142" s="1314"/>
      <c r="N142" s="1451"/>
      <c r="O142" s="1312"/>
    </row>
    <row r="143" spans="1:17" s="26" customFormat="1" ht="20.25" customHeight="1" x14ac:dyDescent="0.2">
      <c r="A143" s="1288" t="s">
        <v>84</v>
      </c>
      <c r="B143" s="1822" t="s">
        <v>35</v>
      </c>
      <c r="C143" s="1821" t="s">
        <v>78</v>
      </c>
      <c r="D143" s="3974" t="s">
        <v>738</v>
      </c>
      <c r="E143" s="3975"/>
      <c r="F143" s="3976"/>
      <c r="G143" s="3840" t="s">
        <v>740</v>
      </c>
      <c r="H143" s="3757" t="s">
        <v>51</v>
      </c>
      <c r="I143" s="3754" t="s">
        <v>528</v>
      </c>
      <c r="J143" s="3802" t="s">
        <v>120</v>
      </c>
      <c r="K143" s="1807" t="s">
        <v>48</v>
      </c>
      <c r="L143" s="1829">
        <f>L147</f>
        <v>0</v>
      </c>
      <c r="M143" s="1835" t="s">
        <v>739</v>
      </c>
      <c r="N143" s="1365" t="s">
        <v>46</v>
      </c>
      <c r="O143" s="1834"/>
      <c r="P143" s="759"/>
      <c r="Q143" s="759"/>
    </row>
    <row r="144" spans="1:17" s="26" customFormat="1" ht="18" customHeight="1" thickBot="1" x14ac:dyDescent="0.25">
      <c r="A144" s="1279"/>
      <c r="B144" s="1815"/>
      <c r="C144" s="1814"/>
      <c r="D144" s="3977"/>
      <c r="E144" s="3978"/>
      <c r="F144" s="3979"/>
      <c r="G144" s="3841"/>
      <c r="H144" s="3758"/>
      <c r="I144" s="3755"/>
      <c r="J144" s="3803"/>
      <c r="K144" s="1833" t="s">
        <v>37</v>
      </c>
      <c r="L144" s="1832">
        <f>L148</f>
        <v>0</v>
      </c>
      <c r="M144" s="1831"/>
      <c r="N144" s="1830"/>
      <c r="O144" s="1316"/>
    </row>
    <row r="145" spans="1:23" s="26" customFormat="1" ht="18" customHeight="1" x14ac:dyDescent="0.2">
      <c r="A145" s="1279"/>
      <c r="B145" s="1815"/>
      <c r="C145" s="1814"/>
      <c r="D145" s="3977"/>
      <c r="E145" s="3978"/>
      <c r="F145" s="3979"/>
      <c r="G145" s="3841"/>
      <c r="H145" s="3758"/>
      <c r="I145" s="3755"/>
      <c r="J145" s="3803"/>
      <c r="K145" s="1807" t="s">
        <v>36</v>
      </c>
      <c r="L145" s="1829">
        <f>L149</f>
        <v>0</v>
      </c>
      <c r="M145" s="1828"/>
      <c r="N145" s="1827"/>
      <c r="O145" s="1412"/>
    </row>
    <row r="146" spans="1:23" s="26" customFormat="1" ht="18" customHeight="1" thickBot="1" x14ac:dyDescent="0.25">
      <c r="A146" s="1271"/>
      <c r="B146" s="1812"/>
      <c r="C146" s="1811"/>
      <c r="D146" s="3980"/>
      <c r="E146" s="3981"/>
      <c r="F146" s="3982"/>
      <c r="G146" s="3841"/>
      <c r="H146" s="3758"/>
      <c r="I146" s="3755"/>
      <c r="J146" s="3803"/>
      <c r="K146" s="1826" t="s">
        <v>29</v>
      </c>
      <c r="L146" s="1825">
        <f>SUM(L143:L145)</f>
        <v>0</v>
      </c>
      <c r="M146" s="1824"/>
      <c r="N146" s="1823"/>
      <c r="O146" s="1312"/>
    </row>
    <row r="147" spans="1:23" s="26" customFormat="1" ht="12.75" customHeight="1" x14ac:dyDescent="0.25">
      <c r="A147" s="1288" t="s">
        <v>84</v>
      </c>
      <c r="B147" s="1822" t="s">
        <v>35</v>
      </c>
      <c r="C147" s="1821" t="s">
        <v>78</v>
      </c>
      <c r="D147" s="1285" t="s">
        <v>35</v>
      </c>
      <c r="E147" s="3754"/>
      <c r="F147" s="3809" t="s">
        <v>738</v>
      </c>
      <c r="G147" s="3841"/>
      <c r="H147" s="3758"/>
      <c r="I147" s="3755"/>
      <c r="J147" s="3803"/>
      <c r="K147" s="1820" t="s">
        <v>48</v>
      </c>
      <c r="L147" s="1556">
        <v>0</v>
      </c>
      <c r="M147" s="1819"/>
      <c r="N147" s="1818"/>
      <c r="O147" s="1364"/>
      <c r="P147" s="1349"/>
      <c r="Q147" s="1349"/>
    </row>
    <row r="148" spans="1:23" s="26" customFormat="1" ht="13.5" customHeight="1" x14ac:dyDescent="0.25">
      <c r="A148" s="1279"/>
      <c r="B148" s="1815"/>
      <c r="C148" s="1814"/>
      <c r="D148" s="1276"/>
      <c r="E148" s="3755"/>
      <c r="F148" s="3810"/>
      <c r="G148" s="3841"/>
      <c r="H148" s="3758"/>
      <c r="I148" s="3755"/>
      <c r="J148" s="3803"/>
      <c r="K148" s="1786" t="s">
        <v>37</v>
      </c>
      <c r="L148" s="1817"/>
      <c r="M148" s="1318"/>
      <c r="N148" s="1816"/>
      <c r="O148" s="1736"/>
      <c r="P148" s="1681"/>
      <c r="Q148" s="1681"/>
    </row>
    <row r="149" spans="1:23" s="26" customFormat="1" ht="15.75" customHeight="1" thickBot="1" x14ac:dyDescent="0.3">
      <c r="A149" s="1279"/>
      <c r="B149" s="1815"/>
      <c r="C149" s="1814"/>
      <c r="D149" s="1276"/>
      <c r="E149" s="3755"/>
      <c r="F149" s="3810"/>
      <c r="G149" s="3841"/>
      <c r="H149" s="3758"/>
      <c r="I149" s="3755"/>
      <c r="J149" s="3803"/>
      <c r="K149" s="1555" t="s">
        <v>36</v>
      </c>
      <c r="L149" s="1813"/>
      <c r="M149" s="1318"/>
      <c r="N149" s="1426"/>
      <c r="O149" s="1316"/>
    </row>
    <row r="150" spans="1:23" s="26" customFormat="1" ht="15.75" customHeight="1" thickBot="1" x14ac:dyDescent="0.3">
      <c r="A150" s="1271"/>
      <c r="B150" s="1812"/>
      <c r="C150" s="1811"/>
      <c r="D150" s="1268"/>
      <c r="E150" s="3756"/>
      <c r="F150" s="1810"/>
      <c r="G150" s="3842"/>
      <c r="H150" s="3759"/>
      <c r="I150" s="3756"/>
      <c r="J150" s="3825"/>
      <c r="K150" s="1548" t="s">
        <v>29</v>
      </c>
      <c r="L150" s="1809">
        <f>SUM(L147:L149)</f>
        <v>0</v>
      </c>
      <c r="M150" s="1314"/>
      <c r="N150" s="1451"/>
      <c r="O150" s="1312"/>
    </row>
    <row r="151" spans="1:23" s="26" customFormat="1" ht="15" customHeight="1" x14ac:dyDescent="0.25">
      <c r="A151" s="1288" t="s">
        <v>84</v>
      </c>
      <c r="B151" s="1808" t="s">
        <v>35</v>
      </c>
      <c r="C151" s="1286" t="s">
        <v>77</v>
      </c>
      <c r="D151" s="3207" t="s">
        <v>733</v>
      </c>
      <c r="E151" s="3208"/>
      <c r="F151" s="3209"/>
      <c r="G151" s="3899" t="s">
        <v>737</v>
      </c>
      <c r="H151" s="3757" t="s">
        <v>51</v>
      </c>
      <c r="I151" s="3754" t="s">
        <v>528</v>
      </c>
      <c r="J151" s="3802" t="s">
        <v>120</v>
      </c>
      <c r="K151" s="1807"/>
      <c r="L151" s="1806"/>
      <c r="M151" s="1805"/>
      <c r="N151" s="1804"/>
      <c r="O151" s="1803"/>
      <c r="P151" s="1802"/>
      <c r="Q151" s="1802"/>
    </row>
    <row r="152" spans="1:23" s="26" customFormat="1" ht="25.5" customHeight="1" x14ac:dyDescent="0.2">
      <c r="A152" s="1279"/>
      <c r="B152" s="1794"/>
      <c r="C152" s="1277"/>
      <c r="D152" s="3210"/>
      <c r="E152" s="3211"/>
      <c r="F152" s="3212"/>
      <c r="G152" s="3900"/>
      <c r="H152" s="3758"/>
      <c r="I152" s="3755"/>
      <c r="J152" s="3803"/>
      <c r="K152" s="1798" t="s">
        <v>48</v>
      </c>
      <c r="L152" s="1801">
        <f>L156</f>
        <v>50</v>
      </c>
      <c r="M152" s="1800" t="s">
        <v>736</v>
      </c>
      <c r="N152" s="1799" t="s">
        <v>735</v>
      </c>
      <c r="O152" s="1751">
        <v>1</v>
      </c>
      <c r="P152" s="1497"/>
      <c r="Q152" s="1497"/>
    </row>
    <row r="153" spans="1:23" s="26" customFormat="1" ht="33" customHeight="1" x14ac:dyDescent="0.25">
      <c r="A153" s="1279"/>
      <c r="B153" s="1794"/>
      <c r="C153" s="1277"/>
      <c r="D153" s="3210"/>
      <c r="E153" s="3211"/>
      <c r="F153" s="3212"/>
      <c r="G153" s="3900"/>
      <c r="H153" s="3758"/>
      <c r="I153" s="3755"/>
      <c r="J153" s="3803"/>
      <c r="K153" s="1798" t="s">
        <v>37</v>
      </c>
      <c r="L153" s="1797">
        <f>L157</f>
        <v>0</v>
      </c>
      <c r="M153" s="1796" t="s">
        <v>734</v>
      </c>
      <c r="N153" s="1650" t="s">
        <v>46</v>
      </c>
      <c r="O153" s="1795"/>
      <c r="P153" s="759"/>
      <c r="Q153" s="759"/>
    </row>
    <row r="154" spans="1:23" s="26" customFormat="1" ht="17.25" customHeight="1" thickBot="1" x14ac:dyDescent="0.3">
      <c r="A154" s="1279"/>
      <c r="B154" s="1794"/>
      <c r="C154" s="1277"/>
      <c r="D154" s="3210"/>
      <c r="E154" s="3211"/>
      <c r="F154" s="3212"/>
      <c r="G154" s="3900"/>
      <c r="H154" s="3758"/>
      <c r="I154" s="3755"/>
      <c r="J154" s="3803"/>
      <c r="K154" s="1793" t="s">
        <v>36</v>
      </c>
      <c r="L154" s="1792">
        <f>L158</f>
        <v>0</v>
      </c>
      <c r="M154" s="1791"/>
      <c r="N154" s="1790"/>
      <c r="O154" s="1789"/>
      <c r="P154" s="1788"/>
      <c r="Q154" s="1788"/>
    </row>
    <row r="155" spans="1:23" s="26" customFormat="1" ht="15" customHeight="1" thickBot="1" x14ac:dyDescent="0.25">
      <c r="A155" s="1271"/>
      <c r="B155" s="1787"/>
      <c r="C155" s="1269"/>
      <c r="D155" s="4055"/>
      <c r="E155" s="4056"/>
      <c r="F155" s="4057"/>
      <c r="G155" s="3900"/>
      <c r="H155" s="3758"/>
      <c r="I155" s="3755"/>
      <c r="J155" s="3803"/>
      <c r="K155" s="1440" t="s">
        <v>29</v>
      </c>
      <c r="L155" s="1507">
        <f>SUM(L152:L154)</f>
        <v>50</v>
      </c>
      <c r="M155" s="1761"/>
      <c r="N155" s="1413"/>
      <c r="O155" s="1290"/>
    </row>
    <row r="156" spans="1:23" s="26" customFormat="1" ht="15" customHeight="1" thickBot="1" x14ac:dyDescent="0.3">
      <c r="A156" s="3909" t="s">
        <v>84</v>
      </c>
      <c r="B156" s="3929" t="s">
        <v>35</v>
      </c>
      <c r="C156" s="3919" t="s">
        <v>77</v>
      </c>
      <c r="D156" s="3988" t="s">
        <v>35</v>
      </c>
      <c r="E156" s="1309"/>
      <c r="F156" s="3996" t="s">
        <v>733</v>
      </c>
      <c r="G156" s="3900"/>
      <c r="H156" s="3758"/>
      <c r="I156" s="3755"/>
      <c r="J156" s="3803"/>
      <c r="K156" s="1786" t="s">
        <v>48</v>
      </c>
      <c r="L156" s="1322">
        <v>50</v>
      </c>
      <c r="M156" s="1589"/>
      <c r="N156" s="1426"/>
      <c r="O156" s="1326"/>
      <c r="U156" s="1236"/>
      <c r="W156" s="1236"/>
    </row>
    <row r="157" spans="1:23" s="26" customFormat="1" ht="15" customHeight="1" thickBot="1" x14ac:dyDescent="0.3">
      <c r="A157" s="3910"/>
      <c r="B157" s="3930"/>
      <c r="C157" s="3907"/>
      <c r="D157" s="3989"/>
      <c r="E157" s="1274"/>
      <c r="F157" s="3997"/>
      <c r="G157" s="3900"/>
      <c r="H157" s="3758"/>
      <c r="I157" s="3755"/>
      <c r="J157" s="3803"/>
      <c r="K157" s="1786" t="s">
        <v>37</v>
      </c>
      <c r="L157" s="1322"/>
      <c r="M157" s="1589"/>
      <c r="N157" s="1426"/>
      <c r="O157" s="1326"/>
    </row>
    <row r="158" spans="1:23" s="26" customFormat="1" ht="15" customHeight="1" thickBot="1" x14ac:dyDescent="0.3">
      <c r="A158" s="3910"/>
      <c r="B158" s="3930"/>
      <c r="C158" s="3907"/>
      <c r="D158" s="3989"/>
      <c r="E158" s="1274"/>
      <c r="F158" s="3997"/>
      <c r="G158" s="3900"/>
      <c r="H158" s="3758"/>
      <c r="I158" s="3755"/>
      <c r="J158" s="3803"/>
      <c r="K158" s="1786" t="s">
        <v>36</v>
      </c>
      <c r="L158" s="1322"/>
      <c r="M158" s="1589"/>
      <c r="N158" s="1426"/>
      <c r="O158" s="1326"/>
    </row>
    <row r="159" spans="1:23" s="26" customFormat="1" ht="15" customHeight="1" thickBot="1" x14ac:dyDescent="0.25">
      <c r="A159" s="3911"/>
      <c r="B159" s="3931"/>
      <c r="C159" s="3908"/>
      <c r="D159" s="3990"/>
      <c r="E159" s="1266"/>
      <c r="F159" s="3998"/>
      <c r="G159" s="3901"/>
      <c r="H159" s="3759"/>
      <c r="I159" s="3756"/>
      <c r="J159" s="3825"/>
      <c r="K159" s="1785" t="s">
        <v>29</v>
      </c>
      <c r="L159" s="1484">
        <f>SUM(L156:L158)</f>
        <v>50</v>
      </c>
      <c r="M159" s="1374"/>
      <c r="N159" s="1373"/>
      <c r="O159" s="1261"/>
    </row>
    <row r="160" spans="1:23" s="26" customFormat="1" ht="15" customHeight="1" thickBot="1" x14ac:dyDescent="0.3">
      <c r="A160" s="1258" t="s">
        <v>84</v>
      </c>
      <c r="B160" s="1260" t="s">
        <v>35</v>
      </c>
      <c r="C160" s="3927" t="s">
        <v>503</v>
      </c>
      <c r="D160" s="3927"/>
      <c r="E160" s="3927"/>
      <c r="F160" s="3927"/>
      <c r="G160" s="3927"/>
      <c r="H160" s="3927"/>
      <c r="I160" s="3927"/>
      <c r="J160" s="3927"/>
      <c r="K160" s="3928"/>
      <c r="L160" s="1705">
        <f>L130+L137+L146+L155</f>
        <v>50</v>
      </c>
      <c r="M160" s="3786"/>
      <c r="N160" s="3787"/>
      <c r="O160" s="3788"/>
      <c r="P160" s="1254"/>
      <c r="Q160" s="1254"/>
    </row>
    <row r="161" spans="1:21" s="26" customFormat="1" ht="22.5" customHeight="1" thickBot="1" x14ac:dyDescent="0.3">
      <c r="A161" s="1784" t="s">
        <v>84</v>
      </c>
      <c r="B161" s="1783" t="s">
        <v>84</v>
      </c>
      <c r="C161" s="1480" t="s">
        <v>732</v>
      </c>
      <c r="D161" s="1781"/>
      <c r="E161" s="1781"/>
      <c r="F161" s="1781"/>
      <c r="G161" s="1781"/>
      <c r="H161" s="1782"/>
      <c r="I161" s="1781"/>
      <c r="J161" s="1781"/>
      <c r="K161" s="1781"/>
      <c r="L161" s="1781"/>
      <c r="M161" s="1781"/>
      <c r="N161" s="1781"/>
      <c r="O161" s="1780"/>
      <c r="P161" s="1779"/>
      <c r="Q161" s="1779"/>
    </row>
    <row r="162" spans="1:21" s="26" customFormat="1" ht="18" customHeight="1" x14ac:dyDescent="0.25">
      <c r="A162" s="1279"/>
      <c r="B162" s="1394"/>
      <c r="C162" s="3951"/>
      <c r="D162" s="3952"/>
      <c r="E162" s="3952"/>
      <c r="F162" s="3952"/>
      <c r="G162" s="3952"/>
      <c r="H162" s="3952"/>
      <c r="I162" s="3952"/>
      <c r="J162" s="3952"/>
      <c r="K162" s="3952"/>
      <c r="L162" s="3952"/>
      <c r="M162" s="1778" t="s">
        <v>731</v>
      </c>
      <c r="N162" s="1777" t="s">
        <v>46</v>
      </c>
      <c r="O162" s="1562">
        <v>1</v>
      </c>
      <c r="P162" s="1504"/>
      <c r="Q162" s="1504"/>
    </row>
    <row r="163" spans="1:21" s="26" customFormat="1" ht="20.25" customHeight="1" thickBot="1" x14ac:dyDescent="0.3">
      <c r="A163" s="1271"/>
      <c r="B163" s="1535"/>
      <c r="C163" s="3953"/>
      <c r="D163" s="3855"/>
      <c r="E163" s="3855"/>
      <c r="F163" s="3855"/>
      <c r="G163" s="3855"/>
      <c r="H163" s="3855"/>
      <c r="I163" s="3855"/>
      <c r="J163" s="3855"/>
      <c r="K163" s="3855"/>
      <c r="L163" s="3855"/>
      <c r="M163" s="1776" t="s">
        <v>730</v>
      </c>
      <c r="N163" s="1775" t="s">
        <v>46</v>
      </c>
      <c r="O163" s="1774"/>
      <c r="P163" s="1773"/>
      <c r="Q163" s="1773"/>
    </row>
    <row r="164" spans="1:21" s="26" customFormat="1" ht="24" customHeight="1" thickBot="1" x14ac:dyDescent="0.3">
      <c r="A164" s="3909" t="s">
        <v>84</v>
      </c>
      <c r="B164" s="3904" t="s">
        <v>84</v>
      </c>
      <c r="C164" s="3919" t="s">
        <v>35</v>
      </c>
      <c r="D164" s="3793"/>
      <c r="E164" s="1284"/>
      <c r="F164" s="3960" t="s">
        <v>727</v>
      </c>
      <c r="G164" s="3899" t="s">
        <v>729</v>
      </c>
      <c r="H164" s="3757" t="s">
        <v>51</v>
      </c>
      <c r="I164" s="3754" t="s">
        <v>528</v>
      </c>
      <c r="J164" s="3802" t="s">
        <v>120</v>
      </c>
      <c r="K164" s="1765" t="s">
        <v>48</v>
      </c>
      <c r="L164" s="1513">
        <f>L168</f>
        <v>116.4</v>
      </c>
      <c r="M164" s="1366" t="s">
        <v>728</v>
      </c>
      <c r="N164" s="1772" t="s">
        <v>182</v>
      </c>
      <c r="O164" s="1771">
        <v>1.4999999999999999E-2</v>
      </c>
      <c r="P164" s="1770"/>
      <c r="Q164" s="1770"/>
    </row>
    <row r="165" spans="1:21" s="26" customFormat="1" ht="17.25" customHeight="1" thickBot="1" x14ac:dyDescent="0.3">
      <c r="A165" s="3910"/>
      <c r="B165" s="3905"/>
      <c r="C165" s="3907"/>
      <c r="D165" s="3794"/>
      <c r="E165" s="1275"/>
      <c r="F165" s="3961"/>
      <c r="G165" s="3900"/>
      <c r="H165" s="3758"/>
      <c r="I165" s="3755"/>
      <c r="J165" s="3803"/>
      <c r="K165" s="1764" t="s">
        <v>37</v>
      </c>
      <c r="L165" s="1507">
        <f>L169</f>
        <v>0</v>
      </c>
      <c r="M165" s="1318"/>
      <c r="N165" s="1426"/>
      <c r="O165" s="1316"/>
    </row>
    <row r="166" spans="1:21" s="26" customFormat="1" ht="15" customHeight="1" thickBot="1" x14ac:dyDescent="0.3">
      <c r="A166" s="3910"/>
      <c r="B166" s="3905"/>
      <c r="C166" s="3907"/>
      <c r="D166" s="3794"/>
      <c r="E166" s="1275"/>
      <c r="F166" s="3961"/>
      <c r="G166" s="3900"/>
      <c r="H166" s="3758"/>
      <c r="I166" s="3755"/>
      <c r="J166" s="3803"/>
      <c r="K166" s="1763" t="s">
        <v>36</v>
      </c>
      <c r="L166" s="1769"/>
      <c r="M166" s="1318"/>
      <c r="N166" s="1426"/>
      <c r="O166" s="1316"/>
    </row>
    <row r="167" spans="1:21" s="26" customFormat="1" ht="13.5" customHeight="1" thickBot="1" x14ac:dyDescent="0.3">
      <c r="A167" s="3910"/>
      <c r="B167" s="3905"/>
      <c r="C167" s="3907"/>
      <c r="D167" s="3794"/>
      <c r="E167" s="1275"/>
      <c r="F167" s="3962"/>
      <c r="G167" s="3900"/>
      <c r="H167" s="3758"/>
      <c r="I167" s="3755"/>
      <c r="J167" s="3803"/>
      <c r="K167" s="1508" t="s">
        <v>29</v>
      </c>
      <c r="L167" s="1544">
        <f>SUM(L164:L166)</f>
        <v>116.4</v>
      </c>
      <c r="M167" s="1397"/>
      <c r="N167" s="1396"/>
      <c r="O167" s="1395"/>
    </row>
    <row r="168" spans="1:21" s="26" customFormat="1" ht="19.5" customHeight="1" x14ac:dyDescent="0.25">
      <c r="A168" s="1306" t="s">
        <v>84</v>
      </c>
      <c r="B168" s="1462" t="s">
        <v>84</v>
      </c>
      <c r="C168" s="1305" t="s">
        <v>35</v>
      </c>
      <c r="D168" s="3793" t="s">
        <v>35</v>
      </c>
      <c r="E168" s="1284"/>
      <c r="F168" s="3255" t="s">
        <v>727</v>
      </c>
      <c r="G168" s="3900"/>
      <c r="H168" s="3758"/>
      <c r="I168" s="3755"/>
      <c r="J168" s="3803"/>
      <c r="K168" s="1493" t="s">
        <v>48</v>
      </c>
      <c r="L168" s="1556">
        <v>116.4</v>
      </c>
      <c r="M168" s="1404"/>
      <c r="N168" s="1768"/>
      <c r="O168" s="1403"/>
    </row>
    <row r="169" spans="1:21" s="26" customFormat="1" ht="15.75" customHeight="1" thickBot="1" x14ac:dyDescent="0.3">
      <c r="A169" s="1303"/>
      <c r="B169" s="1449"/>
      <c r="C169" s="1302"/>
      <c r="D169" s="3794"/>
      <c r="E169" s="1275"/>
      <c r="F169" s="3597"/>
      <c r="G169" s="3900"/>
      <c r="H169" s="3758"/>
      <c r="I169" s="3755"/>
      <c r="J169" s="3803"/>
      <c r="K169" s="1767" t="s">
        <v>37</v>
      </c>
      <c r="L169" s="1526"/>
      <c r="M169" s="1335"/>
      <c r="N169" s="1616"/>
      <c r="O169" s="1734"/>
    </row>
    <row r="170" spans="1:21" s="26" customFormat="1" ht="15" customHeight="1" thickBot="1" x14ac:dyDescent="0.25">
      <c r="A170" s="1300"/>
      <c r="B170" s="1444"/>
      <c r="C170" s="1299"/>
      <c r="D170" s="3918"/>
      <c r="E170" s="1267"/>
      <c r="F170" s="3166"/>
      <c r="G170" s="3901"/>
      <c r="H170" s="3759"/>
      <c r="I170" s="3756"/>
      <c r="J170" s="3825"/>
      <c r="K170" s="1766" t="s">
        <v>29</v>
      </c>
      <c r="L170" s="1495">
        <f>SUM(L168:L169)</f>
        <v>116.4</v>
      </c>
      <c r="M170" s="1263"/>
      <c r="N170" s="1262"/>
      <c r="O170" s="1406"/>
    </row>
    <row r="171" spans="1:21" s="26" customFormat="1" ht="15" customHeight="1" thickBot="1" x14ac:dyDescent="0.3">
      <c r="A171" s="1288" t="s">
        <v>84</v>
      </c>
      <c r="B171" s="1435" t="s">
        <v>84</v>
      </c>
      <c r="C171" s="1286" t="s">
        <v>84</v>
      </c>
      <c r="D171" s="3954"/>
      <c r="E171" s="3954"/>
      <c r="F171" s="3991" t="s">
        <v>726</v>
      </c>
      <c r="G171" s="3840" t="s">
        <v>693</v>
      </c>
      <c r="H171" s="3757" t="s">
        <v>51</v>
      </c>
      <c r="I171" s="1309" t="s">
        <v>528</v>
      </c>
      <c r="J171" s="3957" t="s">
        <v>120</v>
      </c>
      <c r="K171" s="1765" t="s">
        <v>48</v>
      </c>
      <c r="L171" s="1513">
        <f>L176+L180+L184+L188+L194+L198+L202+L206+L210+L214+L218+L222+L226</f>
        <v>4072</v>
      </c>
      <c r="M171" s="1282"/>
      <c r="N171" s="1321"/>
      <c r="O171" s="1512"/>
      <c r="U171" s="1236"/>
    </row>
    <row r="172" spans="1:21" s="26" customFormat="1" ht="18" customHeight="1" thickBot="1" x14ac:dyDescent="0.3">
      <c r="A172" s="1279"/>
      <c r="B172" s="1394"/>
      <c r="C172" s="1277"/>
      <c r="D172" s="3955"/>
      <c r="E172" s="3955"/>
      <c r="F172" s="3992"/>
      <c r="G172" s="3841"/>
      <c r="H172" s="3758"/>
      <c r="I172" s="1275"/>
      <c r="J172" s="3958"/>
      <c r="K172" s="1764" t="s">
        <v>37</v>
      </c>
      <c r="L172" s="1507">
        <f>L177+L181+L185+L189+L195+L199+L203+L211+L215+L219</f>
        <v>0</v>
      </c>
      <c r="M172" s="1589"/>
      <c r="N172" s="1426"/>
      <c r="O172" s="1326"/>
    </row>
    <row r="173" spans="1:21" s="26" customFormat="1" ht="15" customHeight="1" thickBot="1" x14ac:dyDescent="0.3">
      <c r="A173" s="1279"/>
      <c r="B173" s="1394"/>
      <c r="C173" s="1277"/>
      <c r="D173" s="3955"/>
      <c r="E173" s="3955"/>
      <c r="F173" s="3992"/>
      <c r="G173" s="3841"/>
      <c r="H173" s="3758"/>
      <c r="I173" s="1275"/>
      <c r="J173" s="3958"/>
      <c r="K173" s="1764" t="s">
        <v>43</v>
      </c>
      <c r="L173" s="1509">
        <f>L178+L182+L186+L190+L196+L200+L204+L208+L216+L220+L224+L228</f>
        <v>0</v>
      </c>
      <c r="M173" s="1589"/>
      <c r="N173" s="1426"/>
      <c r="O173" s="1326"/>
      <c r="R173" s="1236"/>
    </row>
    <row r="174" spans="1:21" s="26" customFormat="1" ht="16.5" customHeight="1" thickBot="1" x14ac:dyDescent="0.3">
      <c r="A174" s="1279"/>
      <c r="B174" s="1394"/>
      <c r="C174" s="1277"/>
      <c r="D174" s="3955"/>
      <c r="E174" s="3955"/>
      <c r="F174" s="3992"/>
      <c r="G174" s="3841"/>
      <c r="H174" s="3758"/>
      <c r="I174" s="1275"/>
      <c r="J174" s="3958"/>
      <c r="K174" s="1763" t="s">
        <v>36</v>
      </c>
      <c r="L174" s="1507"/>
      <c r="M174" s="1589"/>
      <c r="N174" s="1426"/>
      <c r="O174" s="1326"/>
    </row>
    <row r="175" spans="1:21" s="26" customFormat="1" ht="24.75" customHeight="1" thickBot="1" x14ac:dyDescent="0.3">
      <c r="A175" s="1271"/>
      <c r="B175" s="1535"/>
      <c r="C175" s="1269"/>
      <c r="D175" s="3956"/>
      <c r="E175" s="3956"/>
      <c r="F175" s="1487"/>
      <c r="G175" s="3842"/>
      <c r="H175" s="3759"/>
      <c r="I175" s="1267"/>
      <c r="J175" s="3959"/>
      <c r="K175" s="1508" t="s">
        <v>29</v>
      </c>
      <c r="L175" s="1507">
        <f>SUM(L171:L174)</f>
        <v>4072</v>
      </c>
      <c r="M175" s="1587"/>
      <c r="N175" s="1451"/>
      <c r="O175" s="1586"/>
    </row>
    <row r="176" spans="1:21" s="26" customFormat="1" ht="21" customHeight="1" thickBot="1" x14ac:dyDescent="0.3">
      <c r="A176" s="3909" t="s">
        <v>84</v>
      </c>
      <c r="B176" s="3912" t="s">
        <v>84</v>
      </c>
      <c r="C176" s="3919" t="s">
        <v>84</v>
      </c>
      <c r="D176" s="3793" t="s">
        <v>35</v>
      </c>
      <c r="E176" s="1284"/>
      <c r="F176" s="3255" t="s">
        <v>725</v>
      </c>
      <c r="G176" s="3899" t="s">
        <v>693</v>
      </c>
      <c r="H176" s="3757" t="s">
        <v>51</v>
      </c>
      <c r="I176" s="1309" t="s">
        <v>528</v>
      </c>
      <c r="J176" s="3866" t="s">
        <v>120</v>
      </c>
      <c r="K176" s="1493" t="s">
        <v>48</v>
      </c>
      <c r="L176" s="1749">
        <v>300</v>
      </c>
      <c r="M176" s="4001" t="s">
        <v>724</v>
      </c>
      <c r="N176" s="3879" t="s">
        <v>723</v>
      </c>
      <c r="O176" s="3864">
        <v>700</v>
      </c>
      <c r="P176" s="1349"/>
      <c r="Q176" s="1349"/>
      <c r="U176" s="1236"/>
    </row>
    <row r="177" spans="1:22" s="26" customFormat="1" ht="15" customHeight="1" thickBot="1" x14ac:dyDescent="0.3">
      <c r="A177" s="3910"/>
      <c r="B177" s="3913"/>
      <c r="C177" s="3907"/>
      <c r="D177" s="3794"/>
      <c r="E177" s="1275"/>
      <c r="F177" s="3597"/>
      <c r="G177" s="3900"/>
      <c r="H177" s="3758"/>
      <c r="I177" s="1275"/>
      <c r="J177" s="3867"/>
      <c r="K177" s="1490" t="s">
        <v>37</v>
      </c>
      <c r="L177" s="1492"/>
      <c r="M177" s="4003"/>
      <c r="N177" s="3965"/>
      <c r="O177" s="3865"/>
      <c r="P177" s="1349"/>
      <c r="Q177" s="1349"/>
      <c r="U177" s="1236"/>
    </row>
    <row r="178" spans="1:22" s="26" customFormat="1" ht="15" customHeight="1" thickBot="1" x14ac:dyDescent="0.3">
      <c r="A178" s="3910"/>
      <c r="B178" s="3913"/>
      <c r="C178" s="3907"/>
      <c r="D178" s="3794"/>
      <c r="E178" s="1275"/>
      <c r="F178" s="3597"/>
      <c r="G178" s="3900"/>
      <c r="H178" s="3758"/>
      <c r="I178" s="1275"/>
      <c r="J178" s="3868"/>
      <c r="K178" s="1488" t="s">
        <v>43</v>
      </c>
      <c r="L178" s="1500"/>
      <c r="M178" s="1761"/>
      <c r="N178" s="1413"/>
      <c r="O178" s="1290"/>
      <c r="U178" s="1236"/>
    </row>
    <row r="179" spans="1:22" s="26" customFormat="1" ht="28.5" customHeight="1" thickBot="1" x14ac:dyDescent="0.3">
      <c r="A179" s="3911"/>
      <c r="B179" s="3914"/>
      <c r="C179" s="3908"/>
      <c r="D179" s="3918"/>
      <c r="E179" s="1267"/>
      <c r="F179" s="1486"/>
      <c r="G179" s="3901"/>
      <c r="H179" s="3759"/>
      <c r="I179" s="1267"/>
      <c r="J179" s="3869"/>
      <c r="K179" s="1485" t="s">
        <v>29</v>
      </c>
      <c r="L179" s="1484">
        <f>SUM(L176:L178)</f>
        <v>300</v>
      </c>
      <c r="M179" s="1587"/>
      <c r="N179" s="1451"/>
      <c r="O179" s="1586"/>
      <c r="U179" s="1236"/>
    </row>
    <row r="180" spans="1:22" s="26" customFormat="1" ht="16.5" customHeight="1" thickBot="1" x14ac:dyDescent="0.3">
      <c r="A180" s="3909" t="s">
        <v>84</v>
      </c>
      <c r="B180" s="3912" t="s">
        <v>84</v>
      </c>
      <c r="C180" s="3919" t="s">
        <v>84</v>
      </c>
      <c r="D180" s="3988" t="s">
        <v>84</v>
      </c>
      <c r="E180" s="1631"/>
      <c r="F180" s="3255" t="s">
        <v>722</v>
      </c>
      <c r="G180" s="3899" t="s">
        <v>693</v>
      </c>
      <c r="H180" s="3757" t="s">
        <v>51</v>
      </c>
      <c r="I180" s="1309" t="s">
        <v>528</v>
      </c>
      <c r="J180" s="3866" t="s">
        <v>120</v>
      </c>
      <c r="K180" s="1174" t="s">
        <v>48</v>
      </c>
      <c r="L180" s="1492">
        <v>160</v>
      </c>
      <c r="M180" s="1760" t="s">
        <v>721</v>
      </c>
      <c r="N180" s="1759" t="s">
        <v>719</v>
      </c>
      <c r="O180" s="1758">
        <v>13350</v>
      </c>
      <c r="P180" s="1349"/>
      <c r="Q180" s="1349"/>
      <c r="U180" s="1236"/>
    </row>
    <row r="181" spans="1:22" s="26" customFormat="1" ht="18" customHeight="1" thickBot="1" x14ac:dyDescent="0.3">
      <c r="A181" s="3910"/>
      <c r="B181" s="3913"/>
      <c r="C181" s="3907"/>
      <c r="D181" s="3989"/>
      <c r="E181" s="1629"/>
      <c r="F181" s="3597"/>
      <c r="G181" s="3900"/>
      <c r="H181" s="3758"/>
      <c r="I181" s="1275"/>
      <c r="J181" s="3867"/>
      <c r="K181" s="1493" t="s">
        <v>37</v>
      </c>
      <c r="L181" s="1492"/>
      <c r="M181" s="1757" t="s">
        <v>720</v>
      </c>
      <c r="N181" s="1506" t="s">
        <v>719</v>
      </c>
      <c r="O181" s="1649">
        <v>525</v>
      </c>
      <c r="P181" s="1349"/>
      <c r="Q181" s="1349"/>
      <c r="U181" s="1236"/>
    </row>
    <row r="182" spans="1:22" s="26" customFormat="1" ht="15" customHeight="1" thickBot="1" x14ac:dyDescent="0.3">
      <c r="A182" s="3910"/>
      <c r="B182" s="3913"/>
      <c r="C182" s="3907"/>
      <c r="D182" s="3989"/>
      <c r="E182" s="1629"/>
      <c r="F182" s="3597"/>
      <c r="G182" s="3900"/>
      <c r="H182" s="3758"/>
      <c r="I182" s="1275"/>
      <c r="J182" s="3868"/>
      <c r="K182" s="1488" t="s">
        <v>43</v>
      </c>
      <c r="L182" s="1322"/>
      <c r="M182" s="1589"/>
      <c r="N182" s="1426"/>
      <c r="O182" s="1333"/>
      <c r="U182" s="1236"/>
    </row>
    <row r="183" spans="1:22" s="26" customFormat="1" ht="15" customHeight="1" thickBot="1" x14ac:dyDescent="0.3">
      <c r="A183" s="3911"/>
      <c r="B183" s="3914"/>
      <c r="C183" s="3908"/>
      <c r="D183" s="3990"/>
      <c r="E183" s="1628"/>
      <c r="F183" s="1486"/>
      <c r="G183" s="3901"/>
      <c r="H183" s="3759"/>
      <c r="I183" s="1267"/>
      <c r="J183" s="3869"/>
      <c r="K183" s="1485" t="s">
        <v>29</v>
      </c>
      <c r="L183" s="1484">
        <f>SUM(L180:L182)</f>
        <v>160</v>
      </c>
      <c r="M183" s="1587"/>
      <c r="N183" s="1451"/>
      <c r="O183" s="1756"/>
      <c r="U183" s="1236"/>
    </row>
    <row r="184" spans="1:22" s="26" customFormat="1" ht="15" customHeight="1" thickBot="1" x14ac:dyDescent="0.3">
      <c r="A184" s="3909" t="s">
        <v>84</v>
      </c>
      <c r="B184" s="3912" t="s">
        <v>84</v>
      </c>
      <c r="C184" s="3919" t="s">
        <v>84</v>
      </c>
      <c r="D184" s="3989" t="s">
        <v>78</v>
      </c>
      <c r="E184" s="1629"/>
      <c r="F184" s="3597" t="s">
        <v>718</v>
      </c>
      <c r="G184" s="3900" t="s">
        <v>693</v>
      </c>
      <c r="H184" s="3758" t="s">
        <v>51</v>
      </c>
      <c r="I184" s="1274" t="s">
        <v>528</v>
      </c>
      <c r="J184" s="3866" t="s">
        <v>120</v>
      </c>
      <c r="K184" s="1539" t="s">
        <v>48</v>
      </c>
      <c r="L184" s="1322">
        <v>360</v>
      </c>
      <c r="M184" s="1380"/>
      <c r="N184" s="1413"/>
      <c r="O184" s="1333"/>
      <c r="U184" s="1236"/>
    </row>
    <row r="185" spans="1:22" s="26" customFormat="1" ht="15" customHeight="1" thickBot="1" x14ac:dyDescent="0.3">
      <c r="A185" s="3910"/>
      <c r="B185" s="3913"/>
      <c r="C185" s="3907"/>
      <c r="D185" s="3989"/>
      <c r="E185" s="1629"/>
      <c r="F185" s="3597"/>
      <c r="G185" s="3900"/>
      <c r="H185" s="3758"/>
      <c r="I185" s="1275"/>
      <c r="J185" s="3867"/>
      <c r="K185" s="1490" t="s">
        <v>37</v>
      </c>
      <c r="L185" s="1322"/>
      <c r="M185" s="1755" t="s">
        <v>717</v>
      </c>
      <c r="N185" s="1735" t="s">
        <v>46</v>
      </c>
      <c r="O185" s="1754">
        <v>2900</v>
      </c>
      <c r="P185" s="1349"/>
      <c r="Q185" s="1349"/>
    </row>
    <row r="186" spans="1:22" s="26" customFormat="1" ht="15" customHeight="1" thickBot="1" x14ac:dyDescent="0.3">
      <c r="A186" s="3910"/>
      <c r="B186" s="3913"/>
      <c r="C186" s="3907"/>
      <c r="D186" s="3989"/>
      <c r="E186" s="1629"/>
      <c r="F186" s="3597"/>
      <c r="G186" s="3900"/>
      <c r="H186" s="3758"/>
      <c r="I186" s="1275"/>
      <c r="J186" s="3868"/>
      <c r="K186" s="1488" t="s">
        <v>43</v>
      </c>
      <c r="L186" s="1322">
        <v>0</v>
      </c>
      <c r="M186" s="1380"/>
      <c r="N186" s="1426"/>
      <c r="O186" s="1378"/>
    </row>
    <row r="187" spans="1:22" s="26" customFormat="1" ht="15" customHeight="1" thickBot="1" x14ac:dyDescent="0.3">
      <c r="A187" s="3911"/>
      <c r="B187" s="3914"/>
      <c r="C187" s="3908"/>
      <c r="D187" s="3989"/>
      <c r="E187" s="1629"/>
      <c r="F187" s="1489"/>
      <c r="G187" s="3900"/>
      <c r="H187" s="3758"/>
      <c r="I187" s="1275"/>
      <c r="J187" s="3869"/>
      <c r="K187" s="1578" t="s">
        <v>29</v>
      </c>
      <c r="L187" s="1643">
        <f>SUM(L184:L186)</f>
        <v>360</v>
      </c>
      <c r="M187" s="1753"/>
      <c r="N187" s="1396"/>
      <c r="O187" s="1752"/>
    </row>
    <row r="188" spans="1:22" s="26" customFormat="1" ht="15" customHeight="1" thickBot="1" x14ac:dyDescent="0.3">
      <c r="A188" s="3909" t="s">
        <v>84</v>
      </c>
      <c r="B188" s="3912" t="s">
        <v>84</v>
      </c>
      <c r="C188" s="3919" t="s">
        <v>84</v>
      </c>
      <c r="D188" s="3988" t="s">
        <v>77</v>
      </c>
      <c r="E188" s="1631"/>
      <c r="F188" s="3255" t="s">
        <v>716</v>
      </c>
      <c r="G188" s="3899" t="s">
        <v>693</v>
      </c>
      <c r="H188" s="3757" t="s">
        <v>51</v>
      </c>
      <c r="I188" s="1309" t="s">
        <v>528</v>
      </c>
      <c r="J188" s="3866" t="s">
        <v>120</v>
      </c>
      <c r="K188" s="1493" t="s">
        <v>48</v>
      </c>
      <c r="L188" s="1492">
        <v>2955</v>
      </c>
      <c r="M188" s="1722" t="s">
        <v>715</v>
      </c>
      <c r="N188" s="1365" t="s">
        <v>46</v>
      </c>
      <c r="O188" s="1364">
        <v>21</v>
      </c>
      <c r="P188" s="1349"/>
      <c r="Q188" s="1349"/>
      <c r="U188" s="1236"/>
      <c r="V188" s="1236"/>
    </row>
    <row r="189" spans="1:22" s="26" customFormat="1" ht="15" customHeight="1" thickBot="1" x14ac:dyDescent="0.3">
      <c r="A189" s="3910"/>
      <c r="B189" s="3913"/>
      <c r="C189" s="3907"/>
      <c r="D189" s="3989"/>
      <c r="E189" s="1629"/>
      <c r="F189" s="3597"/>
      <c r="G189" s="3900"/>
      <c r="H189" s="3758"/>
      <c r="I189" s="1275"/>
      <c r="J189" s="3867"/>
      <c r="K189" s="1490" t="s">
        <v>37</v>
      </c>
      <c r="L189" s="1322"/>
      <c r="M189" s="1721" t="s">
        <v>714</v>
      </c>
      <c r="N189" s="1750" t="s">
        <v>46</v>
      </c>
      <c r="O189" s="1751">
        <v>690</v>
      </c>
      <c r="P189" s="1497"/>
      <c r="Q189" s="1497"/>
    </row>
    <row r="190" spans="1:22" s="26" customFormat="1" ht="15" customHeight="1" thickBot="1" x14ac:dyDescent="0.3">
      <c r="A190" s="3910"/>
      <c r="B190" s="3913"/>
      <c r="C190" s="3907"/>
      <c r="D190" s="3989"/>
      <c r="E190" s="1629"/>
      <c r="F190" s="3597"/>
      <c r="G190" s="3900"/>
      <c r="H190" s="3758"/>
      <c r="I190" s="1275"/>
      <c r="J190" s="3868"/>
      <c r="K190" s="1490" t="s">
        <v>43</v>
      </c>
      <c r="L190" s="1322">
        <v>0</v>
      </c>
      <c r="M190" s="1721" t="s">
        <v>713</v>
      </c>
      <c r="N190" s="1750" t="s">
        <v>130</v>
      </c>
      <c r="O190" s="1751">
        <v>175</v>
      </c>
      <c r="P190" s="1497"/>
      <c r="Q190" s="1497"/>
    </row>
    <row r="191" spans="1:22" s="26" customFormat="1" ht="15" customHeight="1" thickBot="1" x14ac:dyDescent="0.3">
      <c r="A191" s="3910"/>
      <c r="B191" s="3913"/>
      <c r="C191" s="3907"/>
      <c r="D191" s="3989"/>
      <c r="E191" s="1629"/>
      <c r="F191" s="3597"/>
      <c r="G191" s="3900"/>
      <c r="H191" s="3758"/>
      <c r="I191" s="1275"/>
      <c r="J191" s="3868"/>
      <c r="K191" s="1490"/>
      <c r="L191" s="1322"/>
      <c r="M191" s="1721" t="s">
        <v>712</v>
      </c>
      <c r="N191" s="1750" t="s">
        <v>711</v>
      </c>
      <c r="O191" s="1501">
        <v>420</v>
      </c>
      <c r="P191" s="1349"/>
      <c r="Q191" s="1349"/>
    </row>
    <row r="192" spans="1:22" s="26" customFormat="1" ht="12.75" customHeight="1" thickBot="1" x14ac:dyDescent="0.3">
      <c r="A192" s="3910"/>
      <c r="B192" s="3913"/>
      <c r="C192" s="3907"/>
      <c r="D192" s="3989"/>
      <c r="E192" s="1629"/>
      <c r="F192" s="3597"/>
      <c r="G192" s="3900"/>
      <c r="H192" s="3758"/>
      <c r="I192" s="1275"/>
      <c r="J192" s="3868"/>
      <c r="K192" s="1488"/>
      <c r="L192" s="1322"/>
      <c r="M192" s="1380"/>
      <c r="O192" s="1378"/>
    </row>
    <row r="193" spans="1:17" s="26" customFormat="1" ht="15" customHeight="1" thickBot="1" x14ac:dyDescent="0.3">
      <c r="A193" s="3911"/>
      <c r="B193" s="3914"/>
      <c r="C193" s="3908"/>
      <c r="D193" s="3990"/>
      <c r="E193" s="1628"/>
      <c r="F193" s="1486"/>
      <c r="G193" s="3901"/>
      <c r="H193" s="3759"/>
      <c r="I193" s="1267"/>
      <c r="J193" s="3869"/>
      <c r="K193" s="1485" t="s">
        <v>29</v>
      </c>
      <c r="L193" s="1484">
        <f>SUM(L188:L192)</f>
        <v>2955</v>
      </c>
      <c r="M193" s="1314"/>
      <c r="N193" s="1451"/>
      <c r="O193" s="1312"/>
    </row>
    <row r="194" spans="1:17" s="26" customFormat="1" ht="16.5" customHeight="1" thickBot="1" x14ac:dyDescent="0.3">
      <c r="A194" s="3909" t="s">
        <v>84</v>
      </c>
      <c r="B194" s="3912" t="s">
        <v>84</v>
      </c>
      <c r="C194" s="3919" t="s">
        <v>84</v>
      </c>
      <c r="D194" s="3988" t="s">
        <v>75</v>
      </c>
      <c r="E194" s="1631"/>
      <c r="F194" s="3255" t="s">
        <v>710</v>
      </c>
      <c r="G194" s="3899" t="s">
        <v>693</v>
      </c>
      <c r="H194" s="3757" t="s">
        <v>51</v>
      </c>
      <c r="I194" s="1309" t="s">
        <v>528</v>
      </c>
      <c r="J194" s="3826" t="s">
        <v>120</v>
      </c>
      <c r="K194" s="1493" t="s">
        <v>48</v>
      </c>
      <c r="L194" s="1492">
        <v>80</v>
      </c>
      <c r="M194" s="4001" t="s">
        <v>709</v>
      </c>
      <c r="N194" s="1365" t="s">
        <v>46</v>
      </c>
      <c r="O194" s="1364">
        <v>12</v>
      </c>
      <c r="P194" s="1349"/>
      <c r="Q194" s="1349"/>
    </row>
    <row r="195" spans="1:17" s="26" customFormat="1" ht="17.25" customHeight="1" thickBot="1" x14ac:dyDescent="0.3">
      <c r="A195" s="3910"/>
      <c r="B195" s="3913"/>
      <c r="C195" s="3907"/>
      <c r="D195" s="3989"/>
      <c r="E195" s="1629"/>
      <c r="F195" s="3597"/>
      <c r="G195" s="3900"/>
      <c r="H195" s="3758"/>
      <c r="I195" s="1275"/>
      <c r="J195" s="3827"/>
      <c r="K195" s="1490" t="s">
        <v>37</v>
      </c>
      <c r="L195" s="1322"/>
      <c r="M195" s="4002"/>
      <c r="N195" s="1426"/>
      <c r="O195" s="1316"/>
    </row>
    <row r="196" spans="1:17" s="26" customFormat="1" ht="20.25" customHeight="1" thickBot="1" x14ac:dyDescent="0.3">
      <c r="A196" s="3910"/>
      <c r="B196" s="3913"/>
      <c r="C196" s="3907"/>
      <c r="D196" s="3989"/>
      <c r="E196" s="1629"/>
      <c r="F196" s="3597"/>
      <c r="G196" s="3900"/>
      <c r="H196" s="3758"/>
      <c r="I196" s="1275"/>
      <c r="J196" s="3827"/>
      <c r="K196" s="1488" t="s">
        <v>43</v>
      </c>
      <c r="L196" s="1322">
        <v>0</v>
      </c>
      <c r="M196" s="4002"/>
      <c r="N196" s="1426"/>
      <c r="O196" s="1316"/>
    </row>
    <row r="197" spans="1:17" s="26" customFormat="1" ht="16.149999999999999" customHeight="1" thickBot="1" x14ac:dyDescent="0.3">
      <c r="A197" s="3911"/>
      <c r="B197" s="3914"/>
      <c r="C197" s="3908"/>
      <c r="D197" s="3990"/>
      <c r="E197" s="1628"/>
      <c r="F197" s="1486"/>
      <c r="G197" s="3901"/>
      <c r="H197" s="3759"/>
      <c r="I197" s="1267"/>
      <c r="J197" s="3828"/>
      <c r="K197" s="1485" t="s">
        <v>29</v>
      </c>
      <c r="L197" s="1484">
        <f>SUM(L194:L196)</f>
        <v>80</v>
      </c>
      <c r="M197" s="4003"/>
      <c r="N197" s="1451"/>
      <c r="O197" s="1312"/>
    </row>
    <row r="198" spans="1:17" s="26" customFormat="1" ht="23.25" customHeight="1" thickBot="1" x14ac:dyDescent="0.3">
      <c r="A198" s="3909" t="s">
        <v>84</v>
      </c>
      <c r="B198" s="3912" t="s">
        <v>84</v>
      </c>
      <c r="C198" s="3919" t="s">
        <v>84</v>
      </c>
      <c r="D198" s="3988" t="s">
        <v>71</v>
      </c>
      <c r="E198" s="1631"/>
      <c r="F198" s="1494" t="s">
        <v>708</v>
      </c>
      <c r="G198" s="3899" t="s">
        <v>693</v>
      </c>
      <c r="H198" s="3757" t="s">
        <v>51</v>
      </c>
      <c r="I198" s="1309" t="s">
        <v>528</v>
      </c>
      <c r="J198" s="3826" t="s">
        <v>120</v>
      </c>
      <c r="K198" s="1176" t="s">
        <v>48</v>
      </c>
      <c r="L198" s="1749">
        <v>75</v>
      </c>
      <c r="M198" s="3752" t="s">
        <v>707</v>
      </c>
      <c r="N198" s="1365" t="s">
        <v>46</v>
      </c>
      <c r="O198" s="1364">
        <v>50</v>
      </c>
      <c r="P198" s="1349"/>
      <c r="Q198" s="1349"/>
    </row>
    <row r="199" spans="1:17" s="26" customFormat="1" ht="15" customHeight="1" thickBot="1" x14ac:dyDescent="0.3">
      <c r="A199" s="3910"/>
      <c r="B199" s="3913"/>
      <c r="C199" s="3907"/>
      <c r="D199" s="3989"/>
      <c r="E199" s="1629"/>
      <c r="F199" s="1489"/>
      <c r="G199" s="3900"/>
      <c r="H199" s="3758"/>
      <c r="I199" s="1275"/>
      <c r="J199" s="3827"/>
      <c r="K199" s="1174" t="s">
        <v>37</v>
      </c>
      <c r="L199" s="1492"/>
      <c r="M199" s="3804"/>
      <c r="N199" s="1413"/>
      <c r="O199" s="1412"/>
    </row>
    <row r="200" spans="1:17" s="26" customFormat="1" ht="14.25" customHeight="1" thickBot="1" x14ac:dyDescent="0.3">
      <c r="A200" s="3910"/>
      <c r="B200" s="3913"/>
      <c r="C200" s="3907"/>
      <c r="D200" s="3989"/>
      <c r="E200" s="1629"/>
      <c r="F200" s="1489"/>
      <c r="G200" s="3900"/>
      <c r="H200" s="3758"/>
      <c r="I200" s="1275"/>
      <c r="J200" s="3827"/>
      <c r="K200" s="1496" t="s">
        <v>43</v>
      </c>
      <c r="L200" s="1500">
        <v>0</v>
      </c>
      <c r="M200" s="1318"/>
      <c r="N200" s="1426"/>
      <c r="O200" s="1316"/>
    </row>
    <row r="201" spans="1:17" s="26" customFormat="1" ht="15" customHeight="1" thickBot="1" x14ac:dyDescent="0.3">
      <c r="A201" s="3911"/>
      <c r="B201" s="3914"/>
      <c r="C201" s="3908"/>
      <c r="D201" s="3990"/>
      <c r="E201" s="1628"/>
      <c r="F201" s="1486"/>
      <c r="G201" s="3901"/>
      <c r="H201" s="3759"/>
      <c r="I201" s="1267"/>
      <c r="J201" s="3828"/>
      <c r="K201" s="1485" t="s">
        <v>29</v>
      </c>
      <c r="L201" s="1484">
        <f>SUM(L198:L200)</f>
        <v>75</v>
      </c>
      <c r="M201" s="1314"/>
      <c r="N201" s="1451"/>
      <c r="O201" s="1312"/>
    </row>
    <row r="202" spans="1:17" s="26" customFormat="1" ht="12" customHeight="1" thickBot="1" x14ac:dyDescent="0.3">
      <c r="A202" s="3909" t="s">
        <v>84</v>
      </c>
      <c r="B202" s="3912" t="s">
        <v>84</v>
      </c>
      <c r="C202" s="3919" t="s">
        <v>84</v>
      </c>
      <c r="D202" s="3988" t="s">
        <v>67</v>
      </c>
      <c r="E202" s="1631"/>
      <c r="F202" s="3255" t="s">
        <v>706</v>
      </c>
      <c r="G202" s="3899" t="s">
        <v>693</v>
      </c>
      <c r="H202" s="3757" t="s">
        <v>51</v>
      </c>
      <c r="I202" s="1309" t="s">
        <v>528</v>
      </c>
      <c r="J202" s="3826" t="s">
        <v>120</v>
      </c>
      <c r="K202" s="1176" t="s">
        <v>48</v>
      </c>
      <c r="L202" s="1749">
        <v>0</v>
      </c>
      <c r="M202" s="4101" t="s">
        <v>705</v>
      </c>
      <c r="N202" s="1469"/>
      <c r="O202" s="1512"/>
    </row>
    <row r="203" spans="1:17" s="26" customFormat="1" ht="18" customHeight="1" thickBot="1" x14ac:dyDescent="0.3">
      <c r="A203" s="3910"/>
      <c r="B203" s="3913"/>
      <c r="C203" s="3907"/>
      <c r="D203" s="3989"/>
      <c r="E203" s="1629"/>
      <c r="F203" s="3597"/>
      <c r="G203" s="3900"/>
      <c r="H203" s="3758"/>
      <c r="I203" s="1275"/>
      <c r="J203" s="3827"/>
      <c r="K203" s="1174" t="s">
        <v>37</v>
      </c>
      <c r="L203" s="1492"/>
      <c r="M203" s="4102"/>
      <c r="N203" s="1355" t="s">
        <v>46</v>
      </c>
      <c r="O203" s="1466">
        <v>20</v>
      </c>
      <c r="P203" s="1349"/>
      <c r="Q203" s="1349"/>
    </row>
    <row r="204" spans="1:17" s="26" customFormat="1" ht="15.6" customHeight="1" thickBot="1" x14ac:dyDescent="0.3">
      <c r="A204" s="3910"/>
      <c r="B204" s="3913"/>
      <c r="C204" s="3907"/>
      <c r="D204" s="3989"/>
      <c r="E204" s="1629"/>
      <c r="F204" s="680"/>
      <c r="G204" s="3900"/>
      <c r="H204" s="3758"/>
      <c r="I204" s="1275"/>
      <c r="J204" s="3827"/>
      <c r="K204" s="1496" t="s">
        <v>43</v>
      </c>
      <c r="L204" s="1322"/>
      <c r="M204" s="1748"/>
      <c r="N204" s="1747"/>
      <c r="O204" s="1746"/>
      <c r="P204" s="1745"/>
      <c r="Q204" s="1745"/>
    </row>
    <row r="205" spans="1:17" s="26" customFormat="1" ht="15" customHeight="1" thickBot="1" x14ac:dyDescent="0.3">
      <c r="A205" s="3911"/>
      <c r="B205" s="3914"/>
      <c r="C205" s="3908"/>
      <c r="D205" s="3990"/>
      <c r="E205" s="1628"/>
      <c r="F205" s="1486"/>
      <c r="G205" s="3901"/>
      <c r="H205" s="3759"/>
      <c r="I205" s="1267"/>
      <c r="J205" s="3828"/>
      <c r="K205" s="1485" t="s">
        <v>29</v>
      </c>
      <c r="L205" s="1484">
        <f>SUM(L202:L204)</f>
        <v>0</v>
      </c>
      <c r="M205" s="1314"/>
      <c r="N205" s="1451"/>
      <c r="O205" s="1312"/>
    </row>
    <row r="206" spans="1:17" s="26" customFormat="1" ht="20.25" customHeight="1" thickBot="1" x14ac:dyDescent="0.3">
      <c r="A206" s="3909" t="s">
        <v>84</v>
      </c>
      <c r="B206" s="3912" t="s">
        <v>84</v>
      </c>
      <c r="C206" s="3919" t="s">
        <v>84</v>
      </c>
      <c r="D206" s="3988" t="s">
        <v>63</v>
      </c>
      <c r="E206" s="1631"/>
      <c r="F206" s="3255" t="s">
        <v>704</v>
      </c>
      <c r="G206" s="3899" t="s">
        <v>693</v>
      </c>
      <c r="H206" s="3757" t="s">
        <v>51</v>
      </c>
      <c r="I206" s="1309" t="s">
        <v>528</v>
      </c>
      <c r="J206" s="3826" t="s">
        <v>120</v>
      </c>
      <c r="K206" s="1493" t="s">
        <v>48</v>
      </c>
      <c r="L206" s="1492">
        <v>0</v>
      </c>
      <c r="M206" s="1366" t="s">
        <v>703</v>
      </c>
      <c r="N206" s="1365" t="s">
        <v>46</v>
      </c>
      <c r="O206" s="1512"/>
    </row>
    <row r="207" spans="1:17" s="26" customFormat="1" ht="15" customHeight="1" thickBot="1" x14ac:dyDescent="0.3">
      <c r="A207" s="3910"/>
      <c r="B207" s="3913"/>
      <c r="C207" s="3907"/>
      <c r="D207" s="3989"/>
      <c r="E207" s="1629"/>
      <c r="F207" s="3597"/>
      <c r="G207" s="3900"/>
      <c r="H207" s="3758"/>
      <c r="I207" s="1275"/>
      <c r="J207" s="3827"/>
      <c r="K207" s="1490" t="s">
        <v>37</v>
      </c>
      <c r="L207" s="1322"/>
      <c r="M207" s="1592"/>
      <c r="N207" s="1426"/>
      <c r="O207" s="1316"/>
    </row>
    <row r="208" spans="1:17" s="26" customFormat="1" ht="15" customHeight="1" thickBot="1" x14ac:dyDescent="0.3">
      <c r="A208" s="3910"/>
      <c r="B208" s="3913"/>
      <c r="C208" s="3907"/>
      <c r="D208" s="3989"/>
      <c r="E208" s="1629"/>
      <c r="F208" s="680"/>
      <c r="G208" s="3900"/>
      <c r="H208" s="3758"/>
      <c r="I208" s="1275"/>
      <c r="J208" s="3827"/>
      <c r="K208" s="1488" t="s">
        <v>43</v>
      </c>
      <c r="L208" s="1322"/>
      <c r="M208" s="1318"/>
      <c r="N208" s="1426"/>
      <c r="O208" s="1316"/>
    </row>
    <row r="209" spans="1:18" s="26" customFormat="1" ht="18" customHeight="1" thickBot="1" x14ac:dyDescent="0.3">
      <c r="A209" s="3911"/>
      <c r="B209" s="3914"/>
      <c r="C209" s="3908"/>
      <c r="D209" s="3990"/>
      <c r="E209" s="1628"/>
      <c r="F209" s="1486"/>
      <c r="G209" s="3901"/>
      <c r="H209" s="3759"/>
      <c r="I209" s="1267"/>
      <c r="J209" s="3828"/>
      <c r="K209" s="1485" t="s">
        <v>29</v>
      </c>
      <c r="L209" s="1484">
        <f>SUM(L206:L208)</f>
        <v>0</v>
      </c>
      <c r="M209" s="1314"/>
      <c r="N209" s="1451"/>
      <c r="O209" s="1312"/>
    </row>
    <row r="210" spans="1:18" s="26" customFormat="1" ht="15" customHeight="1" thickBot="1" x14ac:dyDescent="0.3">
      <c r="A210" s="1288" t="s">
        <v>84</v>
      </c>
      <c r="B210" s="1435" t="s">
        <v>84</v>
      </c>
      <c r="C210" s="1286" t="s">
        <v>84</v>
      </c>
      <c r="D210" s="3793" t="s">
        <v>58</v>
      </c>
      <c r="E210" s="1284"/>
      <c r="F210" s="3255" t="s">
        <v>702</v>
      </c>
      <c r="G210" s="3899" t="s">
        <v>693</v>
      </c>
      <c r="H210" s="3757" t="s">
        <v>51</v>
      </c>
      <c r="I210" s="1309" t="s">
        <v>528</v>
      </c>
      <c r="J210" s="3826" t="s">
        <v>120</v>
      </c>
      <c r="K210" s="1493" t="s">
        <v>48</v>
      </c>
      <c r="L210" s="1492">
        <v>2</v>
      </c>
      <c r="M210" s="1742" t="s">
        <v>701</v>
      </c>
      <c r="N210" s="1365" t="s">
        <v>46</v>
      </c>
      <c r="O210" s="1364">
        <v>30</v>
      </c>
      <c r="P210" s="1349"/>
      <c r="Q210" s="1349"/>
    </row>
    <row r="211" spans="1:18" s="26" customFormat="1" ht="15" customHeight="1" thickBot="1" x14ac:dyDescent="0.3">
      <c r="A211" s="1303"/>
      <c r="B211" s="1449"/>
      <c r="C211" s="1277"/>
      <c r="D211" s="3794"/>
      <c r="E211" s="1275"/>
      <c r="F211" s="3597"/>
      <c r="G211" s="3900"/>
      <c r="H211" s="3758"/>
      <c r="I211" s="1275"/>
      <c r="J211" s="3827"/>
      <c r="K211" s="1646" t="s">
        <v>37</v>
      </c>
      <c r="L211" s="1322"/>
      <c r="M211" s="1314"/>
      <c r="N211" s="1451"/>
      <c r="O211" s="1450"/>
    </row>
    <row r="212" spans="1:18" s="26" customFormat="1" ht="15" customHeight="1" thickBot="1" x14ac:dyDescent="0.3">
      <c r="A212" s="1303"/>
      <c r="B212" s="1449"/>
      <c r="C212" s="1277"/>
      <c r="D212" s="3794"/>
      <c r="E212" s="1275"/>
      <c r="F212" s="3597"/>
      <c r="G212" s="3900"/>
      <c r="H212" s="3758"/>
      <c r="I212" s="1275"/>
      <c r="J212" s="3827"/>
      <c r="K212" s="1174" t="s">
        <v>43</v>
      </c>
      <c r="L212" s="1492"/>
      <c r="M212" s="1391"/>
      <c r="N212" s="1390"/>
      <c r="O212" s="1741"/>
    </row>
    <row r="213" spans="1:18" s="26" customFormat="1" ht="15" customHeight="1" thickBot="1" x14ac:dyDescent="0.3">
      <c r="A213" s="1300"/>
      <c r="B213" s="1444"/>
      <c r="C213" s="1269"/>
      <c r="D213" s="3918"/>
      <c r="E213" s="1267"/>
      <c r="F213" s="1486"/>
      <c r="G213" s="3901"/>
      <c r="H213" s="3759"/>
      <c r="I213" s="1267"/>
      <c r="J213" s="3828"/>
      <c r="K213" s="1613" t="s">
        <v>29</v>
      </c>
      <c r="L213" s="1484">
        <f>SUM(L210:L212)</f>
        <v>2</v>
      </c>
      <c r="M213" s="1263"/>
      <c r="N213" s="1373"/>
      <c r="O213" s="1733"/>
    </row>
    <row r="214" spans="1:18" s="26" customFormat="1" ht="15" customHeight="1" thickBot="1" x14ac:dyDescent="0.3">
      <c r="A214" s="1288" t="s">
        <v>84</v>
      </c>
      <c r="B214" s="1435" t="s">
        <v>84</v>
      </c>
      <c r="C214" s="1286" t="s">
        <v>84</v>
      </c>
      <c r="D214" s="3793" t="s">
        <v>33</v>
      </c>
      <c r="E214" s="1284"/>
      <c r="F214" s="3255" t="s">
        <v>700</v>
      </c>
      <c r="G214" s="3899" t="s">
        <v>693</v>
      </c>
      <c r="H214" s="3757" t="s">
        <v>51</v>
      </c>
      <c r="I214" s="1309" t="s">
        <v>528</v>
      </c>
      <c r="J214" s="3826" t="s">
        <v>120</v>
      </c>
      <c r="K214" s="1493" t="s">
        <v>48</v>
      </c>
      <c r="L214" s="1492">
        <v>0</v>
      </c>
      <c r="M214" s="1740" t="s">
        <v>699</v>
      </c>
      <c r="N214" s="1739" t="s">
        <v>46</v>
      </c>
      <c r="O214" s="1364">
        <v>0</v>
      </c>
      <c r="P214" s="1349"/>
      <c r="Q214" s="1349"/>
    </row>
    <row r="215" spans="1:18" s="26" customFormat="1" ht="15" customHeight="1" thickBot="1" x14ac:dyDescent="0.3">
      <c r="A215" s="1303"/>
      <c r="B215" s="1449"/>
      <c r="C215" s="1277"/>
      <c r="D215" s="3794"/>
      <c r="E215" s="1275"/>
      <c r="F215" s="3597"/>
      <c r="G215" s="3900"/>
      <c r="H215" s="3758"/>
      <c r="I215" s="1275"/>
      <c r="J215" s="3827"/>
      <c r="K215" s="1490" t="s">
        <v>37</v>
      </c>
      <c r="L215" s="1322"/>
      <c r="M215" s="1738"/>
      <c r="N215" s="1737"/>
      <c r="O215" s="1736"/>
      <c r="P215" s="1681"/>
      <c r="Q215" s="1681"/>
    </row>
    <row r="216" spans="1:18" s="26" customFormat="1" ht="15" customHeight="1" thickBot="1" x14ac:dyDescent="0.3">
      <c r="A216" s="1303"/>
      <c r="B216" s="1449"/>
      <c r="C216" s="1277"/>
      <c r="D216" s="3794"/>
      <c r="E216" s="1275"/>
      <c r="F216" s="680"/>
      <c r="G216" s="3900"/>
      <c r="H216" s="3758"/>
      <c r="I216" s="1275"/>
      <c r="J216" s="3827"/>
      <c r="K216" s="1488" t="s">
        <v>43</v>
      </c>
      <c r="L216" s="1322"/>
      <c r="M216" s="1738"/>
      <c r="N216" s="1737"/>
      <c r="O216" s="1736"/>
      <c r="P216" s="1681"/>
      <c r="Q216" s="1681"/>
    </row>
    <row r="217" spans="1:18" s="26" customFormat="1" ht="15" customHeight="1" thickBot="1" x14ac:dyDescent="0.3">
      <c r="A217" s="1300"/>
      <c r="B217" s="1444"/>
      <c r="C217" s="1269"/>
      <c r="D217" s="3918"/>
      <c r="E217" s="1267"/>
      <c r="F217" s="1730"/>
      <c r="G217" s="3901"/>
      <c r="H217" s="3759"/>
      <c r="I217" s="1267"/>
      <c r="J217" s="3828"/>
      <c r="K217" s="1485" t="s">
        <v>29</v>
      </c>
      <c r="L217" s="1484">
        <f>SUM(L214:L216)</f>
        <v>0</v>
      </c>
      <c r="M217" s="1314"/>
      <c r="N217" s="1451"/>
      <c r="O217" s="1312"/>
    </row>
    <row r="218" spans="1:18" s="26" customFormat="1" ht="15" customHeight="1" thickBot="1" x14ac:dyDescent="0.3">
      <c r="A218" s="1288" t="s">
        <v>84</v>
      </c>
      <c r="B218" s="1435" t="s">
        <v>84</v>
      </c>
      <c r="C218" s="1286" t="s">
        <v>84</v>
      </c>
      <c r="D218" s="3793" t="s">
        <v>418</v>
      </c>
      <c r="E218" s="1284"/>
      <c r="F218" s="3255" t="s">
        <v>698</v>
      </c>
      <c r="G218" s="3899" t="s">
        <v>693</v>
      </c>
      <c r="H218" s="3757" t="s">
        <v>51</v>
      </c>
      <c r="I218" s="3881" t="s">
        <v>697</v>
      </c>
      <c r="J218" s="3802" t="s">
        <v>696</v>
      </c>
      <c r="K218" s="1493" t="s">
        <v>48</v>
      </c>
      <c r="L218" s="1492">
        <v>120</v>
      </c>
      <c r="M218" s="3873" t="s">
        <v>695</v>
      </c>
      <c r="N218" s="3884"/>
      <c r="O218" s="4031" t="s">
        <v>668</v>
      </c>
      <c r="P218" s="1349"/>
      <c r="Q218" s="1349"/>
      <c r="R218" s="1236"/>
    </row>
    <row r="219" spans="1:18" s="26" customFormat="1" ht="15" customHeight="1" thickBot="1" x14ac:dyDescent="0.3">
      <c r="A219" s="1303"/>
      <c r="B219" s="1449"/>
      <c r="C219" s="1277"/>
      <c r="D219" s="3794"/>
      <c r="E219" s="1275"/>
      <c r="F219" s="3597"/>
      <c r="G219" s="3900"/>
      <c r="H219" s="3758"/>
      <c r="I219" s="3882"/>
      <c r="J219" s="3803"/>
      <c r="K219" s="1490" t="s">
        <v>37</v>
      </c>
      <c r="L219" s="1322"/>
      <c r="M219" s="3874"/>
      <c r="N219" s="4100"/>
      <c r="O219" s="4092"/>
      <c r="P219" s="1349"/>
      <c r="Q219" s="1349"/>
      <c r="R219" s="1236"/>
    </row>
    <row r="220" spans="1:18" s="26" customFormat="1" ht="15" customHeight="1" thickBot="1" x14ac:dyDescent="0.3">
      <c r="A220" s="1303"/>
      <c r="B220" s="1449"/>
      <c r="C220" s="1277"/>
      <c r="D220" s="3794"/>
      <c r="E220" s="1275"/>
      <c r="F220" s="3597"/>
      <c r="G220" s="3900"/>
      <c r="H220" s="3758"/>
      <c r="I220" s="3882"/>
      <c r="J220" s="3803"/>
      <c r="K220" s="1488" t="s">
        <v>43</v>
      </c>
      <c r="L220" s="1322">
        <v>0</v>
      </c>
      <c r="M220" s="3874"/>
      <c r="N220" s="4100"/>
      <c r="O220" s="4092"/>
      <c r="P220" s="1349"/>
      <c r="Q220" s="1349"/>
      <c r="R220" s="1236"/>
    </row>
    <row r="221" spans="1:18" s="26" customFormat="1" ht="15" customHeight="1" thickBot="1" x14ac:dyDescent="0.3">
      <c r="A221" s="1300"/>
      <c r="B221" s="1444"/>
      <c r="C221" s="1269"/>
      <c r="D221" s="3918"/>
      <c r="E221" s="1267"/>
      <c r="F221" s="3166"/>
      <c r="G221" s="3901"/>
      <c r="H221" s="3759"/>
      <c r="I221" s="3883"/>
      <c r="J221" s="3825"/>
      <c r="K221" s="1485" t="s">
        <v>29</v>
      </c>
      <c r="L221" s="1484">
        <f>SUM(L218:L220)</f>
        <v>120</v>
      </c>
      <c r="M221" s="1314"/>
      <c r="N221" s="1451"/>
      <c r="O221" s="1312"/>
      <c r="R221" s="1236"/>
    </row>
    <row r="222" spans="1:18" s="26" customFormat="1" ht="15" customHeight="1" thickBot="1" x14ac:dyDescent="0.3">
      <c r="A222" s="1288" t="s">
        <v>84</v>
      </c>
      <c r="B222" s="1435" t="s">
        <v>84</v>
      </c>
      <c r="C222" s="1286" t="s">
        <v>84</v>
      </c>
      <c r="D222" s="1304" t="s">
        <v>411</v>
      </c>
      <c r="E222" s="1284"/>
      <c r="F222" s="3255" t="s">
        <v>694</v>
      </c>
      <c r="G222" s="3899" t="s">
        <v>693</v>
      </c>
      <c r="H222" s="3757" t="s">
        <v>51</v>
      </c>
      <c r="I222" s="3754" t="s">
        <v>528</v>
      </c>
      <c r="J222" s="3826" t="s">
        <v>120</v>
      </c>
      <c r="K222" s="1493" t="s">
        <v>48</v>
      </c>
      <c r="L222" s="1492">
        <v>20</v>
      </c>
      <c r="M222" s="3771" t="s">
        <v>692</v>
      </c>
      <c r="N222" s="1365" t="s">
        <v>46</v>
      </c>
      <c r="O222" s="1320">
        <v>20</v>
      </c>
      <c r="P222" s="1237"/>
      <c r="Q222" s="1237"/>
      <c r="R222" s="1236"/>
    </row>
    <row r="223" spans="1:18" s="26" customFormat="1" ht="15" customHeight="1" thickBot="1" x14ac:dyDescent="0.3">
      <c r="A223" s="1303"/>
      <c r="B223" s="1449"/>
      <c r="C223" s="1277"/>
      <c r="D223" s="1301"/>
      <c r="E223" s="1275"/>
      <c r="F223" s="3597"/>
      <c r="G223" s="3900"/>
      <c r="H223" s="3758"/>
      <c r="I223" s="3755"/>
      <c r="J223" s="3827"/>
      <c r="K223" s="1490" t="s">
        <v>37</v>
      </c>
      <c r="L223" s="1322"/>
      <c r="M223" s="3887"/>
      <c r="N223" s="1379"/>
      <c r="O223" s="1734"/>
      <c r="R223" s="1236"/>
    </row>
    <row r="224" spans="1:18" s="26" customFormat="1" ht="15" customHeight="1" thickBot="1" x14ac:dyDescent="0.3">
      <c r="A224" s="1303"/>
      <c r="B224" s="1449"/>
      <c r="C224" s="1277"/>
      <c r="D224" s="1301"/>
      <c r="E224" s="1275"/>
      <c r="F224" s="680"/>
      <c r="G224" s="3900"/>
      <c r="H224" s="3758"/>
      <c r="I224" s="3755"/>
      <c r="J224" s="3827"/>
      <c r="K224" s="1488" t="s">
        <v>43</v>
      </c>
      <c r="L224" s="1322">
        <v>0</v>
      </c>
      <c r="M224" s="3887"/>
      <c r="N224" s="1379"/>
      <c r="O224" s="1734"/>
      <c r="R224" s="1236"/>
    </row>
    <row r="225" spans="1:22" s="26" customFormat="1" ht="18" customHeight="1" thickBot="1" x14ac:dyDescent="0.3">
      <c r="A225" s="1300"/>
      <c r="B225" s="1444"/>
      <c r="C225" s="1269"/>
      <c r="D225" s="1298"/>
      <c r="E225" s="1267"/>
      <c r="F225" s="677"/>
      <c r="G225" s="3901"/>
      <c r="H225" s="3759"/>
      <c r="I225" s="3756"/>
      <c r="J225" s="3828"/>
      <c r="K225" s="1485" t="s">
        <v>29</v>
      </c>
      <c r="L225" s="1484">
        <f>SUM(L222:L224)</f>
        <v>20</v>
      </c>
      <c r="M225" s="1263"/>
      <c r="N225" s="1373"/>
      <c r="O225" s="1733"/>
      <c r="R225" s="1236"/>
    </row>
    <row r="226" spans="1:22" s="26" customFormat="1" ht="15" hidden="1" customHeight="1" thickBot="1" x14ac:dyDescent="0.3">
      <c r="A226" s="1303"/>
      <c r="B226" s="1449"/>
      <c r="C226" s="1277"/>
      <c r="D226" s="1304" t="s">
        <v>408</v>
      </c>
      <c r="E226" s="1448"/>
      <c r="F226" s="1494" t="s">
        <v>691</v>
      </c>
      <c r="G226" s="3900" t="s">
        <v>690</v>
      </c>
      <c r="H226" s="3758" t="s">
        <v>51</v>
      </c>
      <c r="I226" s="3755" t="s">
        <v>528</v>
      </c>
      <c r="J226" s="3827" t="s">
        <v>120</v>
      </c>
      <c r="K226" s="1539" t="s">
        <v>48</v>
      </c>
      <c r="L226" s="1322"/>
      <c r="M226" s="3773" t="s">
        <v>689</v>
      </c>
      <c r="N226" s="1732" t="s">
        <v>46</v>
      </c>
      <c r="O226" s="1731">
        <v>44000</v>
      </c>
      <c r="P226" s="1349"/>
      <c r="Q226" s="1349"/>
      <c r="R226" s="1236"/>
    </row>
    <row r="227" spans="1:22" s="26" customFormat="1" ht="15" hidden="1" customHeight="1" thickBot="1" x14ac:dyDescent="0.3">
      <c r="A227" s="1303"/>
      <c r="B227" s="1449"/>
      <c r="C227" s="1277"/>
      <c r="D227" s="1301"/>
      <c r="E227" s="1448"/>
      <c r="F227" s="1489"/>
      <c r="G227" s="3900"/>
      <c r="H227" s="3758"/>
      <c r="I227" s="3755"/>
      <c r="J227" s="3827"/>
      <c r="K227" s="1490" t="s">
        <v>37</v>
      </c>
      <c r="L227" s="1322"/>
      <c r="M227" s="3774"/>
      <c r="N227" s="1616"/>
      <c r="O227" s="1596"/>
    </row>
    <row r="228" spans="1:22" s="26" customFormat="1" ht="15" hidden="1" customHeight="1" thickBot="1" x14ac:dyDescent="0.3">
      <c r="A228" s="1303"/>
      <c r="B228" s="1449"/>
      <c r="C228" s="1277"/>
      <c r="D228" s="1301"/>
      <c r="E228" s="1448"/>
      <c r="F228" s="680"/>
      <c r="G228" s="3900"/>
      <c r="H228" s="3758"/>
      <c r="I228" s="3755"/>
      <c r="J228" s="3827"/>
      <c r="K228" s="1488" t="s">
        <v>43</v>
      </c>
      <c r="L228" s="1322"/>
      <c r="M228" s="1335"/>
      <c r="N228" s="1616"/>
      <c r="O228" s="1596"/>
    </row>
    <row r="229" spans="1:22" s="26" customFormat="1" ht="15" hidden="1" customHeight="1" thickBot="1" x14ac:dyDescent="0.3">
      <c r="A229" s="1303"/>
      <c r="B229" s="1449"/>
      <c r="C229" s="1277"/>
      <c r="D229" s="1298"/>
      <c r="E229" s="1448"/>
      <c r="F229" s="1730"/>
      <c r="G229" s="3900"/>
      <c r="H229" s="3758"/>
      <c r="I229" s="3755"/>
      <c r="J229" s="3828"/>
      <c r="K229" s="1485" t="s">
        <v>29</v>
      </c>
      <c r="L229" s="1643">
        <f>SUM(L226:L228)</f>
        <v>0</v>
      </c>
      <c r="M229" s="1263"/>
      <c r="N229" s="1616"/>
      <c r="O229" s="1596"/>
    </row>
    <row r="230" spans="1:22" s="26" customFormat="1" ht="16.5" customHeight="1" thickBot="1" x14ac:dyDescent="0.25">
      <c r="A230" s="1288" t="s">
        <v>84</v>
      </c>
      <c r="B230" s="1435" t="s">
        <v>84</v>
      </c>
      <c r="C230" s="1286" t="s">
        <v>78</v>
      </c>
      <c r="D230" s="3954"/>
      <c r="E230" s="4128"/>
      <c r="F230" s="3993" t="s">
        <v>688</v>
      </c>
      <c r="G230" s="3840" t="s">
        <v>666</v>
      </c>
      <c r="H230" s="3757" t="s">
        <v>51</v>
      </c>
      <c r="I230" s="3754" t="s">
        <v>528</v>
      </c>
      <c r="J230" s="3826" t="s">
        <v>120</v>
      </c>
      <c r="K230" s="1729"/>
      <c r="L230" s="1728"/>
      <c r="M230" s="1282"/>
      <c r="N230" s="1469"/>
      <c r="O230" s="1468"/>
    </row>
    <row r="231" spans="1:22" s="26" customFormat="1" ht="15" customHeight="1" thickBot="1" x14ac:dyDescent="0.3">
      <c r="A231" s="1279"/>
      <c r="B231" s="1394"/>
      <c r="C231" s="1277"/>
      <c r="D231" s="3955"/>
      <c r="E231" s="3938"/>
      <c r="F231" s="3994"/>
      <c r="G231" s="3841"/>
      <c r="H231" s="3758"/>
      <c r="I231" s="3755"/>
      <c r="J231" s="3827"/>
      <c r="K231" s="1545" t="s">
        <v>48</v>
      </c>
      <c r="L231" s="1686">
        <f>L235+L239+L243+L247+L251+L255+L259+L263+L267</f>
        <v>1083.5</v>
      </c>
      <c r="M231" s="1318"/>
      <c r="N231" s="1426"/>
      <c r="O231" s="1453"/>
      <c r="S231" s="1236"/>
      <c r="T231" s="1236"/>
      <c r="U231" s="1236"/>
    </row>
    <row r="232" spans="1:22" s="26" customFormat="1" ht="12.75" customHeight="1" thickBot="1" x14ac:dyDescent="0.3">
      <c r="A232" s="1279"/>
      <c r="B232" s="1394"/>
      <c r="C232" s="1277"/>
      <c r="D232" s="3955"/>
      <c r="E232" s="3938"/>
      <c r="F232" s="3994"/>
      <c r="G232" s="3841"/>
      <c r="H232" s="3758"/>
      <c r="I232" s="3755"/>
      <c r="J232" s="3827"/>
      <c r="K232" s="1727" t="s">
        <v>37</v>
      </c>
      <c r="L232" s="1507">
        <f>L236+L240+L244+L248+L252+L256+L260+L264</f>
        <v>0</v>
      </c>
      <c r="M232" s="1414"/>
      <c r="N232" s="1413"/>
      <c r="O232" s="1726"/>
    </row>
    <row r="233" spans="1:22" s="26" customFormat="1" ht="15" customHeight="1" thickBot="1" x14ac:dyDescent="0.3">
      <c r="A233" s="1279"/>
      <c r="B233" s="1394"/>
      <c r="C233" s="1277"/>
      <c r="D233" s="3955"/>
      <c r="E233" s="3938"/>
      <c r="F233" s="3994"/>
      <c r="G233" s="3841"/>
      <c r="H233" s="3758"/>
      <c r="I233" s="3755"/>
      <c r="J233" s="3827"/>
      <c r="K233" s="1510" t="s">
        <v>43</v>
      </c>
      <c r="L233" s="1509">
        <f>L237+L241+L245+L249+L253+L257+L261+L265</f>
        <v>0</v>
      </c>
      <c r="M233" s="1318"/>
      <c r="N233" s="1426"/>
      <c r="O233" s="1453"/>
    </row>
    <row r="234" spans="1:22" s="26" customFormat="1" ht="15" customHeight="1" thickBot="1" x14ac:dyDescent="0.3">
      <c r="A234" s="1271"/>
      <c r="B234" s="1535"/>
      <c r="C234" s="1269"/>
      <c r="D234" s="3956"/>
      <c r="E234" s="4008"/>
      <c r="F234" s="3995"/>
      <c r="G234" s="3842"/>
      <c r="H234" s="3759"/>
      <c r="I234" s="3756"/>
      <c r="J234" s="3828"/>
      <c r="K234" s="1508" t="s">
        <v>29</v>
      </c>
      <c r="L234" s="1507">
        <f>SUM(L231:L233)</f>
        <v>1083.5</v>
      </c>
      <c r="M234" s="1314"/>
      <c r="N234" s="1451"/>
      <c r="O234" s="1450"/>
      <c r="R234" s="1236"/>
    </row>
    <row r="235" spans="1:22" s="26" customFormat="1" ht="21" customHeight="1" x14ac:dyDescent="0.25">
      <c r="A235" s="1288" t="s">
        <v>84</v>
      </c>
      <c r="B235" s="1435" t="s">
        <v>84</v>
      </c>
      <c r="C235" s="1286" t="s">
        <v>78</v>
      </c>
      <c r="D235" s="3794" t="s">
        <v>35</v>
      </c>
      <c r="E235" s="1275"/>
      <c r="F235" s="3597" t="s">
        <v>687</v>
      </c>
      <c r="G235" s="3900" t="s">
        <v>666</v>
      </c>
      <c r="H235" s="3758" t="s">
        <v>51</v>
      </c>
      <c r="I235" s="3754" t="s">
        <v>528</v>
      </c>
      <c r="J235" s="3866" t="s">
        <v>120</v>
      </c>
      <c r="K235" s="1493" t="s">
        <v>48</v>
      </c>
      <c r="L235" s="1644">
        <v>130</v>
      </c>
      <c r="M235" s="1409" t="s">
        <v>686</v>
      </c>
      <c r="N235" s="1651" t="s">
        <v>685</v>
      </c>
      <c r="O235" s="1364">
        <v>31</v>
      </c>
      <c r="P235" s="1349"/>
      <c r="Q235" s="1349"/>
    </row>
    <row r="236" spans="1:22" s="26" customFormat="1" ht="15" customHeight="1" x14ac:dyDescent="0.25">
      <c r="A236" s="1279"/>
      <c r="B236" s="1394"/>
      <c r="C236" s="1277"/>
      <c r="D236" s="3794"/>
      <c r="E236" s="1275"/>
      <c r="F236" s="3597"/>
      <c r="G236" s="3900"/>
      <c r="H236" s="3758"/>
      <c r="I236" s="3755"/>
      <c r="J236" s="3867"/>
      <c r="K236" s="1490" t="s">
        <v>37</v>
      </c>
      <c r="L236" s="1593"/>
      <c r="M236" s="1725" t="s">
        <v>684</v>
      </c>
      <c r="N236" s="1502" t="s">
        <v>46</v>
      </c>
      <c r="O236" s="1720">
        <v>1</v>
      </c>
      <c r="P236" s="1504"/>
      <c r="Q236" s="1504"/>
    </row>
    <row r="237" spans="1:22" s="26" customFormat="1" ht="15" customHeight="1" thickBot="1" x14ac:dyDescent="0.3">
      <c r="A237" s="1279"/>
      <c r="B237" s="1394"/>
      <c r="C237" s="1277"/>
      <c r="D237" s="3794"/>
      <c r="E237" s="1275"/>
      <c r="F237" s="3597"/>
      <c r="G237" s="3900"/>
      <c r="H237" s="3758"/>
      <c r="I237" s="3755"/>
      <c r="J237" s="3868"/>
      <c r="K237" s="1488" t="s">
        <v>43</v>
      </c>
      <c r="L237" s="1500">
        <v>0</v>
      </c>
      <c r="M237" s="1318"/>
      <c r="N237" s="1716"/>
      <c r="O237" s="1714"/>
      <c r="P237" s="1711"/>
      <c r="Q237" s="1711"/>
    </row>
    <row r="238" spans="1:22" s="26" customFormat="1" ht="13.5" customHeight="1" thickBot="1" x14ac:dyDescent="0.3">
      <c r="A238" s="1271"/>
      <c r="B238" s="1535"/>
      <c r="C238" s="1269"/>
      <c r="D238" s="3918"/>
      <c r="E238" s="1267"/>
      <c r="F238" s="1486"/>
      <c r="G238" s="3901"/>
      <c r="H238" s="3759"/>
      <c r="I238" s="3756"/>
      <c r="J238" s="3869"/>
      <c r="K238" s="1485" t="s">
        <v>29</v>
      </c>
      <c r="L238" s="1484">
        <f>SUM(L235:L237)</f>
        <v>130</v>
      </c>
      <c r="M238" s="1314"/>
      <c r="N238" s="1717"/>
      <c r="O238" s="1712"/>
      <c r="P238" s="1711"/>
      <c r="Q238" s="1711"/>
    </row>
    <row r="239" spans="1:22" s="26" customFormat="1" ht="15" customHeight="1" x14ac:dyDescent="0.25">
      <c r="A239" s="1288" t="s">
        <v>84</v>
      </c>
      <c r="B239" s="1435" t="s">
        <v>84</v>
      </c>
      <c r="C239" s="1286" t="s">
        <v>78</v>
      </c>
      <c r="D239" s="3793" t="s">
        <v>84</v>
      </c>
      <c r="E239" s="1284"/>
      <c r="F239" s="3255" t="s">
        <v>683</v>
      </c>
      <c r="G239" s="3899" t="s">
        <v>666</v>
      </c>
      <c r="H239" s="3757" t="s">
        <v>51</v>
      </c>
      <c r="I239" s="3754" t="s">
        <v>528</v>
      </c>
      <c r="J239" s="3866" t="s">
        <v>120</v>
      </c>
      <c r="K239" s="1493" t="s">
        <v>48</v>
      </c>
      <c r="L239" s="1595">
        <v>32.799999999999997</v>
      </c>
      <c r="M239" s="1491" t="s">
        <v>682</v>
      </c>
      <c r="N239" s="1651" t="s">
        <v>243</v>
      </c>
      <c r="O239" s="1364">
        <v>1</v>
      </c>
      <c r="P239" s="1349"/>
      <c r="Q239" s="1724"/>
      <c r="V239" s="1236"/>
    </row>
    <row r="240" spans="1:22" s="26" customFormat="1" ht="15" customHeight="1" x14ac:dyDescent="0.25">
      <c r="A240" s="1279"/>
      <c r="B240" s="1394"/>
      <c r="C240" s="1277"/>
      <c r="D240" s="3794"/>
      <c r="E240" s="1275"/>
      <c r="F240" s="3597"/>
      <c r="G240" s="3900"/>
      <c r="H240" s="3758"/>
      <c r="I240" s="3755"/>
      <c r="J240" s="3867"/>
      <c r="K240" s="1490" t="s">
        <v>37</v>
      </c>
      <c r="L240" s="1593"/>
      <c r="M240" s="1723"/>
      <c r="N240" s="1502"/>
      <c r="O240" s="1501"/>
      <c r="P240" s="1349"/>
      <c r="Q240" s="1349"/>
    </row>
    <row r="241" spans="1:24" s="26" customFormat="1" ht="18" customHeight="1" thickBot="1" x14ac:dyDescent="0.3">
      <c r="A241" s="1279"/>
      <c r="B241" s="1394"/>
      <c r="C241" s="1277"/>
      <c r="D241" s="3794"/>
      <c r="E241" s="1275"/>
      <c r="F241" s="3597"/>
      <c r="G241" s="3900"/>
      <c r="H241" s="3758"/>
      <c r="I241" s="3755"/>
      <c r="J241" s="3868"/>
      <c r="K241" s="1488" t="s">
        <v>43</v>
      </c>
      <c r="L241" s="1500">
        <v>0</v>
      </c>
      <c r="M241" s="1318"/>
      <c r="N241" s="1716"/>
      <c r="O241" s="1714"/>
      <c r="P241" s="1711"/>
      <c r="Q241" s="1711"/>
    </row>
    <row r="242" spans="1:24" s="26" customFormat="1" ht="17.25" customHeight="1" thickBot="1" x14ac:dyDescent="0.3">
      <c r="A242" s="1271"/>
      <c r="B242" s="1535"/>
      <c r="C242" s="1269"/>
      <c r="D242" s="3918"/>
      <c r="E242" s="1267"/>
      <c r="F242" s="1486"/>
      <c r="G242" s="3901"/>
      <c r="H242" s="3759"/>
      <c r="I242" s="3756"/>
      <c r="J242" s="3869"/>
      <c r="K242" s="1485" t="s">
        <v>29</v>
      </c>
      <c r="L242" s="1495">
        <f>SUM(L239:L241)</f>
        <v>32.799999999999997</v>
      </c>
      <c r="M242" s="1314"/>
      <c r="N242" s="1717"/>
      <c r="O242" s="1712"/>
      <c r="P242" s="1711"/>
      <c r="Q242" s="1711"/>
    </row>
    <row r="243" spans="1:24" s="26" customFormat="1" ht="24" customHeight="1" thickBot="1" x14ac:dyDescent="0.3">
      <c r="A243" s="1288" t="s">
        <v>84</v>
      </c>
      <c r="B243" s="1435" t="s">
        <v>84</v>
      </c>
      <c r="C243" s="1286" t="s">
        <v>78</v>
      </c>
      <c r="D243" s="3793" t="s">
        <v>78</v>
      </c>
      <c r="E243" s="1284"/>
      <c r="F243" s="1494" t="s">
        <v>681</v>
      </c>
      <c r="G243" s="3899" t="s">
        <v>666</v>
      </c>
      <c r="H243" s="3757" t="s">
        <v>51</v>
      </c>
      <c r="I243" s="3754" t="s">
        <v>528</v>
      </c>
      <c r="J243" s="3866" t="s">
        <v>120</v>
      </c>
      <c r="K243" s="1176" t="s">
        <v>48</v>
      </c>
      <c r="L243" s="1595">
        <v>50.7</v>
      </c>
      <c r="M243" s="3784" t="s">
        <v>680</v>
      </c>
      <c r="N243" s="3791" t="s">
        <v>243</v>
      </c>
      <c r="O243" s="3789">
        <v>4</v>
      </c>
      <c r="P243" s="1504"/>
      <c r="Q243" s="1504"/>
      <c r="X243" s="1236"/>
    </row>
    <row r="244" spans="1:24" s="26" customFormat="1" ht="19.5" customHeight="1" thickBot="1" x14ac:dyDescent="0.3">
      <c r="A244" s="1279"/>
      <c r="B244" s="1394"/>
      <c r="C244" s="1277"/>
      <c r="D244" s="3794"/>
      <c r="E244" s="1275"/>
      <c r="F244" s="1489"/>
      <c r="G244" s="3900"/>
      <c r="H244" s="3758"/>
      <c r="I244" s="3755"/>
      <c r="J244" s="3867"/>
      <c r="K244" s="1174" t="s">
        <v>37</v>
      </c>
      <c r="L244" s="1593"/>
      <c r="M244" s="3785"/>
      <c r="N244" s="3792"/>
      <c r="O244" s="3790"/>
      <c r="P244" s="1504"/>
      <c r="Q244" s="1504"/>
    </row>
    <row r="245" spans="1:24" s="26" customFormat="1" ht="21" customHeight="1" thickBot="1" x14ac:dyDescent="0.3">
      <c r="A245" s="1279"/>
      <c r="B245" s="1394"/>
      <c r="C245" s="1277"/>
      <c r="D245" s="3794"/>
      <c r="E245" s="1275"/>
      <c r="F245" s="1489"/>
      <c r="G245" s="3900"/>
      <c r="H245" s="3758"/>
      <c r="I245" s="3755"/>
      <c r="J245" s="3868"/>
      <c r="K245" s="1496" t="s">
        <v>43</v>
      </c>
      <c r="L245" s="1500">
        <v>0</v>
      </c>
      <c r="M245" s="1318"/>
      <c r="N245" s="1716"/>
      <c r="O245" s="1714"/>
      <c r="P245" s="1711"/>
      <c r="Q245" s="1711"/>
    </row>
    <row r="246" spans="1:24" s="26" customFormat="1" ht="18" customHeight="1" thickBot="1" x14ac:dyDescent="0.3">
      <c r="A246" s="1271"/>
      <c r="B246" s="1535"/>
      <c r="C246" s="1269"/>
      <c r="D246" s="3918"/>
      <c r="E246" s="1267"/>
      <c r="F246" s="1486"/>
      <c r="G246" s="3901"/>
      <c r="H246" s="3759"/>
      <c r="I246" s="3756"/>
      <c r="J246" s="3869"/>
      <c r="K246" s="1485" t="s">
        <v>29</v>
      </c>
      <c r="L246" s="1484">
        <f>SUM(L243:L245)</f>
        <v>50.7</v>
      </c>
      <c r="M246" s="1314"/>
      <c r="N246" s="1717"/>
      <c r="O246" s="1712"/>
      <c r="P246" s="1711"/>
      <c r="Q246" s="1711"/>
    </row>
    <row r="247" spans="1:24" s="26" customFormat="1" ht="18.75" customHeight="1" x14ac:dyDescent="0.25">
      <c r="A247" s="1288" t="s">
        <v>84</v>
      </c>
      <c r="B247" s="1435" t="s">
        <v>84</v>
      </c>
      <c r="C247" s="1286" t="s">
        <v>78</v>
      </c>
      <c r="D247" s="3793" t="s">
        <v>77</v>
      </c>
      <c r="E247" s="1284"/>
      <c r="F247" s="1494" t="s">
        <v>679</v>
      </c>
      <c r="G247" s="3899" t="s">
        <v>666</v>
      </c>
      <c r="H247" s="3757" t="s">
        <v>51</v>
      </c>
      <c r="I247" s="3754" t="s">
        <v>528</v>
      </c>
      <c r="J247" s="3866" t="s">
        <v>120</v>
      </c>
      <c r="K247" s="1493" t="s">
        <v>48</v>
      </c>
      <c r="L247" s="1595">
        <v>0</v>
      </c>
      <c r="M247" s="1719" t="s">
        <v>678</v>
      </c>
      <c r="N247" s="1651" t="s">
        <v>677</v>
      </c>
      <c r="O247" s="1364">
        <v>1</v>
      </c>
      <c r="P247" s="1349"/>
      <c r="Q247" s="1349"/>
    </row>
    <row r="248" spans="1:24" s="26" customFormat="1" ht="23.25" customHeight="1" x14ac:dyDescent="0.25">
      <c r="A248" s="1279"/>
      <c r="B248" s="1394"/>
      <c r="C248" s="1277"/>
      <c r="D248" s="3794"/>
      <c r="E248" s="1275"/>
      <c r="F248" s="1489"/>
      <c r="G248" s="3900"/>
      <c r="H248" s="3758"/>
      <c r="I248" s="3755"/>
      <c r="J248" s="3867"/>
      <c r="K248" s="1490" t="s">
        <v>37</v>
      </c>
      <c r="L248" s="1709"/>
      <c r="M248" s="1718"/>
      <c r="N248" s="1502"/>
      <c r="O248" s="1501"/>
      <c r="P248" s="1349"/>
      <c r="Q248" s="1349"/>
    </row>
    <row r="249" spans="1:24" s="26" customFormat="1" ht="19.5" customHeight="1" thickBot="1" x14ac:dyDescent="0.3">
      <c r="A249" s="1279"/>
      <c r="B249" s="1394"/>
      <c r="C249" s="1277"/>
      <c r="D249" s="3794"/>
      <c r="E249" s="1275"/>
      <c r="F249" s="1489"/>
      <c r="G249" s="3900"/>
      <c r="H249" s="3758"/>
      <c r="I249" s="3755"/>
      <c r="J249" s="3868"/>
      <c r="K249" s="1488" t="s">
        <v>43</v>
      </c>
      <c r="L249" s="1322"/>
      <c r="M249" s="1318"/>
      <c r="N249" s="1716"/>
      <c r="O249" s="1316"/>
    </row>
    <row r="250" spans="1:24" s="26" customFormat="1" ht="15" customHeight="1" thickBot="1" x14ac:dyDescent="0.3">
      <c r="A250" s="1271"/>
      <c r="B250" s="1535"/>
      <c r="C250" s="1269"/>
      <c r="D250" s="3918"/>
      <c r="E250" s="1267"/>
      <c r="F250" s="1486"/>
      <c r="G250" s="3901"/>
      <c r="H250" s="3759"/>
      <c r="I250" s="3756"/>
      <c r="J250" s="3869"/>
      <c r="K250" s="1485" t="s">
        <v>29</v>
      </c>
      <c r="L250" s="1484">
        <f>SUM(L247:L249)</f>
        <v>0</v>
      </c>
      <c r="M250" s="1314"/>
      <c r="N250" s="1717"/>
      <c r="O250" s="1312"/>
    </row>
    <row r="251" spans="1:24" s="26" customFormat="1" ht="15" customHeight="1" x14ac:dyDescent="0.25">
      <c r="A251" s="1288" t="s">
        <v>84</v>
      </c>
      <c r="B251" s="1435" t="s">
        <v>84</v>
      </c>
      <c r="C251" s="1286" t="s">
        <v>78</v>
      </c>
      <c r="D251" s="3793" t="s">
        <v>75</v>
      </c>
      <c r="E251" s="1284"/>
      <c r="F251" s="3255" t="s">
        <v>676</v>
      </c>
      <c r="G251" s="3899" t="s">
        <v>666</v>
      </c>
      <c r="H251" s="3757" t="s">
        <v>51</v>
      </c>
      <c r="I251" s="3754" t="s">
        <v>528</v>
      </c>
      <c r="J251" s="3866" t="s">
        <v>120</v>
      </c>
      <c r="K251" s="1493" t="s">
        <v>48</v>
      </c>
      <c r="L251" s="1595">
        <v>250</v>
      </c>
      <c r="M251" s="1409" t="s">
        <v>675</v>
      </c>
      <c r="N251" s="1651" t="s">
        <v>46</v>
      </c>
      <c r="O251" s="1364">
        <v>92</v>
      </c>
      <c r="P251" s="1349"/>
      <c r="Q251" s="1349"/>
      <c r="V251" s="1236"/>
    </row>
    <row r="252" spans="1:24" s="26" customFormat="1" ht="15" customHeight="1" x14ac:dyDescent="0.25">
      <c r="A252" s="1279"/>
      <c r="B252" s="1394"/>
      <c r="C252" s="1277"/>
      <c r="D252" s="3794"/>
      <c r="E252" s="1275"/>
      <c r="F252" s="3597"/>
      <c r="G252" s="3900"/>
      <c r="H252" s="3758"/>
      <c r="I252" s="3755"/>
      <c r="J252" s="3867"/>
      <c r="K252" s="1490" t="s">
        <v>37</v>
      </c>
      <c r="L252" s="1593"/>
      <c r="M252" s="1318"/>
      <c r="N252" s="1716"/>
      <c r="O252" s="1714"/>
      <c r="P252" s="1711"/>
      <c r="Q252" s="1711"/>
    </row>
    <row r="253" spans="1:24" s="26" customFormat="1" ht="15" customHeight="1" thickBot="1" x14ac:dyDescent="0.3">
      <c r="A253" s="1279"/>
      <c r="B253" s="1394"/>
      <c r="C253" s="1277"/>
      <c r="D253" s="3794"/>
      <c r="E253" s="1275"/>
      <c r="F253" s="3597"/>
      <c r="G253" s="3900"/>
      <c r="H253" s="3758"/>
      <c r="I253" s="3755"/>
      <c r="J253" s="3868"/>
      <c r="K253" s="1488" t="s">
        <v>43</v>
      </c>
      <c r="L253" s="1500">
        <v>0</v>
      </c>
      <c r="M253" s="1318"/>
      <c r="N253" s="1716"/>
      <c r="O253" s="1714"/>
      <c r="P253" s="1711"/>
      <c r="Q253" s="1711"/>
    </row>
    <row r="254" spans="1:24" s="26" customFormat="1" ht="15.75" customHeight="1" thickBot="1" x14ac:dyDescent="0.3">
      <c r="A254" s="1271"/>
      <c r="B254" s="1535"/>
      <c r="C254" s="1269"/>
      <c r="D254" s="3918"/>
      <c r="E254" s="1267"/>
      <c r="F254" s="677"/>
      <c r="G254" s="3901"/>
      <c r="H254" s="3759"/>
      <c r="I254" s="3756"/>
      <c r="J254" s="3869"/>
      <c r="K254" s="1485" t="s">
        <v>29</v>
      </c>
      <c r="L254" s="1495">
        <f>SUM(L251:L253)</f>
        <v>250</v>
      </c>
      <c r="M254" s="1314"/>
      <c r="N254" s="1451"/>
      <c r="O254" s="1712"/>
      <c r="P254" s="1711"/>
      <c r="Q254" s="1711"/>
    </row>
    <row r="255" spans="1:24" s="26" customFormat="1" ht="15" customHeight="1" x14ac:dyDescent="0.25">
      <c r="A255" s="1288" t="s">
        <v>84</v>
      </c>
      <c r="B255" s="1435" t="s">
        <v>84</v>
      </c>
      <c r="C255" s="1286" t="s">
        <v>78</v>
      </c>
      <c r="D255" s="3793" t="s">
        <v>71</v>
      </c>
      <c r="E255" s="1284"/>
      <c r="F255" s="3255" t="s">
        <v>674</v>
      </c>
      <c r="G255" s="3899" t="s">
        <v>666</v>
      </c>
      <c r="H255" s="3757" t="s">
        <v>51</v>
      </c>
      <c r="I255" s="3754" t="s">
        <v>528</v>
      </c>
      <c r="J255" s="3866" t="s">
        <v>120</v>
      </c>
      <c r="K255" s="1493" t="s">
        <v>48</v>
      </c>
      <c r="L255" s="1715">
        <v>220</v>
      </c>
      <c r="M255" s="1409" t="s">
        <v>673</v>
      </c>
      <c r="N255" s="1651" t="s">
        <v>46</v>
      </c>
      <c r="O255" s="1364">
        <v>45</v>
      </c>
      <c r="P255" s="1349"/>
      <c r="Q255" s="1349"/>
      <c r="U255" s="1236"/>
    </row>
    <row r="256" spans="1:24" s="26" customFormat="1" ht="15" customHeight="1" x14ac:dyDescent="0.25">
      <c r="A256" s="1279"/>
      <c r="B256" s="1394"/>
      <c r="C256" s="1277"/>
      <c r="D256" s="3794"/>
      <c r="E256" s="1275"/>
      <c r="F256" s="3597"/>
      <c r="G256" s="3900"/>
      <c r="H256" s="3758"/>
      <c r="I256" s="3755"/>
      <c r="J256" s="3867"/>
      <c r="K256" s="1490" t="s">
        <v>37</v>
      </c>
      <c r="L256" s="1593"/>
      <c r="M256" s="1318"/>
      <c r="N256" s="1426"/>
      <c r="O256" s="1714"/>
      <c r="P256" s="1711"/>
      <c r="Q256" s="1711"/>
    </row>
    <row r="257" spans="1:22" s="26" customFormat="1" ht="15" customHeight="1" thickBot="1" x14ac:dyDescent="0.3">
      <c r="A257" s="1279"/>
      <c r="B257" s="1394"/>
      <c r="C257" s="1277"/>
      <c r="D257" s="3794"/>
      <c r="E257" s="1275"/>
      <c r="F257" s="3597"/>
      <c r="G257" s="3900"/>
      <c r="H257" s="3758"/>
      <c r="I257" s="3755"/>
      <c r="J257" s="3868"/>
      <c r="K257" s="1496" t="s">
        <v>43</v>
      </c>
      <c r="L257" s="1500">
        <v>0</v>
      </c>
      <c r="M257" s="1414"/>
      <c r="N257" s="1413"/>
      <c r="O257" s="1713"/>
      <c r="P257" s="1711"/>
      <c r="Q257" s="1711"/>
    </row>
    <row r="258" spans="1:22" s="26" customFormat="1" ht="30.75" customHeight="1" thickBot="1" x14ac:dyDescent="0.3">
      <c r="A258" s="1271"/>
      <c r="B258" s="1535"/>
      <c r="C258" s="1269"/>
      <c r="D258" s="3918"/>
      <c r="E258" s="1267"/>
      <c r="F258" s="1486"/>
      <c r="G258" s="3901"/>
      <c r="H258" s="3759"/>
      <c r="I258" s="3756"/>
      <c r="J258" s="3869"/>
      <c r="K258" s="1485" t="s">
        <v>29</v>
      </c>
      <c r="L258" s="1484">
        <f>SUM(L255:L257)</f>
        <v>220</v>
      </c>
      <c r="M258" s="1314"/>
      <c r="N258" s="1451"/>
      <c r="O258" s="1712"/>
      <c r="P258" s="1711"/>
      <c r="Q258" s="1711"/>
    </row>
    <row r="259" spans="1:22" s="26" customFormat="1" ht="15" customHeight="1" x14ac:dyDescent="0.25">
      <c r="A259" s="1288" t="s">
        <v>84</v>
      </c>
      <c r="B259" s="1435" t="s">
        <v>84</v>
      </c>
      <c r="C259" s="1286" t="s">
        <v>78</v>
      </c>
      <c r="D259" s="3793" t="s">
        <v>67</v>
      </c>
      <c r="E259" s="1284"/>
      <c r="F259" s="3179" t="s">
        <v>672</v>
      </c>
      <c r="G259" s="3899" t="s">
        <v>666</v>
      </c>
      <c r="H259" s="3757" t="s">
        <v>51</v>
      </c>
      <c r="I259" s="3754" t="s">
        <v>404</v>
      </c>
      <c r="J259" s="3866" t="s">
        <v>158</v>
      </c>
      <c r="K259" s="1493" t="s">
        <v>48</v>
      </c>
      <c r="L259" s="1595">
        <v>150</v>
      </c>
      <c r="M259" s="3771" t="s">
        <v>671</v>
      </c>
      <c r="N259" s="1651" t="s">
        <v>46</v>
      </c>
      <c r="O259" s="1364">
        <v>1</v>
      </c>
      <c r="P259" s="1349"/>
      <c r="Q259" s="1349"/>
    </row>
    <row r="260" spans="1:22" s="26" customFormat="1" ht="15" customHeight="1" thickBot="1" x14ac:dyDescent="0.3">
      <c r="A260" s="1279"/>
      <c r="B260" s="1394"/>
      <c r="C260" s="1277"/>
      <c r="D260" s="3794"/>
      <c r="E260" s="1275"/>
      <c r="F260" s="3180"/>
      <c r="G260" s="3900"/>
      <c r="H260" s="3758"/>
      <c r="I260" s="3755"/>
      <c r="J260" s="3867"/>
      <c r="K260" s="1488" t="s">
        <v>37</v>
      </c>
      <c r="L260" s="1710"/>
      <c r="M260" s="3783"/>
      <c r="N260" s="1396"/>
      <c r="O260" s="1395"/>
    </row>
    <row r="261" spans="1:22" s="26" customFormat="1" ht="15" customHeight="1" thickBot="1" x14ac:dyDescent="0.3">
      <c r="A261" s="1279"/>
      <c r="B261" s="1394"/>
      <c r="C261" s="1277"/>
      <c r="D261" s="3794"/>
      <c r="E261" s="1275"/>
      <c r="F261" s="3180"/>
      <c r="G261" s="3900"/>
      <c r="H261" s="3758"/>
      <c r="I261" s="3755"/>
      <c r="J261" s="3868"/>
      <c r="K261" s="1176" t="s">
        <v>43</v>
      </c>
      <c r="L261" s="1565"/>
      <c r="M261" s="1282"/>
      <c r="N261" s="1469"/>
      <c r="O261" s="1512"/>
    </row>
    <row r="262" spans="1:22" s="26" customFormat="1" ht="15" customHeight="1" thickBot="1" x14ac:dyDescent="0.3">
      <c r="A262" s="1271"/>
      <c r="B262" s="1535"/>
      <c r="C262" s="1269"/>
      <c r="D262" s="3918"/>
      <c r="E262" s="1267"/>
      <c r="F262" s="1429"/>
      <c r="G262" s="3901"/>
      <c r="H262" s="3759"/>
      <c r="I262" s="3756"/>
      <c r="J262" s="3869"/>
      <c r="K262" s="1485" t="s">
        <v>29</v>
      </c>
      <c r="L262" s="1484">
        <f>SUM(L259:L261)</f>
        <v>150</v>
      </c>
      <c r="M262" s="1314"/>
      <c r="N262" s="1451"/>
      <c r="O262" s="1312"/>
    </row>
    <row r="263" spans="1:22" s="26" customFormat="1" ht="24" customHeight="1" x14ac:dyDescent="0.25">
      <c r="A263" s="1288" t="s">
        <v>84</v>
      </c>
      <c r="B263" s="1435" t="s">
        <v>84</v>
      </c>
      <c r="C263" s="1286" t="s">
        <v>78</v>
      </c>
      <c r="D263" s="3793" t="s">
        <v>63</v>
      </c>
      <c r="E263" s="1284"/>
      <c r="F263" s="1494" t="s">
        <v>670</v>
      </c>
      <c r="G263" s="3899" t="s">
        <v>666</v>
      </c>
      <c r="H263" s="3757" t="s">
        <v>51</v>
      </c>
      <c r="I263" s="3754" t="s">
        <v>528</v>
      </c>
      <c r="J263" s="3802" t="s">
        <v>120</v>
      </c>
      <c r="K263" s="1539" t="s">
        <v>48</v>
      </c>
      <c r="L263" s="1709">
        <v>200</v>
      </c>
      <c r="M263" s="1461" t="s">
        <v>669</v>
      </c>
      <c r="N263" s="1615"/>
      <c r="O263" s="1354" t="s">
        <v>668</v>
      </c>
      <c r="P263" s="1349"/>
      <c r="Q263" s="1349"/>
      <c r="U263" s="1236"/>
      <c r="V263" s="1236"/>
    </row>
    <row r="264" spans="1:22" s="26" customFormat="1" ht="15" customHeight="1" x14ac:dyDescent="0.25">
      <c r="A264" s="1279"/>
      <c r="B264" s="1394"/>
      <c r="C264" s="1277"/>
      <c r="D264" s="3794"/>
      <c r="E264" s="1275"/>
      <c r="F264" s="1489"/>
      <c r="G264" s="3900"/>
      <c r="H264" s="3758"/>
      <c r="I264" s="3755"/>
      <c r="J264" s="3803"/>
      <c r="K264" s="1490" t="s">
        <v>37</v>
      </c>
      <c r="L264" s="1593"/>
      <c r="M264" s="1318"/>
      <c r="N264" s="1317"/>
      <c r="O264" s="1326"/>
    </row>
    <row r="265" spans="1:22" s="26" customFormat="1" ht="15" customHeight="1" thickBot="1" x14ac:dyDescent="0.3">
      <c r="A265" s="1279"/>
      <c r="B265" s="1394"/>
      <c r="C265" s="1277"/>
      <c r="D265" s="3794"/>
      <c r="E265" s="1275"/>
      <c r="F265" s="1489"/>
      <c r="G265" s="3900"/>
      <c r="H265" s="3758"/>
      <c r="I265" s="3755"/>
      <c r="J265" s="3803"/>
      <c r="K265" s="1488" t="s">
        <v>43</v>
      </c>
      <c r="L265" s="1708">
        <v>0</v>
      </c>
      <c r="M265" s="1318"/>
      <c r="N265" s="1317"/>
      <c r="O265" s="1326"/>
    </row>
    <row r="266" spans="1:22" s="26" customFormat="1" ht="23.25" customHeight="1" thickBot="1" x14ac:dyDescent="0.3">
      <c r="A266" s="1271"/>
      <c r="B266" s="1535"/>
      <c r="C266" s="1269"/>
      <c r="D266" s="3918"/>
      <c r="E266" s="1267"/>
      <c r="F266" s="1486"/>
      <c r="G266" s="3901"/>
      <c r="H266" s="3759"/>
      <c r="I266" s="3756"/>
      <c r="J266" s="3825"/>
      <c r="K266" s="1485" t="s">
        <v>29</v>
      </c>
      <c r="L266" s="1484">
        <f>SUM(L263:L265)</f>
        <v>200</v>
      </c>
      <c r="M266" s="1314"/>
      <c r="N266" s="1313"/>
      <c r="O266" s="1586"/>
    </row>
    <row r="267" spans="1:22" s="26" customFormat="1" ht="15" customHeight="1" thickBot="1" x14ac:dyDescent="0.3">
      <c r="A267" s="1288" t="s">
        <v>84</v>
      </c>
      <c r="B267" s="1435" t="s">
        <v>84</v>
      </c>
      <c r="C267" s="1286" t="s">
        <v>78</v>
      </c>
      <c r="D267" s="3793" t="s">
        <v>58</v>
      </c>
      <c r="E267" s="3754"/>
      <c r="F267" s="3921" t="s">
        <v>667</v>
      </c>
      <c r="G267" s="3899" t="s">
        <v>666</v>
      </c>
      <c r="H267" s="3757" t="s">
        <v>51</v>
      </c>
      <c r="I267" s="3754" t="s">
        <v>404</v>
      </c>
      <c r="J267" s="3802" t="s">
        <v>158</v>
      </c>
      <c r="K267" s="1539" t="s">
        <v>48</v>
      </c>
      <c r="L267" s="1322">
        <v>50</v>
      </c>
      <c r="M267" s="1263" t="s">
        <v>665</v>
      </c>
      <c r="N267" s="1297" t="s">
        <v>243</v>
      </c>
      <c r="O267" s="1307">
        <v>12</v>
      </c>
    </row>
    <row r="268" spans="1:22" s="26" customFormat="1" ht="15" customHeight="1" thickBot="1" x14ac:dyDescent="0.3">
      <c r="A268" s="1279"/>
      <c r="B268" s="1707"/>
      <c r="C268" s="1277"/>
      <c r="D268" s="3794"/>
      <c r="E268" s="3755"/>
      <c r="F268" s="3922"/>
      <c r="G268" s="3900"/>
      <c r="H268" s="3758"/>
      <c r="I268" s="3755"/>
      <c r="J268" s="3803"/>
      <c r="K268" s="1490" t="s">
        <v>37</v>
      </c>
      <c r="L268" s="1322"/>
      <c r="M268" s="1263"/>
      <c r="N268" s="1262"/>
      <c r="O268" s="1261"/>
    </row>
    <row r="269" spans="1:22" s="26" customFormat="1" ht="15" customHeight="1" thickBot="1" x14ac:dyDescent="0.3">
      <c r="A269" s="1279"/>
      <c r="B269" s="1707"/>
      <c r="C269" s="1277"/>
      <c r="D269" s="3794"/>
      <c r="E269" s="3755"/>
      <c r="F269" s="3922"/>
      <c r="G269" s="3900"/>
      <c r="H269" s="3758"/>
      <c r="I269" s="3755"/>
      <c r="J269" s="3803"/>
      <c r="K269" s="1488" t="s">
        <v>43</v>
      </c>
      <c r="L269" s="1322"/>
      <c r="M269" s="1263"/>
      <c r="N269" s="1262"/>
      <c r="O269" s="1261"/>
    </row>
    <row r="270" spans="1:22" s="26" customFormat="1" ht="15" customHeight="1" thickBot="1" x14ac:dyDescent="0.3">
      <c r="A270" s="1271"/>
      <c r="B270" s="1706"/>
      <c r="C270" s="1269"/>
      <c r="D270" s="3918"/>
      <c r="E270" s="3756"/>
      <c r="F270" s="3923"/>
      <c r="G270" s="3901"/>
      <c r="H270" s="3759"/>
      <c r="I270" s="3756"/>
      <c r="J270" s="3825"/>
      <c r="K270" s="1485" t="s">
        <v>29</v>
      </c>
      <c r="L270" s="1484">
        <f>SUM(L267:L269)</f>
        <v>50</v>
      </c>
      <c r="M270" s="1263"/>
      <c r="N270" s="1262"/>
      <c r="O270" s="1261"/>
    </row>
    <row r="271" spans="1:22" s="26" customFormat="1" ht="15" customHeight="1" thickBot="1" x14ac:dyDescent="0.3">
      <c r="A271" s="1258" t="s">
        <v>84</v>
      </c>
      <c r="B271" s="1260" t="s">
        <v>84</v>
      </c>
      <c r="C271" s="3927" t="s">
        <v>503</v>
      </c>
      <c r="D271" s="3927"/>
      <c r="E271" s="3927"/>
      <c r="F271" s="3927"/>
      <c r="G271" s="3927"/>
      <c r="H271" s="3927"/>
      <c r="I271" s="3927"/>
      <c r="J271" s="3927"/>
      <c r="K271" s="3928"/>
      <c r="L271" s="1705">
        <f>L234+L175+L167</f>
        <v>5271.9</v>
      </c>
      <c r="M271" s="3786"/>
      <c r="N271" s="3787"/>
      <c r="O271" s="3788"/>
      <c r="P271" s="1254"/>
      <c r="Q271" s="1254"/>
    </row>
    <row r="272" spans="1:22" s="26" customFormat="1" ht="15" customHeight="1" thickBot="1" x14ac:dyDescent="0.3">
      <c r="A272" s="1258" t="s">
        <v>84</v>
      </c>
      <c r="B272" s="3831" t="s">
        <v>502</v>
      </c>
      <c r="C272" s="3832"/>
      <c r="D272" s="3832"/>
      <c r="E272" s="3832"/>
      <c r="F272" s="3832"/>
      <c r="G272" s="3832"/>
      <c r="H272" s="3832"/>
      <c r="I272" s="3832"/>
      <c r="J272" s="3832"/>
      <c r="K272" s="3833"/>
      <c r="L272" s="1704">
        <f>L160+L271</f>
        <v>5321.9</v>
      </c>
      <c r="M272" s="3822"/>
      <c r="N272" s="3823"/>
      <c r="O272" s="3824"/>
      <c r="P272" s="1254"/>
      <c r="Q272" s="1254"/>
    </row>
    <row r="273" spans="1:21" s="26" customFormat="1" ht="19.5" customHeight="1" thickBot="1" x14ac:dyDescent="0.3">
      <c r="A273" s="1258" t="s">
        <v>78</v>
      </c>
      <c r="B273" s="1703"/>
      <c r="C273" s="1702" t="s">
        <v>664</v>
      </c>
      <c r="D273" s="1700"/>
      <c r="E273" s="1700"/>
      <c r="F273" s="1700"/>
      <c r="G273" s="1700"/>
      <c r="H273" s="1701"/>
      <c r="I273" s="1700"/>
      <c r="J273" s="1700"/>
      <c r="K273" s="1700"/>
      <c r="L273" s="1700"/>
      <c r="M273" s="1700"/>
      <c r="N273" s="1700"/>
      <c r="O273" s="1699"/>
      <c r="P273" s="1698"/>
      <c r="Q273" s="1698"/>
    </row>
    <row r="274" spans="1:21" s="26" customFormat="1" ht="23.25" customHeight="1" thickBot="1" x14ac:dyDescent="0.3">
      <c r="A274" s="1300"/>
      <c r="B274" s="1697"/>
      <c r="C274" s="3951"/>
      <c r="D274" s="3952"/>
      <c r="E274" s="3952"/>
      <c r="F274" s="3952"/>
      <c r="G274" s="3952"/>
      <c r="H274" s="3952"/>
      <c r="I274" s="3952"/>
      <c r="J274" s="3952"/>
      <c r="K274" s="3952"/>
      <c r="L274" s="3952"/>
      <c r="M274" s="1696" t="s">
        <v>663</v>
      </c>
      <c r="N274" s="1695" t="s">
        <v>662</v>
      </c>
      <c r="O274" s="1694" t="s">
        <v>661</v>
      </c>
      <c r="P274" s="1693"/>
      <c r="Q274" s="1693"/>
    </row>
    <row r="275" spans="1:21" s="26" customFormat="1" ht="17.25" customHeight="1" thickBot="1" x14ac:dyDescent="0.3">
      <c r="A275" s="1258" t="s">
        <v>78</v>
      </c>
      <c r="B275" s="1692" t="s">
        <v>35</v>
      </c>
      <c r="C275" s="3924" t="s">
        <v>660</v>
      </c>
      <c r="D275" s="3925"/>
      <c r="E275" s="3925"/>
      <c r="F275" s="3925"/>
      <c r="G275" s="3925"/>
      <c r="H275" s="3925"/>
      <c r="I275" s="3925"/>
      <c r="J275" s="3925"/>
      <c r="K275" s="3925"/>
      <c r="L275" s="3925"/>
      <c r="M275" s="3925"/>
      <c r="N275" s="3925"/>
      <c r="O275" s="3926"/>
      <c r="P275" s="1691"/>
      <c r="Q275" s="1691"/>
    </row>
    <row r="276" spans="1:21" s="26" customFormat="1" ht="59.25" customHeight="1" thickBot="1" x14ac:dyDescent="0.3">
      <c r="A276" s="1258"/>
      <c r="B276" s="1690"/>
      <c r="C276" s="3942"/>
      <c r="D276" s="3943"/>
      <c r="E276" s="3943"/>
      <c r="F276" s="3943"/>
      <c r="G276" s="3943"/>
      <c r="H276" s="3943"/>
      <c r="I276" s="3943"/>
      <c r="J276" s="3943"/>
      <c r="K276" s="3943"/>
      <c r="L276" s="3944"/>
      <c r="M276" s="1689" t="s">
        <v>659</v>
      </c>
      <c r="N276" s="1688" t="s">
        <v>130</v>
      </c>
      <c r="O276" s="1567">
        <v>3.82</v>
      </c>
      <c r="P276" s="1349"/>
      <c r="Q276" s="1349"/>
    </row>
    <row r="277" spans="1:21" s="26" customFormat="1" ht="21" customHeight="1" thickBot="1" x14ac:dyDescent="0.3">
      <c r="A277" s="3909" t="s">
        <v>78</v>
      </c>
      <c r="B277" s="3904" t="s">
        <v>35</v>
      </c>
      <c r="C277" s="3932" t="s">
        <v>35</v>
      </c>
      <c r="D277" s="4128"/>
      <c r="E277" s="1687"/>
      <c r="F277" s="3268" t="s">
        <v>658</v>
      </c>
      <c r="G277" s="3920" t="s">
        <v>281</v>
      </c>
      <c r="H277" s="3757" t="s">
        <v>51</v>
      </c>
      <c r="I277" s="3881" t="s">
        <v>657</v>
      </c>
      <c r="J277" s="4129" t="s">
        <v>120</v>
      </c>
      <c r="K277" s="1514" t="s">
        <v>48</v>
      </c>
      <c r="L277" s="1686">
        <f>L282+L286+L290+L294+L298+L302+L306+L310+L314+L318+L320+L324+L328+L332+L336+L344+L340+L348+L352+L356+L360+L364+L368+L372</f>
        <v>2314.6</v>
      </c>
      <c r="M277" s="1685"/>
      <c r="N277" s="1684"/>
      <c r="O277" s="1683"/>
      <c r="P277" s="1236"/>
      <c r="Q277" s="1681"/>
      <c r="S277" s="1236"/>
      <c r="U277" s="1236"/>
    </row>
    <row r="278" spans="1:21" s="26" customFormat="1" ht="15" customHeight="1" thickBot="1" x14ac:dyDescent="0.3">
      <c r="A278" s="3910"/>
      <c r="B278" s="3905"/>
      <c r="C278" s="3933"/>
      <c r="D278" s="3938"/>
      <c r="E278" s="1676"/>
      <c r="F278" s="3271"/>
      <c r="G278" s="4073"/>
      <c r="H278" s="3758"/>
      <c r="I278" s="3882"/>
      <c r="J278" s="4130"/>
      <c r="K278" s="1511" t="s">
        <v>36</v>
      </c>
      <c r="L278" s="1513">
        <f>L283+L287+L291+L295+L299+L303+L307+L311+L315+L319+L321+L325+L329+L333+L337+L345+L341+L349+L353+L357+L361+L365+L369+L373</f>
        <v>3932.8</v>
      </c>
      <c r="M278" s="1679"/>
      <c r="N278" s="1678"/>
      <c r="O278" s="1677"/>
      <c r="P278" s="1681"/>
      <c r="Q278" s="1681"/>
      <c r="S278" s="1236"/>
      <c r="U278" s="1236"/>
    </row>
    <row r="279" spans="1:21" s="26" customFormat="1" ht="15" customHeight="1" thickBot="1" x14ac:dyDescent="0.3">
      <c r="A279" s="3910"/>
      <c r="B279" s="3905"/>
      <c r="C279" s="3933"/>
      <c r="D279" s="3938"/>
      <c r="E279" s="1676"/>
      <c r="F279" s="3271"/>
      <c r="G279" s="4073"/>
      <c r="H279" s="3758"/>
      <c r="I279" s="3882"/>
      <c r="J279" s="3802" t="s">
        <v>506</v>
      </c>
      <c r="K279" s="1680" t="s">
        <v>38</v>
      </c>
      <c r="L279" s="1513"/>
      <c r="M279" s="1679"/>
      <c r="N279" s="1678"/>
      <c r="O279" s="1677"/>
      <c r="P279" s="1672"/>
      <c r="Q279" s="1672"/>
    </row>
    <row r="280" spans="1:21" s="26" customFormat="1" ht="15" customHeight="1" thickBot="1" x14ac:dyDescent="0.3">
      <c r="A280" s="3910"/>
      <c r="B280" s="3905"/>
      <c r="C280" s="3933"/>
      <c r="D280" s="3938"/>
      <c r="E280" s="1676"/>
      <c r="F280" s="3271"/>
      <c r="G280" s="4073"/>
      <c r="H280" s="3758"/>
      <c r="I280" s="3882"/>
      <c r="J280" s="3803"/>
      <c r="K280" s="1510" t="s">
        <v>43</v>
      </c>
      <c r="L280" s="1513">
        <f>L284+L288+L292+L304+L308+L312+L316+L322+L326+L330+L334+L338+L362+L370+L374+L366</f>
        <v>360.8</v>
      </c>
      <c r="M280" s="1675"/>
      <c r="N280" s="1674"/>
      <c r="O280" s="1673"/>
      <c r="P280" s="1672"/>
      <c r="Q280" s="1672"/>
      <c r="U280" s="1236"/>
    </row>
    <row r="281" spans="1:21" s="26" customFormat="1" ht="15" customHeight="1" thickBot="1" x14ac:dyDescent="0.3">
      <c r="A281" s="3911"/>
      <c r="B281" s="3906"/>
      <c r="C281" s="3934"/>
      <c r="D281" s="4008"/>
      <c r="E281" s="1671"/>
      <c r="F281" s="4045"/>
      <c r="G281" s="4074"/>
      <c r="H281" s="3759"/>
      <c r="I281" s="3883"/>
      <c r="J281" s="1443"/>
      <c r="K281" s="1508" t="s">
        <v>29</v>
      </c>
      <c r="L281" s="1544">
        <f>SUM(L277:L280)</f>
        <v>6608.2</v>
      </c>
      <c r="M281" s="1314"/>
      <c r="N281" s="1451"/>
      <c r="O281" s="1312"/>
    </row>
    <row r="282" spans="1:21" s="26" customFormat="1" ht="16.899999999999999" customHeight="1" x14ac:dyDescent="0.25">
      <c r="A282" s="3909" t="s">
        <v>78</v>
      </c>
      <c r="B282" s="3904" t="s">
        <v>35</v>
      </c>
      <c r="C282" s="3919" t="s">
        <v>35</v>
      </c>
      <c r="D282" s="3793" t="s">
        <v>35</v>
      </c>
      <c r="E282" s="1284"/>
      <c r="F282" s="3255" t="s">
        <v>656</v>
      </c>
      <c r="G282" s="3920" t="s">
        <v>281</v>
      </c>
      <c r="H282" s="3757" t="s">
        <v>51</v>
      </c>
      <c r="I282" s="1648" t="s">
        <v>528</v>
      </c>
      <c r="J282" s="3812" t="s">
        <v>120</v>
      </c>
      <c r="K282" s="1493" t="s">
        <v>48</v>
      </c>
      <c r="L282" s="1670">
        <v>300</v>
      </c>
      <c r="M282" s="3236" t="s">
        <v>655</v>
      </c>
      <c r="N282" s="1564" t="s">
        <v>130</v>
      </c>
      <c r="O282" s="1364">
        <v>189.78</v>
      </c>
      <c r="P282" s="1349"/>
      <c r="Q282" s="1349"/>
      <c r="S282" s="1237"/>
      <c r="T282" s="1237"/>
      <c r="U282" s="1236"/>
    </row>
    <row r="283" spans="1:21" s="26" customFormat="1" ht="15.6" customHeight="1" x14ac:dyDescent="0.25">
      <c r="A283" s="3910"/>
      <c r="B283" s="3905"/>
      <c r="C283" s="3907"/>
      <c r="D283" s="3794"/>
      <c r="E283" s="1275"/>
      <c r="F283" s="3597"/>
      <c r="G283" s="4073"/>
      <c r="H283" s="3758"/>
      <c r="I283" s="1647"/>
      <c r="J283" s="3813"/>
      <c r="K283" s="1539" t="s">
        <v>36</v>
      </c>
      <c r="L283" s="1636">
        <v>200</v>
      </c>
      <c r="M283" s="3763"/>
      <c r="N283" s="1669"/>
      <c r="O283" s="1538"/>
      <c r="P283" s="1237"/>
      <c r="Q283" s="1237"/>
      <c r="U283" s="1236"/>
    </row>
    <row r="284" spans="1:21" s="26" customFormat="1" ht="15" customHeight="1" thickBot="1" x14ac:dyDescent="0.3">
      <c r="A284" s="3910"/>
      <c r="B284" s="3905"/>
      <c r="C284" s="3907"/>
      <c r="D284" s="3794"/>
      <c r="E284" s="1275"/>
      <c r="F284" s="3597"/>
      <c r="G284" s="4073"/>
      <c r="H284" s="3758"/>
      <c r="I284" s="1647"/>
      <c r="J284" s="3813"/>
      <c r="K284" s="1488" t="s">
        <v>43</v>
      </c>
      <c r="L284" s="1668">
        <v>0</v>
      </c>
      <c r="M284" s="1107"/>
      <c r="N284" s="1329"/>
      <c r="O284" s="1536"/>
      <c r="P284" s="1237"/>
      <c r="Q284" s="1237"/>
      <c r="U284" s="1236"/>
    </row>
    <row r="285" spans="1:21" s="26" customFormat="1" ht="15" customHeight="1" thickBot="1" x14ac:dyDescent="0.3">
      <c r="A285" s="3911"/>
      <c r="B285" s="3906"/>
      <c r="C285" s="3908"/>
      <c r="D285" s="3918"/>
      <c r="E285" s="1267"/>
      <c r="F285" s="3166"/>
      <c r="G285" s="4074"/>
      <c r="H285" s="3759"/>
      <c r="I285" s="1647"/>
      <c r="J285" s="3814"/>
      <c r="K285" s="1578" t="s">
        <v>29</v>
      </c>
      <c r="L285" s="1643">
        <f>SUM(L282:L284)</f>
        <v>500</v>
      </c>
      <c r="M285" s="1397"/>
      <c r="N285" s="1641"/>
      <c r="O285" s="1640"/>
      <c r="P285" s="1237"/>
      <c r="Q285" s="1237"/>
      <c r="U285" s="1236"/>
    </row>
    <row r="286" spans="1:21" s="26" customFormat="1" ht="20.25" customHeight="1" x14ac:dyDescent="0.25">
      <c r="A286" s="3909" t="s">
        <v>78</v>
      </c>
      <c r="B286" s="3904" t="s">
        <v>35</v>
      </c>
      <c r="C286" s="3919" t="s">
        <v>35</v>
      </c>
      <c r="D286" s="3793" t="s">
        <v>84</v>
      </c>
      <c r="E286" s="1284"/>
      <c r="F286" s="3255" t="s">
        <v>654</v>
      </c>
      <c r="G286" s="3920" t="s">
        <v>281</v>
      </c>
      <c r="H286" s="3757" t="s">
        <v>51</v>
      </c>
      <c r="I286" s="1647" t="s">
        <v>528</v>
      </c>
      <c r="J286" s="3812" t="s">
        <v>120</v>
      </c>
      <c r="K286" s="1493" t="s">
        <v>48</v>
      </c>
      <c r="L286" s="1595">
        <v>50</v>
      </c>
      <c r="M286" s="3236" t="s">
        <v>653</v>
      </c>
      <c r="N286" s="1541" t="s">
        <v>130</v>
      </c>
      <c r="O286" s="1667">
        <v>39.200000000000003</v>
      </c>
      <c r="P286" s="1666"/>
      <c r="Q286" s="1666"/>
      <c r="R286" s="1665"/>
      <c r="U286" s="1236"/>
    </row>
    <row r="287" spans="1:21" s="26" customFormat="1" ht="15" customHeight="1" x14ac:dyDescent="0.25">
      <c r="A287" s="3910"/>
      <c r="B287" s="3905"/>
      <c r="C287" s="3907"/>
      <c r="D287" s="3794"/>
      <c r="E287" s="1275"/>
      <c r="F287" s="3597"/>
      <c r="G287" s="4073"/>
      <c r="H287" s="3758"/>
      <c r="I287" s="1647"/>
      <c r="J287" s="3813"/>
      <c r="K287" s="1490" t="s">
        <v>36</v>
      </c>
      <c r="L287" s="1636">
        <v>100</v>
      </c>
      <c r="M287" s="3763"/>
      <c r="N287" s="1329"/>
      <c r="O287" s="1536"/>
      <c r="P287" s="1237"/>
      <c r="Q287" s="1237"/>
    </row>
    <row r="288" spans="1:21" s="26" customFormat="1" ht="15" customHeight="1" thickBot="1" x14ac:dyDescent="0.3">
      <c r="A288" s="3910"/>
      <c r="B288" s="3905"/>
      <c r="C288" s="3907"/>
      <c r="D288" s="3794"/>
      <c r="E288" s="1275"/>
      <c r="F288" s="3597"/>
      <c r="G288" s="4073"/>
      <c r="H288" s="3758"/>
      <c r="I288" s="1647"/>
      <c r="J288" s="3813"/>
      <c r="K288" s="1488" t="s">
        <v>43</v>
      </c>
      <c r="L288" s="1322">
        <v>0</v>
      </c>
      <c r="M288" s="1318"/>
      <c r="N288" s="1329"/>
      <c r="O288" s="1536"/>
      <c r="P288" s="1237"/>
      <c r="Q288" s="1237"/>
    </row>
    <row r="289" spans="1:21" s="26" customFormat="1" ht="24.75" customHeight="1" thickBot="1" x14ac:dyDescent="0.3">
      <c r="A289" s="3911"/>
      <c r="B289" s="3906"/>
      <c r="C289" s="3908"/>
      <c r="D289" s="3918"/>
      <c r="E289" s="1267"/>
      <c r="F289" s="3166"/>
      <c r="G289" s="4074"/>
      <c r="H289" s="3759"/>
      <c r="I289" s="1647"/>
      <c r="J289" s="3814"/>
      <c r="K289" s="1485" t="s">
        <v>29</v>
      </c>
      <c r="L289" s="1484">
        <f>SUM(L286:L288)</f>
        <v>150</v>
      </c>
      <c r="M289" s="1314"/>
      <c r="N289" s="1661"/>
      <c r="O289" s="1660"/>
      <c r="P289" s="1237"/>
      <c r="Q289" s="1237"/>
    </row>
    <row r="290" spans="1:21" s="26" customFormat="1" ht="15" customHeight="1" thickBot="1" x14ac:dyDescent="0.3">
      <c r="A290" s="3909" t="s">
        <v>78</v>
      </c>
      <c r="B290" s="3904" t="s">
        <v>35</v>
      </c>
      <c r="C290" s="3919" t="s">
        <v>35</v>
      </c>
      <c r="D290" s="3793" t="s">
        <v>78</v>
      </c>
      <c r="E290" s="1284"/>
      <c r="F290" s="3255" t="s">
        <v>652</v>
      </c>
      <c r="G290" s="3899" t="s">
        <v>281</v>
      </c>
      <c r="H290" s="3757" t="s">
        <v>51</v>
      </c>
      <c r="I290" s="1647" t="s">
        <v>507</v>
      </c>
      <c r="J290" s="3802" t="s">
        <v>651</v>
      </c>
      <c r="K290" s="1493" t="s">
        <v>48</v>
      </c>
      <c r="L290" s="1664">
        <v>1053</v>
      </c>
      <c r="M290" s="1499" t="s">
        <v>650</v>
      </c>
      <c r="N290" s="1541" t="s">
        <v>130</v>
      </c>
      <c r="O290" s="1573">
        <v>3</v>
      </c>
      <c r="P290" s="1342"/>
      <c r="Q290" s="1342"/>
      <c r="R290" s="1236"/>
      <c r="U290" s="1236"/>
    </row>
    <row r="291" spans="1:21" s="26" customFormat="1" ht="20.25" customHeight="1" thickBot="1" x14ac:dyDescent="0.3">
      <c r="A291" s="3910"/>
      <c r="B291" s="3905"/>
      <c r="C291" s="3907"/>
      <c r="D291" s="3794"/>
      <c r="E291" s="1275"/>
      <c r="F291" s="3597"/>
      <c r="G291" s="3900"/>
      <c r="H291" s="3758"/>
      <c r="I291" s="1647" t="s">
        <v>528</v>
      </c>
      <c r="J291" s="3803"/>
      <c r="K291" s="1490" t="s">
        <v>36</v>
      </c>
      <c r="L291" s="1322">
        <v>1091.7</v>
      </c>
      <c r="M291" s="1107"/>
      <c r="N291" s="1329"/>
      <c r="O291" s="1536"/>
      <c r="P291" s="1237"/>
      <c r="Q291" s="1663"/>
      <c r="R291" s="1662"/>
      <c r="U291" s="1236"/>
    </row>
    <row r="292" spans="1:21" s="26" customFormat="1" ht="18.75" customHeight="1" thickBot="1" x14ac:dyDescent="0.3">
      <c r="A292" s="3910"/>
      <c r="B292" s="3905"/>
      <c r="C292" s="3907"/>
      <c r="D292" s="3794"/>
      <c r="E292" s="1275"/>
      <c r="F292" s="3597"/>
      <c r="G292" s="3900"/>
      <c r="H292" s="3758"/>
      <c r="I292" s="1647"/>
      <c r="J292" s="3803"/>
      <c r="K292" s="1646" t="s">
        <v>43</v>
      </c>
      <c r="L292" s="1500">
        <v>101.7</v>
      </c>
      <c r="M292" s="1314"/>
      <c r="N292" s="1661"/>
      <c r="O292" s="1660"/>
      <c r="P292" s="1237"/>
      <c r="Q292" s="1237"/>
      <c r="U292" s="1236"/>
    </row>
    <row r="293" spans="1:21" s="26" customFormat="1" ht="24" customHeight="1" thickBot="1" x14ac:dyDescent="0.3">
      <c r="A293" s="3911"/>
      <c r="B293" s="3906"/>
      <c r="C293" s="3908"/>
      <c r="D293" s="3918"/>
      <c r="E293" s="1267"/>
      <c r="F293" s="3166"/>
      <c r="G293" s="3901"/>
      <c r="H293" s="3759"/>
      <c r="I293" s="1647"/>
      <c r="J293" s="3801"/>
      <c r="K293" s="1485" t="s">
        <v>29</v>
      </c>
      <c r="L293" s="1495">
        <f>SUM(L290:L292)</f>
        <v>2246.3999999999996</v>
      </c>
      <c r="M293" s="1263"/>
      <c r="N293" s="1328"/>
      <c r="O293" s="1659"/>
      <c r="P293" s="1237"/>
      <c r="Q293" s="1237"/>
    </row>
    <row r="294" spans="1:21" s="26" customFormat="1" ht="20.25" hidden="1" customHeight="1" x14ac:dyDescent="0.25">
      <c r="A294" s="3909" t="s">
        <v>78</v>
      </c>
      <c r="B294" s="3904" t="s">
        <v>35</v>
      </c>
      <c r="C294" s="3919" t="s">
        <v>35</v>
      </c>
      <c r="D294" s="3793" t="s">
        <v>77</v>
      </c>
      <c r="E294" s="1284"/>
      <c r="F294" s="3255" t="s">
        <v>649</v>
      </c>
      <c r="G294" s="3920" t="s">
        <v>281</v>
      </c>
      <c r="H294" s="3757" t="s">
        <v>51</v>
      </c>
      <c r="I294" s="1647"/>
      <c r="J294" s="1658"/>
      <c r="K294" s="1493" t="s">
        <v>48</v>
      </c>
      <c r="L294" s="1595"/>
      <c r="M294" s="3236" t="s">
        <v>648</v>
      </c>
      <c r="N294" s="1564" t="s">
        <v>130</v>
      </c>
      <c r="O294" s="1364">
        <v>0.77700000000000002</v>
      </c>
      <c r="R294" s="1236"/>
    </row>
    <row r="295" spans="1:21" s="26" customFormat="1" ht="14.25" hidden="1" customHeight="1" x14ac:dyDescent="0.25">
      <c r="A295" s="3910"/>
      <c r="B295" s="3905"/>
      <c r="C295" s="3907"/>
      <c r="D295" s="3794"/>
      <c r="E295" s="1275"/>
      <c r="F295" s="3597"/>
      <c r="G295" s="4073"/>
      <c r="H295" s="3758"/>
      <c r="I295" s="1647"/>
      <c r="J295" s="1657"/>
      <c r="K295" s="1490" t="s">
        <v>36</v>
      </c>
      <c r="L295" s="1593"/>
      <c r="M295" s="3763"/>
      <c r="N295" s="1329"/>
      <c r="O295" s="1536"/>
      <c r="P295" s="1237"/>
      <c r="Q295" s="1237"/>
    </row>
    <row r="296" spans="1:21" s="26" customFormat="1" ht="15" hidden="1" customHeight="1" thickBot="1" x14ac:dyDescent="0.3">
      <c r="A296" s="3910"/>
      <c r="B296" s="3905"/>
      <c r="C296" s="3907"/>
      <c r="D296" s="3794"/>
      <c r="E296" s="1275"/>
      <c r="F296" s="3597"/>
      <c r="G296" s="4073"/>
      <c r="H296" s="3758"/>
      <c r="I296" s="1647"/>
      <c r="J296" s="1657"/>
      <c r="K296" s="1646" t="s">
        <v>43</v>
      </c>
      <c r="L296" s="1605"/>
      <c r="M296" s="1317"/>
      <c r="N296" s="1426"/>
      <c r="O296" s="1316"/>
      <c r="U296" s="1236"/>
    </row>
    <row r="297" spans="1:21" s="26" customFormat="1" ht="15" hidden="1" customHeight="1" thickBot="1" x14ac:dyDescent="0.3">
      <c r="A297" s="3911"/>
      <c r="B297" s="3906"/>
      <c r="C297" s="3908"/>
      <c r="D297" s="3918"/>
      <c r="E297" s="1267"/>
      <c r="F297" s="3166"/>
      <c r="G297" s="4074"/>
      <c r="H297" s="3759"/>
      <c r="I297" s="1647"/>
      <c r="J297" s="1656"/>
      <c r="K297" s="1485" t="s">
        <v>29</v>
      </c>
      <c r="L297" s="1322">
        <f>SUM(L294:L296)</f>
        <v>0</v>
      </c>
      <c r="M297" s="1314"/>
      <c r="N297" s="1451"/>
      <c r="O297" s="1312"/>
    </row>
    <row r="298" spans="1:21" s="26" customFormat="1" ht="55.5" hidden="1" customHeight="1" x14ac:dyDescent="0.25">
      <c r="A298" s="3909" t="s">
        <v>78</v>
      </c>
      <c r="B298" s="3904" t="s">
        <v>35</v>
      </c>
      <c r="C298" s="3919" t="s">
        <v>35</v>
      </c>
      <c r="D298" s="3793" t="s">
        <v>75</v>
      </c>
      <c r="E298" s="1284"/>
      <c r="F298" s="3255" t="s">
        <v>647</v>
      </c>
      <c r="G298" s="3920" t="s">
        <v>281</v>
      </c>
      <c r="H298" s="3757" t="s">
        <v>51</v>
      </c>
      <c r="I298" s="1647"/>
      <c r="J298" s="1655"/>
      <c r="K298" s="1493" t="s">
        <v>48</v>
      </c>
      <c r="L298" s="1595">
        <v>0</v>
      </c>
      <c r="M298" s="1620" t="s">
        <v>646</v>
      </c>
      <c r="N298" s="1619" t="s">
        <v>130</v>
      </c>
      <c r="O298" s="1364">
        <v>1.02</v>
      </c>
      <c r="P298" s="1342"/>
      <c r="Q298" s="1342"/>
      <c r="U298" s="1236"/>
    </row>
    <row r="299" spans="1:21" s="26" customFormat="1" ht="15" hidden="1" customHeight="1" x14ac:dyDescent="0.25">
      <c r="A299" s="3910"/>
      <c r="B299" s="3905"/>
      <c r="C299" s="3907"/>
      <c r="D299" s="3794"/>
      <c r="E299" s="1275"/>
      <c r="F299" s="3597"/>
      <c r="G299" s="4073"/>
      <c r="H299" s="3758"/>
      <c r="I299" s="1647"/>
      <c r="J299" s="1654"/>
      <c r="K299" s="1490" t="s">
        <v>36</v>
      </c>
      <c r="L299" s="1593">
        <v>0</v>
      </c>
      <c r="M299" s="1318"/>
      <c r="N299" s="1426"/>
      <c r="O299" s="1316"/>
    </row>
    <row r="300" spans="1:21" s="26" customFormat="1" ht="15" hidden="1" customHeight="1" thickBot="1" x14ac:dyDescent="0.3">
      <c r="A300" s="3910"/>
      <c r="B300" s="3905"/>
      <c r="C300" s="3907"/>
      <c r="D300" s="3794"/>
      <c r="E300" s="1275"/>
      <c r="F300" s="3597"/>
      <c r="G300" s="4073"/>
      <c r="H300" s="3758"/>
      <c r="I300" s="1647"/>
      <c r="J300" s="1654"/>
      <c r="K300" s="1488" t="s">
        <v>43</v>
      </c>
      <c r="L300" s="1322"/>
      <c r="M300" s="1318"/>
      <c r="N300" s="1426"/>
      <c r="O300" s="1316"/>
    </row>
    <row r="301" spans="1:21" s="26" customFormat="1" ht="15" hidden="1" customHeight="1" thickBot="1" x14ac:dyDescent="0.3">
      <c r="A301" s="3911"/>
      <c r="B301" s="3906"/>
      <c r="C301" s="3908"/>
      <c r="D301" s="3918"/>
      <c r="E301" s="1267"/>
      <c r="F301" s="3166"/>
      <c r="G301" s="4074"/>
      <c r="H301" s="3759"/>
      <c r="I301" s="1645"/>
      <c r="J301" s="1653"/>
      <c r="K301" s="1485" t="s">
        <v>29</v>
      </c>
      <c r="L301" s="1322">
        <f>SUM(L298:L300)</f>
        <v>0</v>
      </c>
      <c r="M301" s="1314"/>
      <c r="N301" s="1451"/>
      <c r="O301" s="1312"/>
    </row>
    <row r="302" spans="1:21" s="26" customFormat="1" ht="15.6" customHeight="1" x14ac:dyDescent="0.25">
      <c r="A302" s="3909" t="s">
        <v>78</v>
      </c>
      <c r="B302" s="3904" t="s">
        <v>35</v>
      </c>
      <c r="C302" s="3919" t="s">
        <v>35</v>
      </c>
      <c r="D302" s="3793" t="s">
        <v>71</v>
      </c>
      <c r="E302" s="1284"/>
      <c r="F302" s="3255" t="s">
        <v>645</v>
      </c>
      <c r="G302" s="3920" t="s">
        <v>281</v>
      </c>
      <c r="H302" s="3757" t="s">
        <v>51</v>
      </c>
      <c r="I302" s="1648" t="s">
        <v>507</v>
      </c>
      <c r="J302" s="3802" t="s">
        <v>506</v>
      </c>
      <c r="K302" s="1493" t="s">
        <v>48</v>
      </c>
      <c r="L302" s="1595">
        <v>35</v>
      </c>
      <c r="M302" s="3771" t="s">
        <v>644</v>
      </c>
      <c r="N302" s="1615" t="s">
        <v>130</v>
      </c>
      <c r="O302" s="1320">
        <v>1.2709999999999999</v>
      </c>
      <c r="P302" s="1237"/>
      <c r="Q302" s="1237"/>
    </row>
    <row r="303" spans="1:21" s="26" customFormat="1" ht="15" customHeight="1" x14ac:dyDescent="0.25">
      <c r="A303" s="3910"/>
      <c r="B303" s="3905"/>
      <c r="C303" s="3907"/>
      <c r="D303" s="3794"/>
      <c r="E303" s="1275"/>
      <c r="F303" s="3597"/>
      <c r="G303" s="3900"/>
      <c r="H303" s="3758"/>
      <c r="I303" s="1647"/>
      <c r="J303" s="3803"/>
      <c r="K303" s="1490" t="s">
        <v>36</v>
      </c>
      <c r="L303" s="1652">
        <v>574.1</v>
      </c>
      <c r="M303" s="3772"/>
      <c r="N303" s="1426"/>
      <c r="O303" s="1316"/>
      <c r="U303" s="1236"/>
    </row>
    <row r="304" spans="1:21" s="26" customFormat="1" ht="15" customHeight="1" thickBot="1" x14ac:dyDescent="0.3">
      <c r="A304" s="3910"/>
      <c r="B304" s="3905"/>
      <c r="C304" s="3907"/>
      <c r="D304" s="3794"/>
      <c r="E304" s="1275"/>
      <c r="F304" s="3597"/>
      <c r="G304" s="3900"/>
      <c r="H304" s="3758"/>
      <c r="I304" s="1647"/>
      <c r="J304" s="3800"/>
      <c r="K304" s="1488" t="s">
        <v>43</v>
      </c>
      <c r="L304" s="1322">
        <v>0</v>
      </c>
      <c r="M304" s="1318"/>
      <c r="N304" s="1426"/>
      <c r="O304" s="1316"/>
      <c r="U304" s="1236"/>
    </row>
    <row r="305" spans="1:23" s="26" customFormat="1" ht="15" customHeight="1" thickBot="1" x14ac:dyDescent="0.3">
      <c r="A305" s="3911"/>
      <c r="B305" s="3906"/>
      <c r="C305" s="3908"/>
      <c r="D305" s="3918"/>
      <c r="E305" s="1267"/>
      <c r="F305" s="3166"/>
      <c r="G305" s="3901"/>
      <c r="H305" s="3759"/>
      <c r="I305" s="1645"/>
      <c r="J305" s="3801"/>
      <c r="K305" s="1485" t="s">
        <v>29</v>
      </c>
      <c r="L305" s="1484">
        <f>SUM(L302:L304)</f>
        <v>609.1</v>
      </c>
      <c r="M305" s="1314"/>
      <c r="N305" s="1451"/>
      <c r="O305" s="1312"/>
      <c r="U305" s="1236"/>
    </row>
    <row r="306" spans="1:23" s="26" customFormat="1" ht="16.5" customHeight="1" thickBot="1" x14ac:dyDescent="0.3">
      <c r="A306" s="3909" t="s">
        <v>78</v>
      </c>
      <c r="B306" s="3904" t="s">
        <v>35</v>
      </c>
      <c r="C306" s="3919" t="s">
        <v>35</v>
      </c>
      <c r="D306" s="3793" t="s">
        <v>67</v>
      </c>
      <c r="E306" s="1284"/>
      <c r="F306" s="3255" t="s">
        <v>643</v>
      </c>
      <c r="G306" s="3899" t="s">
        <v>281</v>
      </c>
      <c r="H306" s="3757" t="s">
        <v>51</v>
      </c>
      <c r="I306" s="1648" t="s">
        <v>507</v>
      </c>
      <c r="J306" s="3802" t="s">
        <v>506</v>
      </c>
      <c r="K306" s="1493" t="s">
        <v>48</v>
      </c>
      <c r="L306" s="1492">
        <v>0</v>
      </c>
      <c r="M306" s="3781" t="s">
        <v>642</v>
      </c>
      <c r="N306" s="1651" t="s">
        <v>130</v>
      </c>
      <c r="O306" s="1512"/>
      <c r="U306" s="1236"/>
    </row>
    <row r="307" spans="1:23" s="26" customFormat="1" ht="15" customHeight="1" thickBot="1" x14ac:dyDescent="0.3">
      <c r="A307" s="3910"/>
      <c r="B307" s="3905"/>
      <c r="C307" s="3907"/>
      <c r="D307" s="3794"/>
      <c r="E307" s="1275"/>
      <c r="F307" s="3597"/>
      <c r="G307" s="3900"/>
      <c r="H307" s="3758"/>
      <c r="I307" s="1647"/>
      <c r="J307" s="3803"/>
      <c r="K307" s="1490" t="s">
        <v>36</v>
      </c>
      <c r="L307" s="1322">
        <v>0</v>
      </c>
      <c r="M307" s="3782"/>
      <c r="N307" s="1650"/>
      <c r="O307" s="1316"/>
      <c r="U307" s="1236"/>
    </row>
    <row r="308" spans="1:23" s="26" customFormat="1" ht="12.6" customHeight="1" thickBot="1" x14ac:dyDescent="0.3">
      <c r="A308" s="3910"/>
      <c r="B308" s="3905"/>
      <c r="C308" s="3907"/>
      <c r="D308" s="3794"/>
      <c r="E308" s="1275"/>
      <c r="F308" s="3597"/>
      <c r="G308" s="3900"/>
      <c r="H308" s="3758"/>
      <c r="I308" s="1647"/>
      <c r="J308" s="3803"/>
      <c r="K308" s="1488" t="s">
        <v>43</v>
      </c>
      <c r="L308" s="1322"/>
      <c r="M308" s="1318"/>
      <c r="N308" s="1426"/>
      <c r="O308" s="1316"/>
      <c r="U308" s="1236"/>
    </row>
    <row r="309" spans="1:23" s="26" customFormat="1" ht="15" customHeight="1" thickBot="1" x14ac:dyDescent="0.3">
      <c r="A309" s="3911"/>
      <c r="B309" s="3906"/>
      <c r="C309" s="3908"/>
      <c r="D309" s="3918"/>
      <c r="E309" s="1267"/>
      <c r="F309" s="3166"/>
      <c r="G309" s="3901"/>
      <c r="H309" s="3759"/>
      <c r="I309" s="1645"/>
      <c r="J309" s="3825"/>
      <c r="K309" s="1485" t="s">
        <v>29</v>
      </c>
      <c r="L309" s="1484">
        <f>SUM(L306:L308)</f>
        <v>0</v>
      </c>
      <c r="M309" s="1314"/>
      <c r="N309" s="1451"/>
      <c r="O309" s="1312"/>
      <c r="U309" s="1236"/>
    </row>
    <row r="310" spans="1:23" s="26" customFormat="1" ht="13.15" customHeight="1" x14ac:dyDescent="0.25">
      <c r="A310" s="3909" t="s">
        <v>78</v>
      </c>
      <c r="B310" s="3904" t="s">
        <v>35</v>
      </c>
      <c r="C310" s="3919" t="s">
        <v>35</v>
      </c>
      <c r="D310" s="3793" t="s">
        <v>63</v>
      </c>
      <c r="E310" s="1296"/>
      <c r="F310" s="3229" t="s">
        <v>641</v>
      </c>
      <c r="G310" s="3899" t="s">
        <v>281</v>
      </c>
      <c r="H310" s="3757" t="s">
        <v>51</v>
      </c>
      <c r="I310" s="1648" t="s">
        <v>507</v>
      </c>
      <c r="J310" s="3802" t="s">
        <v>506</v>
      </c>
      <c r="K310" s="1493" t="s">
        <v>48</v>
      </c>
      <c r="L310" s="1595">
        <v>70</v>
      </c>
      <c r="M310" s="1282"/>
      <c r="N310" s="1469"/>
      <c r="O310" s="1512"/>
      <c r="U310" s="1236"/>
    </row>
    <row r="311" spans="1:23" s="26" customFormat="1" ht="15" customHeight="1" x14ac:dyDescent="0.25">
      <c r="A311" s="3910"/>
      <c r="B311" s="3905"/>
      <c r="C311" s="3907"/>
      <c r="D311" s="3794"/>
      <c r="E311" s="1292"/>
      <c r="F311" s="3805"/>
      <c r="G311" s="3900"/>
      <c r="H311" s="3758"/>
      <c r="I311" s="1647"/>
      <c r="J311" s="3803"/>
      <c r="K311" s="1490" t="s">
        <v>36</v>
      </c>
      <c r="L311" s="1593"/>
      <c r="M311" s="1318"/>
      <c r="N311" s="1426"/>
      <c r="O311" s="1316"/>
      <c r="U311" s="1236"/>
    </row>
    <row r="312" spans="1:23" s="26" customFormat="1" ht="13.5" customHeight="1" thickBot="1" x14ac:dyDescent="0.3">
      <c r="A312" s="3910"/>
      <c r="B312" s="3905"/>
      <c r="C312" s="3907"/>
      <c r="D312" s="3794"/>
      <c r="E312" s="1292"/>
      <c r="F312" s="3805"/>
      <c r="G312" s="3900"/>
      <c r="H312" s="3758"/>
      <c r="I312" s="1647"/>
      <c r="J312" s="3803"/>
      <c r="K312" s="1488" t="s">
        <v>43</v>
      </c>
      <c r="L312" s="1322"/>
      <c r="M312" s="1318"/>
      <c r="N312" s="1426"/>
      <c r="O312" s="1316"/>
      <c r="U312" s="1236"/>
    </row>
    <row r="313" spans="1:23" s="26" customFormat="1" ht="15" customHeight="1" thickBot="1" x14ac:dyDescent="0.3">
      <c r="A313" s="3911"/>
      <c r="B313" s="3906"/>
      <c r="C313" s="3908"/>
      <c r="D313" s="3918"/>
      <c r="E313" s="1289"/>
      <c r="F313" s="3230"/>
      <c r="G313" s="3901"/>
      <c r="H313" s="3759"/>
      <c r="I313" s="1645"/>
      <c r="J313" s="3825"/>
      <c r="K313" s="1485" t="s">
        <v>29</v>
      </c>
      <c r="L313" s="1495">
        <f>SUM(L310:L312)</f>
        <v>70</v>
      </c>
      <c r="M313" s="1314"/>
      <c r="N313" s="1451"/>
      <c r="O313" s="1312"/>
      <c r="U313" s="1236"/>
    </row>
    <row r="314" spans="1:23" s="26" customFormat="1" ht="17.25" customHeight="1" x14ac:dyDescent="0.25">
      <c r="A314" s="3909" t="s">
        <v>78</v>
      </c>
      <c r="B314" s="3904" t="s">
        <v>35</v>
      </c>
      <c r="C314" s="3919" t="s">
        <v>35</v>
      </c>
      <c r="D314" s="3793" t="s">
        <v>58</v>
      </c>
      <c r="E314" s="3754"/>
      <c r="F314" s="3255" t="s">
        <v>640</v>
      </c>
      <c r="G314" s="3899" t="s">
        <v>281</v>
      </c>
      <c r="H314" s="3758" t="s">
        <v>51</v>
      </c>
      <c r="I314" s="1647" t="s">
        <v>507</v>
      </c>
      <c r="J314" s="3802" t="s">
        <v>506</v>
      </c>
      <c r="K314" s="1493" t="s">
        <v>48</v>
      </c>
      <c r="L314" s="1595">
        <v>122</v>
      </c>
      <c r="M314" s="3771" t="s">
        <v>635</v>
      </c>
      <c r="N314" s="1564" t="s">
        <v>130</v>
      </c>
      <c r="O314" s="1649">
        <v>1.25</v>
      </c>
      <c r="R314" s="1236"/>
      <c r="U314" s="1236"/>
      <c r="W314" s="1236"/>
    </row>
    <row r="315" spans="1:23" s="26" customFormat="1" ht="15" customHeight="1" x14ac:dyDescent="0.25">
      <c r="A315" s="3910"/>
      <c r="B315" s="3905"/>
      <c r="C315" s="3907"/>
      <c r="D315" s="3794"/>
      <c r="E315" s="3755"/>
      <c r="F315" s="3597"/>
      <c r="G315" s="3900"/>
      <c r="H315" s="3758"/>
      <c r="I315" s="1647"/>
      <c r="J315" s="3803"/>
      <c r="K315" s="1539" t="s">
        <v>36</v>
      </c>
      <c r="L315" s="1593">
        <v>1717</v>
      </c>
      <c r="M315" s="3772"/>
      <c r="N315" s="1413"/>
      <c r="O315" s="1412"/>
      <c r="U315" s="1236"/>
    </row>
    <row r="316" spans="1:23" s="26" customFormat="1" ht="15" customHeight="1" thickBot="1" x14ac:dyDescent="0.3">
      <c r="A316" s="3910"/>
      <c r="B316" s="3905"/>
      <c r="C316" s="3907"/>
      <c r="D316" s="3794"/>
      <c r="E316" s="3755"/>
      <c r="F316" s="3597"/>
      <c r="G316" s="3900"/>
      <c r="H316" s="3758"/>
      <c r="I316" s="1647"/>
      <c r="J316" s="3800"/>
      <c r="K316" s="1488" t="s">
        <v>43</v>
      </c>
      <c r="L316" s="1322">
        <v>0</v>
      </c>
      <c r="M316" s="1318"/>
      <c r="N316" s="1426"/>
      <c r="O316" s="1316"/>
      <c r="U316" s="1236"/>
      <c r="W316" s="1236"/>
    </row>
    <row r="317" spans="1:23" s="26" customFormat="1" ht="11.45" customHeight="1" thickBot="1" x14ac:dyDescent="0.3">
      <c r="A317" s="3910"/>
      <c r="B317" s="3905"/>
      <c r="C317" s="3907"/>
      <c r="D317" s="3794"/>
      <c r="E317" s="3755"/>
      <c r="F317" s="3166"/>
      <c r="G317" s="3900"/>
      <c r="H317" s="3758"/>
      <c r="I317" s="1647"/>
      <c r="J317" s="3801"/>
      <c r="K317" s="1485" t="s">
        <v>29</v>
      </c>
      <c r="L317" s="1484">
        <f>SUM(L314:L316)</f>
        <v>1839</v>
      </c>
      <c r="M317" s="1314"/>
      <c r="N317" s="1451"/>
      <c r="O317" s="1450"/>
      <c r="U317" s="1236"/>
    </row>
    <row r="318" spans="1:23" s="26" customFormat="1" ht="15.75" customHeight="1" x14ac:dyDescent="0.25">
      <c r="A318" s="3909" t="s">
        <v>78</v>
      </c>
      <c r="B318" s="3904" t="s">
        <v>35</v>
      </c>
      <c r="C318" s="3919" t="s">
        <v>35</v>
      </c>
      <c r="D318" s="3793" t="s">
        <v>33</v>
      </c>
      <c r="E318" s="1284"/>
      <c r="F318" s="1494" t="s">
        <v>639</v>
      </c>
      <c r="G318" s="3899" t="s">
        <v>281</v>
      </c>
      <c r="H318" s="3757" t="s">
        <v>51</v>
      </c>
      <c r="I318" s="1648" t="s">
        <v>507</v>
      </c>
      <c r="J318" s="3812" t="s">
        <v>506</v>
      </c>
      <c r="K318" s="1493" t="s">
        <v>48</v>
      </c>
      <c r="L318" s="1644">
        <v>92.3</v>
      </c>
      <c r="M318" s="1282"/>
      <c r="N318" s="1469"/>
      <c r="O318" s="1468"/>
      <c r="R318" s="1236"/>
      <c r="U318" s="1236"/>
      <c r="W318" s="1236"/>
    </row>
    <row r="319" spans="1:23" s="26" customFormat="1" ht="27.75" customHeight="1" thickBot="1" x14ac:dyDescent="0.3">
      <c r="A319" s="3910"/>
      <c r="B319" s="3905"/>
      <c r="C319" s="3907"/>
      <c r="D319" s="3794"/>
      <c r="E319" s="1275"/>
      <c r="F319" s="1489"/>
      <c r="G319" s="3900"/>
      <c r="H319" s="3758"/>
      <c r="I319" s="1647"/>
      <c r="J319" s="3814"/>
      <c r="K319" s="1490" t="s">
        <v>36</v>
      </c>
      <c r="L319" s="1593"/>
      <c r="M319" s="1361" t="s">
        <v>635</v>
      </c>
      <c r="N319" s="1344" t="s">
        <v>130</v>
      </c>
      <c r="O319" s="1538">
        <v>0.64</v>
      </c>
      <c r="P319" s="1237"/>
      <c r="Q319" s="1237"/>
      <c r="U319" s="1236"/>
    </row>
    <row r="320" spans="1:23" s="26" customFormat="1" ht="27.75" customHeight="1" x14ac:dyDescent="0.25">
      <c r="A320" s="3909" t="s">
        <v>78</v>
      </c>
      <c r="B320" s="3904" t="s">
        <v>35</v>
      </c>
      <c r="C320" s="3919" t="s">
        <v>35</v>
      </c>
      <c r="D320" s="3793" t="s">
        <v>411</v>
      </c>
      <c r="E320" s="1284"/>
      <c r="F320" s="3255" t="s">
        <v>638</v>
      </c>
      <c r="G320" s="3899" t="s">
        <v>281</v>
      </c>
      <c r="H320" s="3757" t="s">
        <v>51</v>
      </c>
      <c r="I320" s="1648" t="s">
        <v>507</v>
      </c>
      <c r="J320" s="3802" t="s">
        <v>506</v>
      </c>
      <c r="K320" s="1493" t="s">
        <v>48</v>
      </c>
      <c r="L320" s="1595">
        <v>0</v>
      </c>
      <c r="M320" s="3771" t="s">
        <v>637</v>
      </c>
      <c r="N320" s="1615" t="s">
        <v>130</v>
      </c>
      <c r="O320" s="1468"/>
      <c r="P320" s="3902"/>
      <c r="Q320" s="3903"/>
    </row>
    <row r="321" spans="1:21" s="26" customFormat="1" ht="15" customHeight="1" x14ac:dyDescent="0.25">
      <c r="A321" s="3910"/>
      <c r="B321" s="3905"/>
      <c r="C321" s="3907"/>
      <c r="D321" s="3794"/>
      <c r="E321" s="1275"/>
      <c r="F321" s="3597"/>
      <c r="G321" s="3900"/>
      <c r="H321" s="3758"/>
      <c r="I321" s="1647"/>
      <c r="J321" s="3803"/>
      <c r="K321" s="1490" t="s">
        <v>36</v>
      </c>
      <c r="L321" s="1593">
        <v>250</v>
      </c>
      <c r="M321" s="3772"/>
      <c r="N321" s="1426"/>
      <c r="O321" s="1453"/>
    </row>
    <row r="322" spans="1:21" s="26" customFormat="1" ht="15" customHeight="1" thickBot="1" x14ac:dyDescent="0.3">
      <c r="A322" s="3910"/>
      <c r="B322" s="3905"/>
      <c r="C322" s="3907"/>
      <c r="D322" s="3794"/>
      <c r="E322" s="1275"/>
      <c r="F322" s="3597"/>
      <c r="G322" s="3900"/>
      <c r="H322" s="3758"/>
      <c r="I322" s="1647"/>
      <c r="J322" s="3800"/>
      <c r="K322" s="1646" t="s">
        <v>43</v>
      </c>
      <c r="L322" s="1605"/>
      <c r="M322" s="1317"/>
      <c r="N322" s="1426"/>
      <c r="O322" s="1453"/>
    </row>
    <row r="323" spans="1:21" s="26" customFormat="1" ht="15" customHeight="1" thickBot="1" x14ac:dyDescent="0.3">
      <c r="A323" s="3911"/>
      <c r="B323" s="3906"/>
      <c r="C323" s="3908"/>
      <c r="D323" s="3918"/>
      <c r="E323" s="1267"/>
      <c r="F323" s="3166"/>
      <c r="G323" s="3901"/>
      <c r="H323" s="3759"/>
      <c r="I323" s="1645"/>
      <c r="J323" s="3801"/>
      <c r="K323" s="1485" t="s">
        <v>29</v>
      </c>
      <c r="L323" s="1484">
        <f>SUM(L320:L322)</f>
        <v>250</v>
      </c>
      <c r="M323" s="1314"/>
      <c r="N323" s="1451"/>
      <c r="O323" s="1450"/>
      <c r="R323" s="1236"/>
    </row>
    <row r="324" spans="1:21" s="26" customFormat="1" ht="21.75" customHeight="1" x14ac:dyDescent="0.25">
      <c r="A324" s="3909" t="s">
        <v>78</v>
      </c>
      <c r="B324" s="3904" t="s">
        <v>35</v>
      </c>
      <c r="C324" s="3919" t="s">
        <v>35</v>
      </c>
      <c r="D324" s="3915" t="s">
        <v>408</v>
      </c>
      <c r="E324" s="1340"/>
      <c r="F324" s="3255" t="s">
        <v>636</v>
      </c>
      <c r="G324" s="3899" t="s">
        <v>281</v>
      </c>
      <c r="H324" s="3757" t="s">
        <v>51</v>
      </c>
      <c r="I324" s="3778" t="s">
        <v>507</v>
      </c>
      <c r="J324" s="3802" t="s">
        <v>506</v>
      </c>
      <c r="K324" s="1493" t="s">
        <v>48</v>
      </c>
      <c r="L324" s="1595">
        <v>0</v>
      </c>
      <c r="M324" s="1532" t="s">
        <v>635</v>
      </c>
      <c r="N324" s="1564" t="s">
        <v>130</v>
      </c>
      <c r="O324" s="1468"/>
    </row>
    <row r="325" spans="1:21" s="26" customFormat="1" ht="16.5" customHeight="1" x14ac:dyDescent="0.25">
      <c r="A325" s="3910"/>
      <c r="B325" s="3905"/>
      <c r="C325" s="3907"/>
      <c r="D325" s="3916"/>
      <c r="E325" s="1347"/>
      <c r="F325" s="3597"/>
      <c r="G325" s="3900"/>
      <c r="H325" s="3758"/>
      <c r="I325" s="3779"/>
      <c r="J325" s="3803"/>
      <c r="K325" s="1490" t="s">
        <v>36</v>
      </c>
      <c r="L325" s="1593"/>
      <c r="M325" s="1318"/>
      <c r="N325" s="1426"/>
      <c r="O325" s="1453"/>
    </row>
    <row r="326" spans="1:21" s="26" customFormat="1" ht="12.75" customHeight="1" thickBot="1" x14ac:dyDescent="0.3">
      <c r="A326" s="3910"/>
      <c r="B326" s="3905"/>
      <c r="C326" s="3907"/>
      <c r="D326" s="3916"/>
      <c r="E326" s="1347"/>
      <c r="F326" s="3597"/>
      <c r="G326" s="3900"/>
      <c r="H326" s="3758"/>
      <c r="I326" s="3779"/>
      <c r="J326" s="3800"/>
      <c r="K326" s="1488" t="s">
        <v>43</v>
      </c>
      <c r="L326" s="1322"/>
      <c r="M326" s="1318"/>
      <c r="N326" s="1426"/>
      <c r="O326" s="1453"/>
    </row>
    <row r="327" spans="1:21" s="26" customFormat="1" ht="13.5" customHeight="1" thickBot="1" x14ac:dyDescent="0.3">
      <c r="A327" s="3911"/>
      <c r="B327" s="3906"/>
      <c r="C327" s="3908"/>
      <c r="D327" s="3917"/>
      <c r="E327" s="1370"/>
      <c r="F327" s="3166"/>
      <c r="G327" s="3901"/>
      <c r="H327" s="3759"/>
      <c r="I327" s="3780"/>
      <c r="J327" s="3801"/>
      <c r="K327" s="1485" t="s">
        <v>29</v>
      </c>
      <c r="L327" s="1484">
        <f>SUM(L324:L326)</f>
        <v>0</v>
      </c>
      <c r="M327" s="1314"/>
      <c r="N327" s="1451"/>
      <c r="O327" s="1450"/>
    </row>
    <row r="328" spans="1:21" s="26" customFormat="1" ht="24.75" customHeight="1" x14ac:dyDescent="0.25">
      <c r="A328" s="3909" t="s">
        <v>78</v>
      </c>
      <c r="B328" s="3904" t="s">
        <v>35</v>
      </c>
      <c r="C328" s="3919" t="s">
        <v>35</v>
      </c>
      <c r="D328" s="3793" t="s">
        <v>404</v>
      </c>
      <c r="E328" s="1284"/>
      <c r="F328" s="1494" t="s">
        <v>634</v>
      </c>
      <c r="G328" s="3899" t="s">
        <v>281</v>
      </c>
      <c r="H328" s="3757" t="s">
        <v>51</v>
      </c>
      <c r="I328" s="3778" t="s">
        <v>507</v>
      </c>
      <c r="J328" s="3802" t="s">
        <v>506</v>
      </c>
      <c r="K328" s="1493" t="s">
        <v>48</v>
      </c>
      <c r="L328" s="1595">
        <v>0</v>
      </c>
      <c r="M328" s="1409" t="s">
        <v>633</v>
      </c>
      <c r="N328" s="1615" t="s">
        <v>130</v>
      </c>
      <c r="O328" s="1468"/>
    </row>
    <row r="329" spans="1:21" s="26" customFormat="1" ht="14.25" customHeight="1" x14ac:dyDescent="0.25">
      <c r="A329" s="3910"/>
      <c r="B329" s="3905"/>
      <c r="C329" s="3907"/>
      <c r="D329" s="3794"/>
      <c r="E329" s="1275"/>
      <c r="F329" s="1489"/>
      <c r="G329" s="3900"/>
      <c r="H329" s="3758"/>
      <c r="I329" s="3779"/>
      <c r="J329" s="3803"/>
      <c r="K329" s="1490" t="s">
        <v>36</v>
      </c>
      <c r="L329" s="1593"/>
      <c r="M329" s="1318"/>
      <c r="N329" s="1426"/>
      <c r="O329" s="1453"/>
    </row>
    <row r="330" spans="1:21" s="26" customFormat="1" ht="15" customHeight="1" thickBot="1" x14ac:dyDescent="0.3">
      <c r="A330" s="3910"/>
      <c r="B330" s="3905"/>
      <c r="C330" s="3907"/>
      <c r="D330" s="3794"/>
      <c r="E330" s="1275"/>
      <c r="F330" s="1489"/>
      <c r="G330" s="3900"/>
      <c r="H330" s="3758"/>
      <c r="I330" s="3779"/>
      <c r="J330" s="3800"/>
      <c r="K330" s="1488" t="s">
        <v>43</v>
      </c>
      <c r="L330" s="1322"/>
      <c r="M330" s="1318"/>
      <c r="N330" s="1426"/>
      <c r="O330" s="1453"/>
    </row>
    <row r="331" spans="1:21" s="26" customFormat="1" ht="15" customHeight="1" thickBot="1" x14ac:dyDescent="0.3">
      <c r="A331" s="3911"/>
      <c r="B331" s="3906"/>
      <c r="C331" s="3908"/>
      <c r="D331" s="3918"/>
      <c r="E331" s="1267"/>
      <c r="F331" s="1486"/>
      <c r="G331" s="3901"/>
      <c r="H331" s="3759"/>
      <c r="I331" s="3780"/>
      <c r="J331" s="3801"/>
      <c r="K331" s="1485" t="s">
        <v>29</v>
      </c>
      <c r="L331" s="1484">
        <f>SUM(L328:L330)</f>
        <v>0</v>
      </c>
      <c r="M331" s="1314"/>
      <c r="N331" s="1451"/>
      <c r="O331" s="1450"/>
    </row>
    <row r="332" spans="1:21" s="26" customFormat="1" ht="21.75" customHeight="1" x14ac:dyDescent="0.25">
      <c r="A332" s="3910" t="s">
        <v>78</v>
      </c>
      <c r="B332" s="3905" t="s">
        <v>35</v>
      </c>
      <c r="C332" s="3907" t="s">
        <v>35</v>
      </c>
      <c r="D332" s="3794" t="s">
        <v>398</v>
      </c>
      <c r="E332" s="1275"/>
      <c r="F332" s="1489" t="s">
        <v>541</v>
      </c>
      <c r="G332" s="3900" t="s">
        <v>281</v>
      </c>
      <c r="H332" s="3758" t="s">
        <v>51</v>
      </c>
      <c r="I332" s="3778" t="s">
        <v>507</v>
      </c>
      <c r="J332" s="3802" t="s">
        <v>506</v>
      </c>
      <c r="K332" s="1539" t="s">
        <v>48</v>
      </c>
      <c r="L332" s="1644">
        <v>280.10000000000002</v>
      </c>
      <c r="M332" s="1345" t="s">
        <v>632</v>
      </c>
      <c r="N332" s="1634" t="s">
        <v>243</v>
      </c>
      <c r="O332" s="1466">
        <v>4</v>
      </c>
      <c r="P332" s="1342"/>
      <c r="Q332" s="1342"/>
    </row>
    <row r="333" spans="1:21" s="26" customFormat="1" ht="15" customHeight="1" x14ac:dyDescent="0.25">
      <c r="A333" s="3910"/>
      <c r="B333" s="3905"/>
      <c r="C333" s="3907"/>
      <c r="D333" s="3794"/>
      <c r="E333" s="1275"/>
      <c r="F333" s="1489"/>
      <c r="G333" s="3900"/>
      <c r="H333" s="3758"/>
      <c r="I333" s="3779"/>
      <c r="J333" s="3803"/>
      <c r="K333" s="1490" t="s">
        <v>36</v>
      </c>
      <c r="L333" s="1593"/>
      <c r="M333" s="1529"/>
      <c r="N333" s="1329"/>
      <c r="O333" s="1536"/>
      <c r="P333" s="1237"/>
      <c r="Q333" s="1237"/>
    </row>
    <row r="334" spans="1:21" s="26" customFormat="1" ht="15" customHeight="1" thickBot="1" x14ac:dyDescent="0.3">
      <c r="A334" s="3910"/>
      <c r="B334" s="3905"/>
      <c r="C334" s="3907"/>
      <c r="D334" s="3794"/>
      <c r="E334" s="1275"/>
      <c r="F334" s="1489"/>
      <c r="G334" s="3900"/>
      <c r="H334" s="3758"/>
      <c r="I334" s="3779"/>
      <c r="J334" s="3800"/>
      <c r="K334" s="1488" t="s">
        <v>43</v>
      </c>
      <c r="L334" s="1322">
        <v>0</v>
      </c>
      <c r="M334" s="1529"/>
      <c r="N334" s="1329"/>
      <c r="O334" s="1536"/>
      <c r="P334" s="1237"/>
      <c r="Q334" s="1237"/>
    </row>
    <row r="335" spans="1:21" s="26" customFormat="1" ht="15" customHeight="1" thickBot="1" x14ac:dyDescent="0.3">
      <c r="A335" s="3910"/>
      <c r="B335" s="3905"/>
      <c r="C335" s="3907"/>
      <c r="D335" s="3794"/>
      <c r="E335" s="1275"/>
      <c r="F335" s="1489"/>
      <c r="G335" s="3900"/>
      <c r="H335" s="3758"/>
      <c r="I335" s="3780"/>
      <c r="J335" s="3801"/>
      <c r="K335" s="1578" t="s">
        <v>29</v>
      </c>
      <c r="L335" s="1643">
        <f>SUM(L332:L334)</f>
        <v>280.10000000000002</v>
      </c>
      <c r="M335" s="1642"/>
      <c r="N335" s="1641"/>
      <c r="O335" s="1640"/>
      <c r="P335" s="1237"/>
      <c r="Q335" s="1237"/>
    </row>
    <row r="336" spans="1:21" s="26" customFormat="1" ht="20.25" customHeight="1" x14ac:dyDescent="0.25">
      <c r="A336" s="3909" t="s">
        <v>78</v>
      </c>
      <c r="B336" s="3904" t="s">
        <v>35</v>
      </c>
      <c r="C336" s="3919" t="s">
        <v>35</v>
      </c>
      <c r="D336" s="3793" t="s">
        <v>396</v>
      </c>
      <c r="E336" s="1284"/>
      <c r="F336" s="1494" t="s">
        <v>631</v>
      </c>
      <c r="G336" s="3899" t="s">
        <v>281</v>
      </c>
      <c r="H336" s="3757" t="s">
        <v>51</v>
      </c>
      <c r="I336" s="3754" t="s">
        <v>528</v>
      </c>
      <c r="J336" s="3799" t="s">
        <v>120</v>
      </c>
      <c r="K336" s="1493" t="s">
        <v>48</v>
      </c>
      <c r="L336" s="1595">
        <v>150</v>
      </c>
      <c r="M336" s="1084" t="s">
        <v>630</v>
      </c>
      <c r="N336" s="1639" t="s">
        <v>243</v>
      </c>
      <c r="O336" s="1638">
        <v>20</v>
      </c>
      <c r="P336" s="1561"/>
      <c r="Q336" s="1561"/>
      <c r="U336" s="1236"/>
    </row>
    <row r="337" spans="1:21" s="26" customFormat="1" ht="15" customHeight="1" x14ac:dyDescent="0.25">
      <c r="A337" s="3910"/>
      <c r="B337" s="3905"/>
      <c r="C337" s="3907"/>
      <c r="D337" s="3794"/>
      <c r="E337" s="1275"/>
      <c r="F337" s="1489"/>
      <c r="G337" s="3900"/>
      <c r="H337" s="3758"/>
      <c r="I337" s="3755"/>
      <c r="J337" s="3800"/>
      <c r="K337" s="1490" t="s">
        <v>36</v>
      </c>
      <c r="L337" s="1593"/>
      <c r="M337" s="1318"/>
      <c r="N337" s="1426"/>
      <c r="O337" s="1316"/>
    </row>
    <row r="338" spans="1:21" s="26" customFormat="1" ht="15" customHeight="1" thickBot="1" x14ac:dyDescent="0.3">
      <c r="A338" s="3910"/>
      <c r="B338" s="3905"/>
      <c r="C338" s="3907"/>
      <c r="D338" s="3794"/>
      <c r="E338" s="1275"/>
      <c r="F338" s="1489"/>
      <c r="G338" s="3900"/>
      <c r="H338" s="3758"/>
      <c r="I338" s="3755"/>
      <c r="J338" s="3800"/>
      <c r="K338" s="1488" t="s">
        <v>43</v>
      </c>
      <c r="L338" s="1322">
        <v>0</v>
      </c>
      <c r="M338" s="1318"/>
      <c r="N338" s="1426"/>
      <c r="O338" s="1316"/>
    </row>
    <row r="339" spans="1:21" s="26" customFormat="1" ht="17.25" customHeight="1" thickBot="1" x14ac:dyDescent="0.3">
      <c r="A339" s="3911"/>
      <c r="B339" s="3906"/>
      <c r="C339" s="3908"/>
      <c r="D339" s="3918"/>
      <c r="E339" s="1267"/>
      <c r="F339" s="1486"/>
      <c r="G339" s="3901"/>
      <c r="H339" s="3759"/>
      <c r="I339" s="3756"/>
      <c r="J339" s="3801"/>
      <c r="K339" s="1485" t="s">
        <v>29</v>
      </c>
      <c r="L339" s="1484">
        <f>SUM(L336:L338)</f>
        <v>150</v>
      </c>
      <c r="M339" s="1314"/>
      <c r="N339" s="1451"/>
      <c r="O339" s="1312"/>
    </row>
    <row r="340" spans="1:21" s="26" customFormat="1" ht="15" hidden="1" customHeight="1" x14ac:dyDescent="0.25">
      <c r="A340" s="3910" t="s">
        <v>78</v>
      </c>
      <c r="B340" s="3905" t="s">
        <v>35</v>
      </c>
      <c r="C340" s="3907" t="s">
        <v>35</v>
      </c>
      <c r="D340" s="3794" t="s">
        <v>526</v>
      </c>
      <c r="E340" s="1275"/>
      <c r="F340" s="3255" t="s">
        <v>629</v>
      </c>
      <c r="G340" s="3900" t="s">
        <v>281</v>
      </c>
      <c r="H340" s="3758" t="s">
        <v>51</v>
      </c>
      <c r="I340" s="3755" t="s">
        <v>528</v>
      </c>
      <c r="J340" s="1637"/>
      <c r="K340" s="1539" t="s">
        <v>48</v>
      </c>
      <c r="L340" s="1636">
        <v>0</v>
      </c>
      <c r="M340" s="1635" t="s">
        <v>628</v>
      </c>
      <c r="N340" s="1634" t="s">
        <v>243</v>
      </c>
      <c r="O340" s="1633">
        <v>1</v>
      </c>
      <c r="P340" s="1561"/>
      <c r="Q340" s="1561"/>
    </row>
    <row r="341" spans="1:21" s="26" customFormat="1" ht="15" hidden="1" customHeight="1" x14ac:dyDescent="0.25">
      <c r="A341" s="3910"/>
      <c r="B341" s="3905"/>
      <c r="C341" s="3907"/>
      <c r="D341" s="3794"/>
      <c r="E341" s="1275"/>
      <c r="F341" s="3597"/>
      <c r="G341" s="3900"/>
      <c r="H341" s="3758"/>
      <c r="I341" s="3755"/>
      <c r="J341" s="1632"/>
      <c r="K341" s="1490" t="s">
        <v>36</v>
      </c>
      <c r="L341" s="1593"/>
      <c r="M341" s="1318"/>
      <c r="N341" s="1426"/>
      <c r="O341" s="1316"/>
    </row>
    <row r="342" spans="1:21" s="26" customFormat="1" ht="15" hidden="1" customHeight="1" thickBot="1" x14ac:dyDescent="0.3">
      <c r="A342" s="3910"/>
      <c r="B342" s="3905"/>
      <c r="C342" s="3907"/>
      <c r="D342" s="3794"/>
      <c r="E342" s="1275"/>
      <c r="F342" s="3597"/>
      <c r="G342" s="3900"/>
      <c r="H342" s="3758"/>
      <c r="I342" s="3755"/>
      <c r="J342" s="1632"/>
      <c r="K342" s="1488" t="s">
        <v>43</v>
      </c>
      <c r="L342" s="1322">
        <v>0</v>
      </c>
      <c r="M342" s="1318"/>
      <c r="N342" s="1426"/>
      <c r="O342" s="1316"/>
      <c r="U342" s="1236"/>
    </row>
    <row r="343" spans="1:21" s="26" customFormat="1" ht="15" hidden="1" customHeight="1" thickBot="1" x14ac:dyDescent="0.3">
      <c r="A343" s="3911"/>
      <c r="B343" s="3906"/>
      <c r="C343" s="3908"/>
      <c r="D343" s="3918"/>
      <c r="E343" s="1267"/>
      <c r="F343" s="3166"/>
      <c r="G343" s="3901"/>
      <c r="H343" s="3759"/>
      <c r="I343" s="3756"/>
      <c r="J343" s="1443"/>
      <c r="K343" s="1485" t="s">
        <v>29</v>
      </c>
      <c r="L343" s="1484">
        <f>SUM(L340:L342)</f>
        <v>0</v>
      </c>
      <c r="M343" s="1397"/>
      <c r="N343" s="1396"/>
      <c r="O343" s="1395"/>
    </row>
    <row r="344" spans="1:21" s="26" customFormat="1" ht="22.5" hidden="1" customHeight="1" x14ac:dyDescent="0.25">
      <c r="A344" s="1288" t="s">
        <v>78</v>
      </c>
      <c r="B344" s="1435" t="s">
        <v>35</v>
      </c>
      <c r="C344" s="1286" t="s">
        <v>35</v>
      </c>
      <c r="D344" s="1285" t="s">
        <v>524</v>
      </c>
      <c r="E344" s="1284"/>
      <c r="F344" s="3255" t="s">
        <v>627</v>
      </c>
      <c r="G344" s="3900" t="s">
        <v>281</v>
      </c>
      <c r="H344" s="3758" t="s">
        <v>51</v>
      </c>
      <c r="I344" s="3778" t="s">
        <v>528</v>
      </c>
      <c r="J344" s="1631"/>
      <c r="K344" s="1539" t="s">
        <v>48</v>
      </c>
      <c r="L344" s="1595">
        <v>0</v>
      </c>
      <c r="M344" s="1461" t="s">
        <v>626</v>
      </c>
      <c r="N344" s="1630" t="s">
        <v>130</v>
      </c>
      <c r="O344" s="1626">
        <v>70</v>
      </c>
      <c r="P344" s="1504"/>
      <c r="Q344" s="1504"/>
    </row>
    <row r="345" spans="1:21" s="26" customFormat="1" ht="17.25" hidden="1" customHeight="1" x14ac:dyDescent="0.25">
      <c r="A345" s="1279"/>
      <c r="B345" s="1394"/>
      <c r="C345" s="1277"/>
      <c r="D345" s="1276"/>
      <c r="E345" s="1275"/>
      <c r="F345" s="3800"/>
      <c r="G345" s="3900"/>
      <c r="H345" s="3758"/>
      <c r="I345" s="3779"/>
      <c r="J345" s="1629"/>
      <c r="K345" s="1490" t="s">
        <v>36</v>
      </c>
      <c r="L345" s="1593">
        <v>0</v>
      </c>
      <c r="M345" s="1414"/>
      <c r="N345" s="1413"/>
      <c r="O345" s="1412"/>
    </row>
    <row r="346" spans="1:21" s="26" customFormat="1" ht="19.5" hidden="1" customHeight="1" thickBot="1" x14ac:dyDescent="0.3">
      <c r="A346" s="1279"/>
      <c r="B346" s="1394"/>
      <c r="C346" s="1277"/>
      <c r="D346" s="1276"/>
      <c r="E346" s="1275"/>
      <c r="F346" s="3800"/>
      <c r="G346" s="3900"/>
      <c r="H346" s="3758"/>
      <c r="I346" s="3779"/>
      <c r="J346" s="1629"/>
      <c r="K346" s="1488" t="s">
        <v>43</v>
      </c>
      <c r="L346" s="1322"/>
      <c r="M346" s="1414"/>
      <c r="N346" s="1413"/>
      <c r="O346" s="1412"/>
    </row>
    <row r="347" spans="1:21" s="26" customFormat="1" ht="20.25" hidden="1" customHeight="1" thickBot="1" x14ac:dyDescent="0.3">
      <c r="A347" s="1271"/>
      <c r="B347" s="1535"/>
      <c r="C347" s="1269"/>
      <c r="D347" s="1268"/>
      <c r="E347" s="1267"/>
      <c r="F347" s="3801"/>
      <c r="G347" s="3901"/>
      <c r="H347" s="3759"/>
      <c r="I347" s="3780"/>
      <c r="J347" s="1628"/>
      <c r="K347" s="1485" t="s">
        <v>29</v>
      </c>
      <c r="L347" s="1484">
        <f>SUM(L344:L346)</f>
        <v>0</v>
      </c>
      <c r="M347" s="1263"/>
      <c r="N347" s="1373"/>
      <c r="O347" s="1406"/>
    </row>
    <row r="348" spans="1:21" s="26" customFormat="1" ht="16.5" customHeight="1" x14ac:dyDescent="0.25">
      <c r="A348" s="1288" t="s">
        <v>78</v>
      </c>
      <c r="B348" s="1610" t="s">
        <v>35</v>
      </c>
      <c r="C348" s="1286" t="s">
        <v>35</v>
      </c>
      <c r="D348" s="1285" t="s">
        <v>507</v>
      </c>
      <c r="E348" s="1284"/>
      <c r="F348" s="3255" t="s">
        <v>625</v>
      </c>
      <c r="G348" s="3899" t="s">
        <v>619</v>
      </c>
      <c r="H348" s="3757" t="s">
        <v>51</v>
      </c>
      <c r="I348" s="3778" t="s">
        <v>528</v>
      </c>
      <c r="J348" s="3826" t="s">
        <v>120</v>
      </c>
      <c r="K348" s="1493" t="s">
        <v>48</v>
      </c>
      <c r="L348" s="1595">
        <v>25</v>
      </c>
      <c r="M348" s="1627" t="s">
        <v>624</v>
      </c>
      <c r="N348" s="1564" t="s">
        <v>243</v>
      </c>
      <c r="O348" s="1626">
        <v>13</v>
      </c>
      <c r="P348" s="1561"/>
      <c r="Q348" s="1561"/>
    </row>
    <row r="349" spans="1:21" s="26" customFormat="1" ht="21.75" customHeight="1" x14ac:dyDescent="0.25">
      <c r="A349" s="1279"/>
      <c r="B349" s="1607"/>
      <c r="C349" s="1277"/>
      <c r="D349" s="1276"/>
      <c r="E349" s="1275"/>
      <c r="F349" s="3800"/>
      <c r="G349" s="3900"/>
      <c r="H349" s="3758"/>
      <c r="I349" s="3779"/>
      <c r="J349" s="3827"/>
      <c r="K349" s="1490" t="s">
        <v>36</v>
      </c>
      <c r="L349" s="1593">
        <v>0</v>
      </c>
      <c r="M349" s="1318" t="s">
        <v>623</v>
      </c>
      <c r="N349" s="1343" t="s">
        <v>243</v>
      </c>
      <c r="O349" s="1625">
        <v>1</v>
      </c>
      <c r="P349" s="1561"/>
      <c r="Q349" s="1561"/>
    </row>
    <row r="350" spans="1:21" s="26" customFormat="1" ht="17.25" customHeight="1" x14ac:dyDescent="0.25">
      <c r="A350" s="1279"/>
      <c r="B350" s="1607"/>
      <c r="C350" s="1277"/>
      <c r="D350" s="1276"/>
      <c r="E350" s="1275"/>
      <c r="F350" s="3800"/>
      <c r="G350" s="3900"/>
      <c r="H350" s="3758"/>
      <c r="I350" s="3779"/>
      <c r="J350" s="1275"/>
      <c r="K350" s="1490" t="s">
        <v>43</v>
      </c>
      <c r="L350" s="1624">
        <v>0</v>
      </c>
      <c r="M350" s="1318"/>
      <c r="N350" s="1426"/>
      <c r="O350" s="1326"/>
    </row>
    <row r="351" spans="1:21" s="26" customFormat="1" ht="18" customHeight="1" thickBot="1" x14ac:dyDescent="0.3">
      <c r="A351" s="1271"/>
      <c r="B351" s="1604"/>
      <c r="C351" s="1269"/>
      <c r="D351" s="1268"/>
      <c r="E351" s="1267"/>
      <c r="F351" s="3801"/>
      <c r="G351" s="3901"/>
      <c r="H351" s="3759"/>
      <c r="I351" s="3780"/>
      <c r="J351" s="1267"/>
      <c r="K351" s="1613" t="s">
        <v>29</v>
      </c>
      <c r="L351" s="1602">
        <f>SUM(L348:L350)</f>
        <v>25</v>
      </c>
      <c r="M351" s="1263"/>
      <c r="N351" s="1373"/>
      <c r="O351" s="1261"/>
    </row>
    <row r="352" spans="1:21" s="26" customFormat="1" ht="27.75" hidden="1" customHeight="1" thickBot="1" x14ac:dyDescent="0.3">
      <c r="A352" s="1288" t="s">
        <v>78</v>
      </c>
      <c r="B352" s="1610" t="s">
        <v>35</v>
      </c>
      <c r="C352" s="1286" t="s">
        <v>35</v>
      </c>
      <c r="D352" s="1285" t="s">
        <v>512</v>
      </c>
      <c r="E352" s="1292"/>
      <c r="F352" s="3255" t="s">
        <v>622</v>
      </c>
      <c r="G352" s="3840" t="s">
        <v>619</v>
      </c>
      <c r="H352" s="3757" t="s">
        <v>51</v>
      </c>
      <c r="I352" s="3778" t="s">
        <v>621</v>
      </c>
      <c r="J352" s="1284"/>
      <c r="K352" s="1176" t="s">
        <v>48</v>
      </c>
      <c r="L352" s="1623">
        <v>0</v>
      </c>
      <c r="M352" s="1620" t="s">
        <v>615</v>
      </c>
      <c r="N352" s="1619" t="s">
        <v>130</v>
      </c>
      <c r="O352" s="1618">
        <v>0.18</v>
      </c>
      <c r="P352" s="1342"/>
      <c r="Q352" s="1342"/>
    </row>
    <row r="353" spans="1:21" s="26" customFormat="1" ht="17.25" hidden="1" customHeight="1" x14ac:dyDescent="0.25">
      <c r="A353" s="1279"/>
      <c r="B353" s="1607"/>
      <c r="C353" s="1277"/>
      <c r="D353" s="1276"/>
      <c r="E353" s="1292"/>
      <c r="F353" s="3800"/>
      <c r="G353" s="3841"/>
      <c r="H353" s="3758"/>
      <c r="I353" s="3779"/>
      <c r="J353" s="1275"/>
      <c r="K353" s="1493" t="s">
        <v>36</v>
      </c>
      <c r="L353" s="1595">
        <v>0</v>
      </c>
      <c r="M353" s="1335"/>
      <c r="N353" s="1616"/>
      <c r="O353" s="1333"/>
    </row>
    <row r="354" spans="1:21" s="26" customFormat="1" ht="23.25" hidden="1" customHeight="1" thickBot="1" x14ac:dyDescent="0.3">
      <c r="A354" s="1279"/>
      <c r="B354" s="1607"/>
      <c r="C354" s="1277"/>
      <c r="D354" s="1276"/>
      <c r="E354" s="1292"/>
      <c r="F354" s="3800"/>
      <c r="G354" s="3841"/>
      <c r="H354" s="3758"/>
      <c r="I354" s="3779"/>
      <c r="J354" s="1275"/>
      <c r="K354" s="1488" t="s">
        <v>43</v>
      </c>
      <c r="L354" s="1622">
        <v>0</v>
      </c>
      <c r="M354" s="1335"/>
      <c r="N354" s="1616"/>
      <c r="O354" s="1333"/>
      <c r="U354" s="1236"/>
    </row>
    <row r="355" spans="1:21" s="26" customFormat="1" ht="22.5" hidden="1" customHeight="1" thickBot="1" x14ac:dyDescent="0.3">
      <c r="A355" s="1279"/>
      <c r="B355" s="1607"/>
      <c r="C355" s="1277"/>
      <c r="D355" s="1276"/>
      <c r="E355" s="1292"/>
      <c r="F355" s="3801"/>
      <c r="G355" s="3842"/>
      <c r="H355" s="3759"/>
      <c r="I355" s="3780"/>
      <c r="J355" s="1267"/>
      <c r="K355" s="1485" t="s">
        <v>29</v>
      </c>
      <c r="L355" s="1495">
        <f>SUM(L352:L354)</f>
        <v>0</v>
      </c>
      <c r="M355" s="1263"/>
      <c r="N355" s="1262"/>
      <c r="O355" s="1324"/>
    </row>
    <row r="356" spans="1:21" s="26" customFormat="1" ht="21" hidden="1" customHeight="1" thickBot="1" x14ac:dyDescent="0.3">
      <c r="A356" s="1288" t="s">
        <v>78</v>
      </c>
      <c r="B356" s="1610" t="s">
        <v>35</v>
      </c>
      <c r="C356" s="1286" t="s">
        <v>35</v>
      </c>
      <c r="D356" s="1285" t="s">
        <v>519</v>
      </c>
      <c r="E356" s="1275"/>
      <c r="F356" s="3255" t="s">
        <v>620</v>
      </c>
      <c r="G356" s="3899" t="s">
        <v>619</v>
      </c>
      <c r="H356" s="3757" t="s">
        <v>51</v>
      </c>
      <c r="I356" s="3778" t="s">
        <v>618</v>
      </c>
      <c r="J356" s="1448"/>
      <c r="K356" s="1176" t="s">
        <v>48</v>
      </c>
      <c r="L356" s="1621">
        <v>0</v>
      </c>
      <c r="M356" s="1620" t="s">
        <v>617</v>
      </c>
      <c r="N356" s="1619" t="s">
        <v>243</v>
      </c>
      <c r="O356" s="1618">
        <v>1</v>
      </c>
      <c r="P356" s="1342"/>
      <c r="Q356" s="1342"/>
    </row>
    <row r="357" spans="1:21" s="26" customFormat="1" ht="19.5" hidden="1" customHeight="1" x14ac:dyDescent="0.25">
      <c r="A357" s="1279"/>
      <c r="B357" s="1607"/>
      <c r="C357" s="1277"/>
      <c r="D357" s="1276"/>
      <c r="E357" s="1275"/>
      <c r="F357" s="3800"/>
      <c r="G357" s="3900"/>
      <c r="H357" s="3758"/>
      <c r="I357" s="3779"/>
      <c r="J357" s="1448"/>
      <c r="K357" s="1493" t="s">
        <v>36</v>
      </c>
      <c r="L357" s="1595">
        <v>0</v>
      </c>
      <c r="M357" s="1335"/>
      <c r="N357" s="1616"/>
      <c r="O357" s="1333"/>
    </row>
    <row r="358" spans="1:21" s="26" customFormat="1" ht="22.5" hidden="1" customHeight="1" thickBot="1" x14ac:dyDescent="0.3">
      <c r="A358" s="1279"/>
      <c r="B358" s="1607"/>
      <c r="C358" s="1277"/>
      <c r="D358" s="1276"/>
      <c r="E358" s="1275"/>
      <c r="F358" s="3800"/>
      <c r="G358" s="3900"/>
      <c r="H358" s="3758"/>
      <c r="I358" s="3779"/>
      <c r="J358" s="1448"/>
      <c r="K358" s="1488" t="s">
        <v>43</v>
      </c>
      <c r="L358" s="1617">
        <v>0</v>
      </c>
      <c r="M358" s="1335"/>
      <c r="N358" s="1616"/>
      <c r="O358" s="1333"/>
    </row>
    <row r="359" spans="1:21" s="26" customFormat="1" ht="12" hidden="1" customHeight="1" thickBot="1" x14ac:dyDescent="0.3">
      <c r="A359" s="1279"/>
      <c r="B359" s="1607"/>
      <c r="C359" s="1277"/>
      <c r="D359" s="1276"/>
      <c r="E359" s="1275"/>
      <c r="F359" s="3801"/>
      <c r="G359" s="3901"/>
      <c r="H359" s="3759"/>
      <c r="I359" s="3780"/>
      <c r="J359" s="1448"/>
      <c r="K359" s="1485" t="s">
        <v>29</v>
      </c>
      <c r="L359" s="1495">
        <f>SUM(L356:L358)</f>
        <v>0</v>
      </c>
      <c r="M359" s="1263"/>
      <c r="N359" s="1262"/>
      <c r="O359" s="1324"/>
    </row>
    <row r="360" spans="1:21" s="26" customFormat="1" ht="26.25" customHeight="1" x14ac:dyDescent="0.25">
      <c r="A360" s="1288" t="s">
        <v>78</v>
      </c>
      <c r="B360" s="1610" t="s">
        <v>35</v>
      </c>
      <c r="C360" s="1286" t="s">
        <v>35</v>
      </c>
      <c r="D360" s="3793" t="s">
        <v>517</v>
      </c>
      <c r="E360" s="1284"/>
      <c r="F360" s="3255" t="s">
        <v>616</v>
      </c>
      <c r="G360" s="3899" t="s">
        <v>281</v>
      </c>
      <c r="H360" s="3757" t="s">
        <v>51</v>
      </c>
      <c r="I360" s="3778" t="s">
        <v>507</v>
      </c>
      <c r="J360" s="3802" t="s">
        <v>506</v>
      </c>
      <c r="K360" s="1493" t="s">
        <v>48</v>
      </c>
      <c r="L360" s="1595">
        <v>0</v>
      </c>
      <c r="M360" s="1409" t="s">
        <v>615</v>
      </c>
      <c r="N360" s="1615" t="s">
        <v>130</v>
      </c>
      <c r="O360" s="1364">
        <v>0.22</v>
      </c>
      <c r="P360" s="1342"/>
      <c r="Q360" s="1342"/>
    </row>
    <row r="361" spans="1:21" s="26" customFormat="1" ht="20.25" customHeight="1" x14ac:dyDescent="0.25">
      <c r="A361" s="1279"/>
      <c r="B361" s="1607"/>
      <c r="C361" s="1277"/>
      <c r="D361" s="3794"/>
      <c r="E361" s="1275"/>
      <c r="F361" s="3800"/>
      <c r="G361" s="3900"/>
      <c r="H361" s="3758"/>
      <c r="I361" s="3779"/>
      <c r="J361" s="3803"/>
      <c r="K361" s="1490" t="s">
        <v>36</v>
      </c>
      <c r="L361" s="1593">
        <v>0</v>
      </c>
      <c r="M361" s="1318"/>
      <c r="N361" s="1343"/>
      <c r="O361" s="1614"/>
      <c r="P361" s="1561"/>
      <c r="Q361" s="1561"/>
    </row>
    <row r="362" spans="1:21" s="26" customFormat="1" ht="22.5" customHeight="1" x14ac:dyDescent="0.25">
      <c r="A362" s="1279"/>
      <c r="B362" s="1607"/>
      <c r="C362" s="1277"/>
      <c r="D362" s="3794"/>
      <c r="E362" s="1275"/>
      <c r="F362" s="3800"/>
      <c r="G362" s="3900"/>
      <c r="H362" s="3758"/>
      <c r="I362" s="3779"/>
      <c r="J362" s="1448"/>
      <c r="K362" s="1490" t="s">
        <v>43</v>
      </c>
      <c r="L362" s="1593">
        <v>0</v>
      </c>
      <c r="M362" s="1318"/>
      <c r="N362" s="1426"/>
      <c r="O362" s="1326"/>
    </row>
    <row r="363" spans="1:21" s="26" customFormat="1" ht="14.25" customHeight="1" thickBot="1" x14ac:dyDescent="0.3">
      <c r="A363" s="1271"/>
      <c r="B363" s="1604"/>
      <c r="C363" s="1269"/>
      <c r="D363" s="3918"/>
      <c r="E363" s="1267"/>
      <c r="F363" s="3801"/>
      <c r="G363" s="3901"/>
      <c r="H363" s="3759"/>
      <c r="I363" s="3780"/>
      <c r="J363" s="1443"/>
      <c r="K363" s="1613" t="s">
        <v>29</v>
      </c>
      <c r="L363" s="1602">
        <f>SUM(L360:L362)</f>
        <v>0</v>
      </c>
      <c r="M363" s="1263"/>
      <c r="N363" s="1373"/>
      <c r="O363" s="1261"/>
    </row>
    <row r="364" spans="1:21" s="26" customFormat="1" ht="18.75" customHeight="1" x14ac:dyDescent="0.25">
      <c r="A364" s="1288" t="s">
        <v>78</v>
      </c>
      <c r="B364" s="1610" t="s">
        <v>35</v>
      </c>
      <c r="C364" s="1286" t="s">
        <v>35</v>
      </c>
      <c r="D364" s="3793" t="s">
        <v>514</v>
      </c>
      <c r="E364" s="1284"/>
      <c r="F364" s="4061" t="s">
        <v>614</v>
      </c>
      <c r="G364" s="3899" t="s">
        <v>281</v>
      </c>
      <c r="H364" s="3757" t="s">
        <v>51</v>
      </c>
      <c r="I364" s="3778" t="s">
        <v>507</v>
      </c>
      <c r="J364" s="3802" t="s">
        <v>506</v>
      </c>
      <c r="K364" s="1493" t="s">
        <v>48</v>
      </c>
      <c r="L364" s="1595"/>
      <c r="M364" s="3752" t="s">
        <v>613</v>
      </c>
      <c r="N364" s="1608" t="s">
        <v>243</v>
      </c>
      <c r="O364" s="1293">
        <v>1</v>
      </c>
    </row>
    <row r="365" spans="1:21" s="26" customFormat="1" ht="13.5" customHeight="1" x14ac:dyDescent="0.25">
      <c r="A365" s="1279"/>
      <c r="B365" s="1607"/>
      <c r="C365" s="1277"/>
      <c r="D365" s="3794"/>
      <c r="E365" s="1275"/>
      <c r="F365" s="4061"/>
      <c r="G365" s="3900"/>
      <c r="H365" s="3758"/>
      <c r="I365" s="3779"/>
      <c r="J365" s="3803"/>
      <c r="K365" s="1490" t="s">
        <v>36</v>
      </c>
      <c r="L365" s="1593"/>
      <c r="M365" s="3753"/>
      <c r="N365" s="1334"/>
      <c r="O365" s="1378"/>
      <c r="P365" s="905"/>
    </row>
    <row r="366" spans="1:21" s="26" customFormat="1" ht="23.25" customHeight="1" thickBot="1" x14ac:dyDescent="0.3">
      <c r="A366" s="1279"/>
      <c r="B366" s="1607"/>
      <c r="C366" s="1277"/>
      <c r="D366" s="3794"/>
      <c r="E366" s="1275"/>
      <c r="F366" s="4061"/>
      <c r="G366" s="3900"/>
      <c r="H366" s="3758"/>
      <c r="I366" s="3779"/>
      <c r="J366" s="1347"/>
      <c r="K366" s="1488" t="s">
        <v>43</v>
      </c>
      <c r="L366" s="1605">
        <v>234.4</v>
      </c>
      <c r="M366" s="1335"/>
      <c r="N366" s="1334"/>
      <c r="O366" s="1378"/>
    </row>
    <row r="367" spans="1:21" s="26" customFormat="1" ht="12" customHeight="1" thickBot="1" x14ac:dyDescent="0.3">
      <c r="A367" s="1279"/>
      <c r="B367" s="1607"/>
      <c r="C367" s="1277"/>
      <c r="D367" s="3794"/>
      <c r="E367" s="1275"/>
      <c r="F367" s="4062"/>
      <c r="G367" s="3901"/>
      <c r="H367" s="3759"/>
      <c r="I367" s="3780"/>
      <c r="J367" s="1370"/>
      <c r="K367" s="1485" t="s">
        <v>29</v>
      </c>
      <c r="L367" s="1602">
        <f>SUM(L364:L366)</f>
        <v>234.4</v>
      </c>
      <c r="M367" s="1263"/>
      <c r="N367" s="1328"/>
      <c r="O367" s="1261"/>
    </row>
    <row r="368" spans="1:21" s="26" customFormat="1" ht="27.75" customHeight="1" x14ac:dyDescent="0.25">
      <c r="A368" s="1288" t="s">
        <v>78</v>
      </c>
      <c r="B368" s="1610" t="s">
        <v>35</v>
      </c>
      <c r="C368" s="1286" t="s">
        <v>35</v>
      </c>
      <c r="D368" s="3793" t="s">
        <v>509</v>
      </c>
      <c r="E368" s="1284"/>
      <c r="F368" s="4068" t="s">
        <v>612</v>
      </c>
      <c r="G368" s="3899" t="s">
        <v>281</v>
      </c>
      <c r="H368" s="3757" t="s">
        <v>51</v>
      </c>
      <c r="I368" s="3778" t="s">
        <v>507</v>
      </c>
      <c r="J368" s="3802" t="s">
        <v>506</v>
      </c>
      <c r="K368" s="1493" t="s">
        <v>48</v>
      </c>
      <c r="L368" s="1595">
        <v>100</v>
      </c>
      <c r="M368" s="1612" t="s">
        <v>611</v>
      </c>
      <c r="N368" s="1608" t="s">
        <v>130</v>
      </c>
      <c r="O368" s="1293">
        <v>0.11</v>
      </c>
      <c r="P368" s="1236"/>
      <c r="Q368" s="1236"/>
    </row>
    <row r="369" spans="1:23" s="26" customFormat="1" ht="16.5" customHeight="1" x14ac:dyDescent="0.25">
      <c r="A369" s="1279"/>
      <c r="B369" s="1607"/>
      <c r="C369" s="1277"/>
      <c r="D369" s="3794"/>
      <c r="E369" s="1275"/>
      <c r="F369" s="4069"/>
      <c r="G369" s="3900"/>
      <c r="H369" s="3758"/>
      <c r="I369" s="3779"/>
      <c r="J369" s="3803"/>
      <c r="K369" s="1490" t="s">
        <v>36</v>
      </c>
      <c r="L369" s="1593"/>
      <c r="M369" s="1611"/>
      <c r="N369" s="1379"/>
      <c r="O369" s="1333"/>
    </row>
    <row r="370" spans="1:23" s="26" customFormat="1" ht="23.25" customHeight="1" thickBot="1" x14ac:dyDescent="0.3">
      <c r="A370" s="1279"/>
      <c r="B370" s="1607"/>
      <c r="C370" s="1277"/>
      <c r="D370" s="3794"/>
      <c r="E370" s="1275"/>
      <c r="F370" s="4069"/>
      <c r="G370" s="3900"/>
      <c r="H370" s="3758"/>
      <c r="I370" s="3779"/>
      <c r="J370" s="1448"/>
      <c r="K370" s="1488" t="s">
        <v>43</v>
      </c>
      <c r="L370" s="1605">
        <v>24.7</v>
      </c>
      <c r="M370" s="1611"/>
      <c r="N370" s="1379"/>
      <c r="O370" s="1333"/>
    </row>
    <row r="371" spans="1:23" s="26" customFormat="1" ht="21" customHeight="1" thickBot="1" x14ac:dyDescent="0.3">
      <c r="A371" s="1271"/>
      <c r="B371" s="1604"/>
      <c r="C371" s="1269"/>
      <c r="D371" s="3918"/>
      <c r="E371" s="1267"/>
      <c r="F371" s="4070"/>
      <c r="G371" s="3901"/>
      <c r="H371" s="3759"/>
      <c r="I371" s="3780"/>
      <c r="J371" s="1443"/>
      <c r="K371" s="1485" t="s">
        <v>29</v>
      </c>
      <c r="L371" s="1602">
        <f>SUM(L368:L370)</f>
        <v>124.7</v>
      </c>
      <c r="M371" s="1263"/>
      <c r="N371" s="1373"/>
      <c r="O371" s="1324"/>
      <c r="Q371" s="905"/>
    </row>
    <row r="372" spans="1:23" s="26" customFormat="1" ht="14.45" customHeight="1" thickBot="1" x14ac:dyDescent="0.3">
      <c r="A372" s="1288" t="s">
        <v>78</v>
      </c>
      <c r="B372" s="1610" t="s">
        <v>35</v>
      </c>
      <c r="C372" s="1286" t="s">
        <v>35</v>
      </c>
      <c r="D372" s="3793" t="s">
        <v>610</v>
      </c>
      <c r="E372" s="1448"/>
      <c r="F372" s="3255" t="s">
        <v>609</v>
      </c>
      <c r="G372" s="1465"/>
      <c r="H372" s="3757" t="s">
        <v>51</v>
      </c>
      <c r="I372" s="3778" t="s">
        <v>528</v>
      </c>
      <c r="J372" s="3826" t="s">
        <v>120</v>
      </c>
      <c r="K372" s="1493" t="s">
        <v>48</v>
      </c>
      <c r="L372" s="1605">
        <v>37.200000000000003</v>
      </c>
      <c r="M372" s="3752" t="s">
        <v>608</v>
      </c>
      <c r="N372" s="1608" t="s">
        <v>243</v>
      </c>
      <c r="O372" s="1293">
        <v>3</v>
      </c>
      <c r="Q372" s="905"/>
    </row>
    <row r="373" spans="1:23" s="26" customFormat="1" ht="13.9" customHeight="1" thickBot="1" x14ac:dyDescent="0.3">
      <c r="A373" s="1279"/>
      <c r="B373" s="1607"/>
      <c r="C373" s="1277"/>
      <c r="D373" s="3794"/>
      <c r="E373" s="1448"/>
      <c r="F373" s="3597"/>
      <c r="G373" s="1465"/>
      <c r="H373" s="3758"/>
      <c r="I373" s="3779"/>
      <c r="J373" s="3827"/>
      <c r="K373" s="1490" t="s">
        <v>36</v>
      </c>
      <c r="L373" s="1605"/>
      <c r="M373" s="3753"/>
      <c r="N373" s="1334"/>
      <c r="O373" s="1378"/>
      <c r="Q373" s="905"/>
    </row>
    <row r="374" spans="1:23" s="26" customFormat="1" ht="13.9" customHeight="1" thickBot="1" x14ac:dyDescent="0.3">
      <c r="A374" s="1279"/>
      <c r="B374" s="1607"/>
      <c r="C374" s="1277"/>
      <c r="D374" s="3794"/>
      <c r="E374" s="1448"/>
      <c r="F374" s="3597"/>
      <c r="G374" s="1465"/>
      <c r="H374" s="3758"/>
      <c r="I374" s="3779"/>
      <c r="J374" s="1275"/>
      <c r="K374" s="1488" t="s">
        <v>43</v>
      </c>
      <c r="L374" s="1605"/>
      <c r="M374" s="1335"/>
      <c r="N374" s="1379"/>
      <c r="O374" s="1378"/>
      <c r="Q374" s="905"/>
    </row>
    <row r="375" spans="1:23" s="26" customFormat="1" ht="20.25" customHeight="1" thickBot="1" x14ac:dyDescent="0.3">
      <c r="A375" s="1271"/>
      <c r="B375" s="1604"/>
      <c r="C375" s="1269"/>
      <c r="D375" s="3918"/>
      <c r="E375" s="1448"/>
      <c r="F375" s="3166"/>
      <c r="G375" s="1465"/>
      <c r="H375" s="3759"/>
      <c r="I375" s="3780"/>
      <c r="J375" s="1267"/>
      <c r="K375" s="1485" t="s">
        <v>29</v>
      </c>
      <c r="L375" s="1602">
        <f>SUM(L372:L374)</f>
        <v>37.200000000000003</v>
      </c>
      <c r="M375" s="1335"/>
      <c r="N375" s="1379"/>
      <c r="O375" s="1378"/>
      <c r="Q375" s="905"/>
    </row>
    <row r="376" spans="1:23" s="26" customFormat="1" ht="15" customHeight="1" thickBot="1" x14ac:dyDescent="0.3">
      <c r="A376" s="3909" t="s">
        <v>78</v>
      </c>
      <c r="B376" s="3904" t="s">
        <v>35</v>
      </c>
      <c r="C376" s="3919" t="s">
        <v>84</v>
      </c>
      <c r="D376" s="3267" t="s">
        <v>607</v>
      </c>
      <c r="E376" s="3268"/>
      <c r="F376" s="3269"/>
      <c r="G376" s="3899" t="s">
        <v>267</v>
      </c>
      <c r="H376" s="3757" t="s">
        <v>51</v>
      </c>
      <c r="I376" s="3754" t="s">
        <v>528</v>
      </c>
      <c r="J376" s="3826" t="s">
        <v>120</v>
      </c>
      <c r="K376" s="1545" t="s">
        <v>48</v>
      </c>
      <c r="L376" s="1544">
        <f>L380+L384+L388+L392</f>
        <v>1315.3</v>
      </c>
      <c r="M376" s="1282"/>
      <c r="N376" s="1469"/>
      <c r="O376" s="1468"/>
      <c r="R376" s="1236"/>
      <c r="T376" s="1236"/>
      <c r="U376" s="1236"/>
      <c r="V376" s="1236"/>
    </row>
    <row r="377" spans="1:23" s="26" customFormat="1" ht="15" customHeight="1" thickBot="1" x14ac:dyDescent="0.3">
      <c r="A377" s="3910"/>
      <c r="B377" s="3905"/>
      <c r="C377" s="3907"/>
      <c r="D377" s="3270"/>
      <c r="E377" s="3271"/>
      <c r="F377" s="3272"/>
      <c r="G377" s="3900"/>
      <c r="H377" s="3758"/>
      <c r="I377" s="3755"/>
      <c r="J377" s="3827"/>
      <c r="K377" s="1601" t="s">
        <v>36</v>
      </c>
      <c r="L377" s="1600">
        <f>L381+L385+L389+L393</f>
        <v>0</v>
      </c>
      <c r="M377" s="1397"/>
      <c r="N377" s="1396"/>
      <c r="O377" s="1566"/>
    </row>
    <row r="378" spans="1:23" s="26" customFormat="1" ht="21.75" customHeight="1" thickBot="1" x14ac:dyDescent="0.3">
      <c r="A378" s="3910"/>
      <c r="B378" s="3905"/>
      <c r="C378" s="3907"/>
      <c r="D378" s="3270"/>
      <c r="E378" s="3271"/>
      <c r="F378" s="3272"/>
      <c r="G378" s="3900"/>
      <c r="H378" s="3758"/>
      <c r="I378" s="3755"/>
      <c r="J378" s="3827"/>
      <c r="K378" s="1545" t="s">
        <v>43</v>
      </c>
      <c r="L378" s="1544">
        <f>L382+L386+L390+L394</f>
        <v>0</v>
      </c>
      <c r="M378" s="1599"/>
      <c r="N378" s="1469"/>
      <c r="O378" s="1598"/>
    </row>
    <row r="379" spans="1:23" s="26" customFormat="1" ht="25.5" customHeight="1" thickBot="1" x14ac:dyDescent="0.3">
      <c r="A379" s="3911"/>
      <c r="B379" s="3906"/>
      <c r="C379" s="3908"/>
      <c r="D379" s="4044"/>
      <c r="E379" s="4045"/>
      <c r="F379" s="4046"/>
      <c r="G379" s="3901"/>
      <c r="H379" s="3759"/>
      <c r="I379" s="3756"/>
      <c r="J379" s="3828"/>
      <c r="K379" s="1543" t="s">
        <v>29</v>
      </c>
      <c r="L379" s="1542">
        <f>SUM(L376:L378)</f>
        <v>1315.3</v>
      </c>
      <c r="M379" s="1597"/>
      <c r="N379" s="1379"/>
      <c r="O379" s="1596"/>
    </row>
    <row r="380" spans="1:23" s="26" customFormat="1" ht="17.25" customHeight="1" x14ac:dyDescent="0.25">
      <c r="A380" s="3909" t="s">
        <v>78</v>
      </c>
      <c r="B380" s="3912" t="s">
        <v>35</v>
      </c>
      <c r="C380" s="3919" t="s">
        <v>84</v>
      </c>
      <c r="D380" s="3793" t="s">
        <v>35</v>
      </c>
      <c r="E380" s="1284"/>
      <c r="F380" s="4058" t="s">
        <v>606</v>
      </c>
      <c r="G380" s="3899" t="s">
        <v>267</v>
      </c>
      <c r="H380" s="4118" t="s">
        <v>51</v>
      </c>
      <c r="I380" s="4052" t="s">
        <v>528</v>
      </c>
      <c r="J380" s="3799" t="s">
        <v>120</v>
      </c>
      <c r="K380" s="1493" t="s">
        <v>48</v>
      </c>
      <c r="L380" s="1595">
        <v>450</v>
      </c>
      <c r="M380" s="3771" t="s">
        <v>605</v>
      </c>
      <c r="N380" s="3891" t="s">
        <v>46</v>
      </c>
      <c r="O380" s="1594">
        <v>8500</v>
      </c>
      <c r="P380" s="1504"/>
      <c r="Q380" s="1504"/>
      <c r="W380" s="1236"/>
    </row>
    <row r="381" spans="1:23" s="26" customFormat="1" ht="15.75" customHeight="1" x14ac:dyDescent="0.25">
      <c r="A381" s="3910"/>
      <c r="B381" s="3913"/>
      <c r="C381" s="3907"/>
      <c r="D381" s="3794"/>
      <c r="E381" s="1275"/>
      <c r="F381" s="4059"/>
      <c r="G381" s="3900"/>
      <c r="H381" s="4041"/>
      <c r="I381" s="4053"/>
      <c r="J381" s="3800"/>
      <c r="K381" s="1490" t="s">
        <v>36</v>
      </c>
      <c r="L381" s="1593"/>
      <c r="M381" s="3772"/>
      <c r="N381" s="3892"/>
      <c r="O381" s="1378"/>
    </row>
    <row r="382" spans="1:23" s="26" customFormat="1" ht="14.25" customHeight="1" thickBot="1" x14ac:dyDescent="0.3">
      <c r="A382" s="3910"/>
      <c r="B382" s="3913"/>
      <c r="C382" s="3907"/>
      <c r="D382" s="3794"/>
      <c r="E382" s="1275"/>
      <c r="F382" s="4059"/>
      <c r="G382" s="3900"/>
      <c r="H382" s="4041"/>
      <c r="I382" s="4053"/>
      <c r="J382" s="3800"/>
      <c r="K382" s="1591" t="s">
        <v>43</v>
      </c>
      <c r="L382" s="1590">
        <v>0</v>
      </c>
      <c r="M382" s="1589"/>
      <c r="N382" s="1426"/>
      <c r="O382" s="1326"/>
    </row>
    <row r="383" spans="1:23" s="26" customFormat="1" ht="16.5" customHeight="1" thickBot="1" x14ac:dyDescent="0.3">
      <c r="A383" s="3911"/>
      <c r="B383" s="3914"/>
      <c r="C383" s="3908"/>
      <c r="D383" s="3918"/>
      <c r="E383" s="1267"/>
      <c r="F383" s="4060"/>
      <c r="G383" s="3901"/>
      <c r="H383" s="4119"/>
      <c r="I383" s="4053"/>
      <c r="J383" s="3801"/>
      <c r="K383" s="1485" t="s">
        <v>29</v>
      </c>
      <c r="L383" s="1588">
        <f>SUM(L380:L382)</f>
        <v>450</v>
      </c>
      <c r="M383" s="1587"/>
      <c r="N383" s="1451"/>
      <c r="O383" s="1586"/>
    </row>
    <row r="384" spans="1:23" s="26" customFormat="1" ht="18.75" customHeight="1" thickBot="1" x14ac:dyDescent="0.3">
      <c r="A384" s="3910" t="s">
        <v>78</v>
      </c>
      <c r="B384" s="3905" t="s">
        <v>35</v>
      </c>
      <c r="C384" s="3907" t="s">
        <v>84</v>
      </c>
      <c r="D384" s="3794" t="s">
        <v>84</v>
      </c>
      <c r="E384" s="1275"/>
      <c r="F384" s="4059" t="s">
        <v>604</v>
      </c>
      <c r="G384" s="3900" t="s">
        <v>267</v>
      </c>
      <c r="H384" s="3758" t="s">
        <v>51</v>
      </c>
      <c r="I384" s="4053"/>
      <c r="J384" s="3799" t="s">
        <v>120</v>
      </c>
      <c r="K384" s="1539" t="s">
        <v>48</v>
      </c>
      <c r="L384" s="1585">
        <v>660.3</v>
      </c>
      <c r="M384" s="1584"/>
      <c r="N384" s="1583"/>
      <c r="O384" s="1582"/>
      <c r="P384" s="1504"/>
      <c r="Q384" s="1504"/>
      <c r="R384" s="1237"/>
      <c r="U384" s="1236"/>
    </row>
    <row r="385" spans="1:21" s="26" customFormat="1" ht="22.5" customHeight="1" thickBot="1" x14ac:dyDescent="0.3">
      <c r="A385" s="3910"/>
      <c r="B385" s="3905"/>
      <c r="C385" s="3907"/>
      <c r="D385" s="3794"/>
      <c r="E385" s="1275"/>
      <c r="F385" s="4059"/>
      <c r="G385" s="3900"/>
      <c r="H385" s="3758"/>
      <c r="I385" s="4053"/>
      <c r="J385" s="3800"/>
      <c r="K385" s="1490" t="s">
        <v>36</v>
      </c>
      <c r="L385" s="1581"/>
      <c r="M385" s="1580" t="s">
        <v>603</v>
      </c>
      <c r="N385" s="1574" t="s">
        <v>602</v>
      </c>
      <c r="O385" s="1573">
        <v>2.66</v>
      </c>
      <c r="P385" s="1349"/>
      <c r="Q385" s="1349"/>
    </row>
    <row r="386" spans="1:21" s="26" customFormat="1" ht="18" customHeight="1" thickBot="1" x14ac:dyDescent="0.3">
      <c r="A386" s="3910"/>
      <c r="B386" s="3905"/>
      <c r="C386" s="3907"/>
      <c r="D386" s="3794"/>
      <c r="E386" s="1275"/>
      <c r="F386" s="4059"/>
      <c r="G386" s="3900"/>
      <c r="H386" s="3758"/>
      <c r="I386" s="4053"/>
      <c r="J386" s="3800"/>
      <c r="K386" s="1488" t="s">
        <v>43</v>
      </c>
      <c r="L386" s="1579">
        <v>0</v>
      </c>
      <c r="M386" s="1282"/>
      <c r="N386" s="1469"/>
      <c r="O386" s="1512"/>
    </row>
    <row r="387" spans="1:21" s="26" customFormat="1" ht="23.25" customHeight="1" thickBot="1" x14ac:dyDescent="0.3">
      <c r="A387" s="3911"/>
      <c r="B387" s="3906"/>
      <c r="C387" s="3908"/>
      <c r="D387" s="3918"/>
      <c r="E387" s="1275"/>
      <c r="F387" s="4059"/>
      <c r="G387" s="3900"/>
      <c r="H387" s="3758"/>
      <c r="I387" s="4053"/>
      <c r="J387" s="3801"/>
      <c r="K387" s="1578" t="s">
        <v>29</v>
      </c>
      <c r="L387" s="1577">
        <f>SUM(L384:L386)</f>
        <v>660.3</v>
      </c>
      <c r="M387" s="1397"/>
      <c r="N387" s="1396"/>
      <c r="O387" s="1395"/>
    </row>
    <row r="388" spans="1:21" s="26" customFormat="1" ht="24" customHeight="1" thickBot="1" x14ac:dyDescent="0.3">
      <c r="A388" s="3909" t="s">
        <v>78</v>
      </c>
      <c r="B388" s="3904" t="s">
        <v>35</v>
      </c>
      <c r="C388" s="3919" t="s">
        <v>84</v>
      </c>
      <c r="D388" s="3793" t="s">
        <v>78</v>
      </c>
      <c r="E388" s="1284"/>
      <c r="F388" s="4058" t="s">
        <v>601</v>
      </c>
      <c r="G388" s="3899" t="s">
        <v>267</v>
      </c>
      <c r="H388" s="3757" t="s">
        <v>51</v>
      </c>
      <c r="I388" s="4053"/>
      <c r="J388" s="3799" t="s">
        <v>120</v>
      </c>
      <c r="K388" s="1176" t="s">
        <v>48</v>
      </c>
      <c r="L388" s="1576">
        <v>200</v>
      </c>
      <c r="M388" s="1575" t="s">
        <v>600</v>
      </c>
      <c r="N388" s="1574" t="s">
        <v>130</v>
      </c>
      <c r="O388" s="1573">
        <v>1.6</v>
      </c>
      <c r="P388" s="1349"/>
      <c r="Q388" s="1349"/>
      <c r="U388" s="1236"/>
    </row>
    <row r="389" spans="1:21" s="26" customFormat="1" ht="20.25" customHeight="1" thickBot="1" x14ac:dyDescent="0.3">
      <c r="A389" s="3910"/>
      <c r="B389" s="3905"/>
      <c r="C389" s="3907"/>
      <c r="D389" s="3794"/>
      <c r="E389" s="1275"/>
      <c r="F389" s="4059"/>
      <c r="G389" s="3900"/>
      <c r="H389" s="3758"/>
      <c r="I389" s="4053"/>
      <c r="J389" s="3800"/>
      <c r="K389" s="1174" t="s">
        <v>36</v>
      </c>
      <c r="L389" s="1572"/>
      <c r="M389" s="1391"/>
      <c r="N389" s="1390"/>
      <c r="O389" s="1389"/>
    </row>
    <row r="390" spans="1:21" s="26" customFormat="1" ht="18" customHeight="1" thickBot="1" x14ac:dyDescent="0.3">
      <c r="A390" s="3910"/>
      <c r="B390" s="3905"/>
      <c r="C390" s="3907"/>
      <c r="D390" s="3794"/>
      <c r="E390" s="1275"/>
      <c r="F390" s="4059"/>
      <c r="G390" s="3900"/>
      <c r="H390" s="3758"/>
      <c r="I390" s="4053"/>
      <c r="J390" s="3800"/>
      <c r="K390" s="1496" t="s">
        <v>43</v>
      </c>
      <c r="L390" s="1571"/>
      <c r="M390" s="1414"/>
      <c r="N390" s="1413"/>
      <c r="O390" s="1412"/>
    </row>
    <row r="391" spans="1:21" s="26" customFormat="1" ht="18" customHeight="1" thickBot="1" x14ac:dyDescent="0.3">
      <c r="A391" s="3911"/>
      <c r="B391" s="3906"/>
      <c r="C391" s="3908"/>
      <c r="D391" s="3918"/>
      <c r="E391" s="1267"/>
      <c r="F391" s="1550"/>
      <c r="G391" s="3901"/>
      <c r="H391" s="3759"/>
      <c r="I391" s="4053"/>
      <c r="J391" s="3801"/>
      <c r="K391" s="1485" t="s">
        <v>29</v>
      </c>
      <c r="L391" s="1570">
        <f>SUM(L388:L390)</f>
        <v>200</v>
      </c>
      <c r="M391" s="1314"/>
      <c r="N391" s="1451"/>
      <c r="O391" s="1312"/>
    </row>
    <row r="392" spans="1:21" s="26" customFormat="1" ht="16.5" customHeight="1" thickBot="1" x14ac:dyDescent="0.3">
      <c r="A392" s="3909" t="s">
        <v>78</v>
      </c>
      <c r="B392" s="3904" t="s">
        <v>35</v>
      </c>
      <c r="C392" s="3919" t="s">
        <v>84</v>
      </c>
      <c r="D392" s="3793" t="s">
        <v>77</v>
      </c>
      <c r="E392" s="1284"/>
      <c r="F392" s="4058" t="s">
        <v>599</v>
      </c>
      <c r="G392" s="3899" t="s">
        <v>267</v>
      </c>
      <c r="H392" s="3757" t="s">
        <v>51</v>
      </c>
      <c r="I392" s="4053"/>
      <c r="J392" s="3799" t="s">
        <v>120</v>
      </c>
      <c r="K392" s="1493" t="s">
        <v>48</v>
      </c>
      <c r="L392" s="1492">
        <v>5</v>
      </c>
      <c r="M392" s="1569" t="s">
        <v>598</v>
      </c>
      <c r="N392" s="1568" t="s">
        <v>46</v>
      </c>
      <c r="O392" s="1567">
        <v>1</v>
      </c>
      <c r="P392" s="1349"/>
      <c r="Q392" s="1349"/>
    </row>
    <row r="393" spans="1:21" s="26" customFormat="1" ht="18" customHeight="1" thickBot="1" x14ac:dyDescent="0.3">
      <c r="A393" s="3910"/>
      <c r="B393" s="3905"/>
      <c r="C393" s="3907"/>
      <c r="D393" s="3794"/>
      <c r="E393" s="1275"/>
      <c r="F393" s="4059"/>
      <c r="G393" s="3900"/>
      <c r="H393" s="3758"/>
      <c r="I393" s="4053"/>
      <c r="J393" s="3800"/>
      <c r="K393" s="1488" t="s">
        <v>36</v>
      </c>
      <c r="L393" s="1526"/>
      <c r="M393" s="1397"/>
      <c r="N393" s="1396"/>
      <c r="O393" s="1566"/>
    </row>
    <row r="394" spans="1:21" s="26" customFormat="1" ht="17.25" customHeight="1" thickBot="1" x14ac:dyDescent="0.3">
      <c r="A394" s="3910"/>
      <c r="B394" s="3905"/>
      <c r="C394" s="3907"/>
      <c r="D394" s="3794"/>
      <c r="E394" s="1275"/>
      <c r="F394" s="4059"/>
      <c r="G394" s="3900"/>
      <c r="H394" s="3758"/>
      <c r="I394" s="4053"/>
      <c r="J394" s="3800"/>
      <c r="K394" s="1176" t="s">
        <v>43</v>
      </c>
      <c r="L394" s="1565">
        <v>0</v>
      </c>
      <c r="M394" s="1282"/>
      <c r="N394" s="1469"/>
      <c r="O394" s="1468"/>
    </row>
    <row r="395" spans="1:21" s="26" customFormat="1" ht="16.5" customHeight="1" thickBot="1" x14ac:dyDescent="0.3">
      <c r="A395" s="3911"/>
      <c r="B395" s="3906"/>
      <c r="C395" s="3908"/>
      <c r="D395" s="3918"/>
      <c r="E395" s="1267"/>
      <c r="F395" s="4060"/>
      <c r="G395" s="3901"/>
      <c r="H395" s="3759"/>
      <c r="I395" s="4054"/>
      <c r="J395" s="3801"/>
      <c r="K395" s="1485" t="s">
        <v>29</v>
      </c>
      <c r="L395" s="1484">
        <f>SUM(L392:L394)</f>
        <v>5</v>
      </c>
      <c r="M395" s="1314"/>
      <c r="N395" s="1451"/>
      <c r="O395" s="1450"/>
    </row>
    <row r="396" spans="1:21" s="26" customFormat="1" ht="26.25" customHeight="1" thickBot="1" x14ac:dyDescent="0.3">
      <c r="A396" s="3909" t="s">
        <v>78</v>
      </c>
      <c r="B396" s="3904" t="s">
        <v>35</v>
      </c>
      <c r="C396" s="3919" t="s">
        <v>78</v>
      </c>
      <c r="D396" s="3207" t="s">
        <v>594</v>
      </c>
      <c r="E396" s="3208"/>
      <c r="F396" s="3209"/>
      <c r="G396" s="3899" t="s">
        <v>597</v>
      </c>
      <c r="H396" s="4118" t="s">
        <v>51</v>
      </c>
      <c r="I396" s="3754" t="s">
        <v>528</v>
      </c>
      <c r="J396" s="3826" t="s">
        <v>120</v>
      </c>
      <c r="K396" s="1514" t="s">
        <v>48</v>
      </c>
      <c r="L396" s="1513">
        <f>L400</f>
        <v>10</v>
      </c>
      <c r="M396" s="1499" t="s">
        <v>596</v>
      </c>
      <c r="N396" s="1564" t="s">
        <v>130</v>
      </c>
      <c r="O396" s="1530">
        <v>10.4</v>
      </c>
      <c r="P396" s="1342"/>
      <c r="Q396" s="1342"/>
    </row>
    <row r="397" spans="1:21" s="26" customFormat="1" ht="18" customHeight="1" thickBot="1" x14ac:dyDescent="0.3">
      <c r="A397" s="3910"/>
      <c r="B397" s="3905"/>
      <c r="C397" s="3907"/>
      <c r="D397" s="3210"/>
      <c r="E397" s="3211"/>
      <c r="F397" s="3212"/>
      <c r="G397" s="3900"/>
      <c r="H397" s="4041"/>
      <c r="I397" s="3755"/>
      <c r="J397" s="3827"/>
      <c r="K397" s="1511" t="s">
        <v>36</v>
      </c>
      <c r="L397" s="1507"/>
      <c r="M397" s="3888" t="s">
        <v>595</v>
      </c>
      <c r="N397" s="1563" t="s">
        <v>130</v>
      </c>
      <c r="O397" s="3829">
        <v>15</v>
      </c>
      <c r="P397" s="1561"/>
      <c r="Q397" s="1561"/>
    </row>
    <row r="398" spans="1:21" s="26" customFormat="1" ht="27" customHeight="1" thickBot="1" x14ac:dyDescent="0.3">
      <c r="A398" s="3910"/>
      <c r="B398" s="3905"/>
      <c r="C398" s="3907"/>
      <c r="D398" s="3210"/>
      <c r="E398" s="3211"/>
      <c r="F398" s="3212"/>
      <c r="G398" s="3900"/>
      <c r="H398" s="4041"/>
      <c r="I398" s="3755"/>
      <c r="J398" s="3827"/>
      <c r="K398" s="1510" t="s">
        <v>43</v>
      </c>
      <c r="L398" s="1507">
        <f>L401</f>
        <v>0</v>
      </c>
      <c r="M398" s="3763"/>
      <c r="N398" s="1344"/>
      <c r="O398" s="3830"/>
      <c r="P398" s="1561"/>
      <c r="Q398" s="1561"/>
    </row>
    <row r="399" spans="1:21" s="26" customFormat="1" ht="23.25" customHeight="1" thickBot="1" x14ac:dyDescent="0.3">
      <c r="A399" s="3911"/>
      <c r="B399" s="3906"/>
      <c r="C399" s="3908"/>
      <c r="D399" s="4055"/>
      <c r="E399" s="4056"/>
      <c r="F399" s="4057"/>
      <c r="G399" s="3900"/>
      <c r="H399" s="4041"/>
      <c r="I399" s="3755"/>
      <c r="J399" s="3827"/>
      <c r="K399" s="1508" t="s">
        <v>29</v>
      </c>
      <c r="L399" s="1507">
        <f>SUM(L396:L398)</f>
        <v>10</v>
      </c>
      <c r="M399" s="1560"/>
      <c r="N399" s="1559"/>
      <c r="O399" s="1558"/>
      <c r="P399" s="1546"/>
      <c r="Q399" s="1546"/>
    </row>
    <row r="400" spans="1:21" s="26" customFormat="1" ht="16.5" customHeight="1" x14ac:dyDescent="0.25">
      <c r="A400" s="1303" t="s">
        <v>78</v>
      </c>
      <c r="B400" s="1449" t="s">
        <v>35</v>
      </c>
      <c r="C400" s="1302" t="s">
        <v>78</v>
      </c>
      <c r="D400" s="1285" t="s">
        <v>35</v>
      </c>
      <c r="E400" s="1549"/>
      <c r="F400" s="3255" t="s">
        <v>594</v>
      </c>
      <c r="G400" s="3900"/>
      <c r="H400" s="4041"/>
      <c r="I400" s="3755"/>
      <c r="J400" s="3827"/>
      <c r="K400" s="1557" t="s">
        <v>48</v>
      </c>
      <c r="L400" s="1556">
        <v>10</v>
      </c>
      <c r="M400" s="1553"/>
      <c r="N400" s="1552"/>
      <c r="O400" s="1551"/>
      <c r="P400" s="1546"/>
      <c r="Q400" s="1546"/>
      <c r="U400" s="1236"/>
    </row>
    <row r="401" spans="1:21" s="26" customFormat="1" ht="17.25" customHeight="1" thickBot="1" x14ac:dyDescent="0.3">
      <c r="A401" s="1303"/>
      <c r="B401" s="1449"/>
      <c r="C401" s="1302"/>
      <c r="D401" s="1276"/>
      <c r="E401" s="1549"/>
      <c r="F401" s="3597"/>
      <c r="G401" s="3900"/>
      <c r="H401" s="4041"/>
      <c r="I401" s="3755"/>
      <c r="J401" s="3827"/>
      <c r="K401" s="1555" t="s">
        <v>43</v>
      </c>
      <c r="L401" s="1554"/>
      <c r="M401" s="1553"/>
      <c r="N401" s="1552"/>
      <c r="O401" s="1551"/>
      <c r="P401" s="1546"/>
      <c r="Q401" s="1546"/>
    </row>
    <row r="402" spans="1:21" s="26" customFormat="1" ht="16.5" customHeight="1" thickBot="1" x14ac:dyDescent="0.3">
      <c r="A402" s="1303"/>
      <c r="B402" s="1449"/>
      <c r="C402" s="1302"/>
      <c r="D402" s="1550"/>
      <c r="E402" s="1549"/>
      <c r="F402" s="3166"/>
      <c r="G402" s="3901"/>
      <c r="H402" s="4119"/>
      <c r="I402" s="3756"/>
      <c r="J402" s="3828"/>
      <c r="K402" s="1548" t="s">
        <v>29</v>
      </c>
      <c r="L402" s="1484">
        <f>SUM(L400)</f>
        <v>10</v>
      </c>
      <c r="M402" s="1534"/>
      <c r="N402" s="1533"/>
      <c r="O402" s="1547"/>
      <c r="P402" s="1546"/>
      <c r="Q402" s="1546"/>
    </row>
    <row r="403" spans="1:21" s="26" customFormat="1" ht="15" customHeight="1" thickBot="1" x14ac:dyDescent="0.3">
      <c r="A403" s="1288" t="s">
        <v>78</v>
      </c>
      <c r="B403" s="1435" t="s">
        <v>35</v>
      </c>
      <c r="C403" s="1286" t="s">
        <v>77</v>
      </c>
      <c r="D403" s="3207" t="s">
        <v>593</v>
      </c>
      <c r="E403" s="3208"/>
      <c r="F403" s="3209"/>
      <c r="G403" s="3899" t="s">
        <v>592</v>
      </c>
      <c r="H403" s="3757" t="s">
        <v>51</v>
      </c>
      <c r="I403" s="1309" t="s">
        <v>507</v>
      </c>
      <c r="J403" s="3802" t="s">
        <v>506</v>
      </c>
      <c r="K403" s="1514" t="s">
        <v>48</v>
      </c>
      <c r="L403" s="1544">
        <f>L407</f>
        <v>40</v>
      </c>
      <c r="M403" s="1282"/>
      <c r="N403" s="1469"/>
      <c r="O403" s="1512"/>
    </row>
    <row r="404" spans="1:21" s="26" customFormat="1" ht="15" customHeight="1" thickBot="1" x14ac:dyDescent="0.3">
      <c r="A404" s="1279"/>
      <c r="B404" s="1394"/>
      <c r="C404" s="1277"/>
      <c r="D404" s="3210"/>
      <c r="E404" s="3211"/>
      <c r="F404" s="3212"/>
      <c r="G404" s="3900"/>
      <c r="H404" s="3758"/>
      <c r="I404" s="1274"/>
      <c r="J404" s="3803"/>
      <c r="K404" s="1510" t="s">
        <v>36</v>
      </c>
      <c r="L404" s="1542">
        <f>L408</f>
        <v>60</v>
      </c>
      <c r="M404" s="1318"/>
      <c r="N404" s="1426"/>
      <c r="O404" s="1316"/>
      <c r="U404" s="1236"/>
    </row>
    <row r="405" spans="1:21" s="26" customFormat="1" ht="15" customHeight="1" thickBot="1" x14ac:dyDescent="0.3">
      <c r="A405" s="1279"/>
      <c r="B405" s="1394"/>
      <c r="C405" s="1277"/>
      <c r="D405" s="3210"/>
      <c r="E405" s="3211"/>
      <c r="F405" s="3212"/>
      <c r="G405" s="3900"/>
      <c r="H405" s="3758"/>
      <c r="I405" s="1274"/>
      <c r="J405" s="3800"/>
      <c r="K405" s="1545" t="s">
        <v>43</v>
      </c>
      <c r="L405" s="1544">
        <f>L409</f>
        <v>0</v>
      </c>
      <c r="M405" s="1318"/>
      <c r="N405" s="1426"/>
      <c r="O405" s="1316"/>
    </row>
    <row r="406" spans="1:21" s="26" customFormat="1" ht="20.25" customHeight="1" thickBot="1" x14ac:dyDescent="0.3">
      <c r="A406" s="1271"/>
      <c r="B406" s="1535"/>
      <c r="C406" s="1269"/>
      <c r="D406" s="4055"/>
      <c r="E406" s="4056"/>
      <c r="F406" s="4057"/>
      <c r="G406" s="3900"/>
      <c r="H406" s="3758"/>
      <c r="I406" s="1274"/>
      <c r="J406" s="3801"/>
      <c r="K406" s="1543" t="s">
        <v>29</v>
      </c>
      <c r="L406" s="1542">
        <f>SUM(L403:L405)</f>
        <v>100</v>
      </c>
      <c r="M406" s="1314"/>
      <c r="N406" s="1451"/>
      <c r="O406" s="1312"/>
    </row>
    <row r="407" spans="1:21" s="26" customFormat="1" ht="20.25" customHeight="1" thickBot="1" x14ac:dyDescent="0.3">
      <c r="A407" s="3909" t="s">
        <v>78</v>
      </c>
      <c r="B407" s="1435" t="s">
        <v>35</v>
      </c>
      <c r="C407" s="1286" t="s">
        <v>77</v>
      </c>
      <c r="D407" s="1285" t="s">
        <v>35</v>
      </c>
      <c r="E407" s="1284"/>
      <c r="F407" s="3179" t="s">
        <v>591</v>
      </c>
      <c r="G407" s="3900"/>
      <c r="H407" s="3758"/>
      <c r="I407" s="1274" t="s">
        <v>507</v>
      </c>
      <c r="J407" s="3802" t="s">
        <v>506</v>
      </c>
      <c r="K407" s="1174" t="s">
        <v>48</v>
      </c>
      <c r="L407" s="1492">
        <v>40</v>
      </c>
      <c r="M407" s="3236" t="s">
        <v>590</v>
      </c>
      <c r="N407" s="3894" t="s">
        <v>46</v>
      </c>
      <c r="O407" s="3750"/>
      <c r="P407" s="1237"/>
      <c r="Q407" s="1237"/>
    </row>
    <row r="408" spans="1:21" s="26" customFormat="1" ht="15" customHeight="1" thickBot="1" x14ac:dyDescent="0.3">
      <c r="A408" s="3910"/>
      <c r="B408" s="1394"/>
      <c r="C408" s="1277"/>
      <c r="D408" s="1276"/>
      <c r="E408" s="1275"/>
      <c r="F408" s="3180"/>
      <c r="G408" s="3900"/>
      <c r="H408" s="3758"/>
      <c r="I408" s="1274"/>
      <c r="J408" s="3803"/>
      <c r="K408" s="1539" t="s">
        <v>36</v>
      </c>
      <c r="L408" s="1322">
        <v>60</v>
      </c>
      <c r="M408" s="3763"/>
      <c r="N408" s="3895"/>
      <c r="O408" s="3751"/>
      <c r="P408" s="1237"/>
      <c r="Q408" s="1237"/>
      <c r="U408" s="1236"/>
    </row>
    <row r="409" spans="1:21" s="26" customFormat="1" ht="13.5" customHeight="1" thickBot="1" x14ac:dyDescent="0.3">
      <c r="A409" s="3910"/>
      <c r="B409" s="1394"/>
      <c r="C409" s="1277"/>
      <c r="D409" s="1276"/>
      <c r="E409" s="1275"/>
      <c r="F409" s="3180"/>
      <c r="G409" s="3900"/>
      <c r="H409" s="3758"/>
      <c r="I409" s="1274"/>
      <c r="J409" s="3800"/>
      <c r="K409" s="1488" t="s">
        <v>43</v>
      </c>
      <c r="L409" s="1537"/>
      <c r="M409" s="1518" t="s">
        <v>589</v>
      </c>
      <c r="N409" s="1517" t="s">
        <v>46</v>
      </c>
      <c r="O409" s="1536">
        <v>1</v>
      </c>
      <c r="P409" s="1237"/>
      <c r="Q409" s="1237"/>
    </row>
    <row r="410" spans="1:21" s="26" customFormat="1" ht="16.5" customHeight="1" thickBot="1" x14ac:dyDescent="0.3">
      <c r="A410" s="3911"/>
      <c r="B410" s="1535"/>
      <c r="C410" s="1269"/>
      <c r="D410" s="1268"/>
      <c r="E410" s="1267"/>
      <c r="F410" s="3181"/>
      <c r="G410" s="3901"/>
      <c r="H410" s="3759"/>
      <c r="I410" s="1266"/>
      <c r="J410" s="3801"/>
      <c r="K410" s="1485" t="s">
        <v>29</v>
      </c>
      <c r="L410" s="1484">
        <f>SUM(L407:L409)</f>
        <v>100</v>
      </c>
      <c r="M410" s="1534"/>
      <c r="N410" s="1533"/>
      <c r="O410" s="1312"/>
    </row>
    <row r="411" spans="1:21" s="26" customFormat="1" ht="17.25" customHeight="1" thickBot="1" x14ac:dyDescent="0.3">
      <c r="A411" s="3909" t="s">
        <v>78</v>
      </c>
      <c r="B411" s="3904" t="s">
        <v>35</v>
      </c>
      <c r="C411" s="3919" t="s">
        <v>75</v>
      </c>
      <c r="D411" s="3207" t="s">
        <v>588</v>
      </c>
      <c r="E411" s="3208"/>
      <c r="F411" s="3209"/>
      <c r="G411" s="3899" t="s">
        <v>582</v>
      </c>
      <c r="H411" s="3757" t="s">
        <v>51</v>
      </c>
      <c r="I411" s="3754" t="s">
        <v>528</v>
      </c>
      <c r="J411" s="4133" t="s">
        <v>120</v>
      </c>
      <c r="K411" s="1514" t="s">
        <v>48</v>
      </c>
      <c r="L411" s="1513">
        <f>L415+L419+L423</f>
        <v>124</v>
      </c>
      <c r="M411" s="1532"/>
      <c r="N411" s="1531"/>
      <c r="O411" s="1530"/>
      <c r="P411" s="1342"/>
      <c r="Q411" s="1342"/>
    </row>
    <row r="412" spans="1:21" s="26" customFormat="1" ht="15" customHeight="1" thickBot="1" x14ac:dyDescent="0.3">
      <c r="A412" s="3910"/>
      <c r="B412" s="3905"/>
      <c r="C412" s="3907"/>
      <c r="D412" s="3210"/>
      <c r="E412" s="3211"/>
      <c r="F412" s="3212"/>
      <c r="G412" s="3900"/>
      <c r="H412" s="3758"/>
      <c r="I412" s="3755"/>
      <c r="J412" s="4134"/>
      <c r="K412" s="1511" t="s">
        <v>36</v>
      </c>
      <c r="L412" s="1507">
        <f>L416+L420+L424</f>
        <v>150</v>
      </c>
      <c r="M412" s="1529"/>
      <c r="N412" s="1426"/>
      <c r="O412" s="1316"/>
    </row>
    <row r="413" spans="1:21" s="26" customFormat="1" ht="15" customHeight="1" thickBot="1" x14ac:dyDescent="0.3">
      <c r="A413" s="3910"/>
      <c r="B413" s="3905"/>
      <c r="C413" s="3907"/>
      <c r="D413" s="3210"/>
      <c r="E413" s="3211"/>
      <c r="F413" s="3212"/>
      <c r="G413" s="3900"/>
      <c r="H413" s="3758"/>
      <c r="I413" s="3755"/>
      <c r="J413" s="4134"/>
      <c r="K413" s="1511" t="s">
        <v>43</v>
      </c>
      <c r="L413" s="1507">
        <f>L417+L421+L425</f>
        <v>0</v>
      </c>
      <c r="M413" s="1318"/>
      <c r="N413" s="1426"/>
      <c r="O413" s="1316"/>
    </row>
    <row r="414" spans="1:21" s="26" customFormat="1" ht="15" customHeight="1" thickBot="1" x14ac:dyDescent="0.3">
      <c r="A414" s="3911"/>
      <c r="B414" s="3906"/>
      <c r="C414" s="3908"/>
      <c r="D414" s="4055"/>
      <c r="E414" s="4056"/>
      <c r="F414" s="4057"/>
      <c r="G414" s="3901"/>
      <c r="H414" s="3759"/>
      <c r="I414" s="3755"/>
      <c r="J414" s="4135"/>
      <c r="K414" s="1376" t="s">
        <v>29</v>
      </c>
      <c r="L414" s="1507">
        <f>SUM(L411:L413)</f>
        <v>274</v>
      </c>
      <c r="M414" s="1314"/>
      <c r="N414" s="1451"/>
      <c r="O414" s="1312"/>
    </row>
    <row r="415" spans="1:21" s="26" customFormat="1" ht="24" customHeight="1" thickBot="1" x14ac:dyDescent="0.3">
      <c r="A415" s="3909" t="s">
        <v>78</v>
      </c>
      <c r="B415" s="3904" t="s">
        <v>35</v>
      </c>
      <c r="C415" s="3919" t="s">
        <v>75</v>
      </c>
      <c r="D415" s="3793" t="s">
        <v>35</v>
      </c>
      <c r="E415" s="1284"/>
      <c r="F415" s="3255" t="s">
        <v>587</v>
      </c>
      <c r="G415" s="3899" t="s">
        <v>582</v>
      </c>
      <c r="H415" s="3757" t="s">
        <v>51</v>
      </c>
      <c r="I415" s="3755"/>
      <c r="J415" s="3886"/>
      <c r="K415" s="1493" t="s">
        <v>48</v>
      </c>
      <c r="L415" s="1492">
        <v>30</v>
      </c>
      <c r="M415" s="1521" t="s">
        <v>586</v>
      </c>
      <c r="N415" s="1520" t="s">
        <v>46</v>
      </c>
      <c r="O415" s="1527">
        <v>15</v>
      </c>
      <c r="P415" s="1522"/>
      <c r="Q415" s="1522"/>
    </row>
    <row r="416" spans="1:21" s="26" customFormat="1" ht="22.5" customHeight="1" thickBot="1" x14ac:dyDescent="0.3">
      <c r="A416" s="3910"/>
      <c r="B416" s="3905"/>
      <c r="C416" s="3907"/>
      <c r="D416" s="3794"/>
      <c r="E416" s="1275"/>
      <c r="F416" s="3597"/>
      <c r="G416" s="3900"/>
      <c r="H416" s="3758"/>
      <c r="I416" s="3755"/>
      <c r="J416" s="3800"/>
      <c r="K416" s="1488" t="s">
        <v>36</v>
      </c>
      <c r="L416" s="1526">
        <v>50</v>
      </c>
      <c r="M416" s="1397"/>
      <c r="N416" s="1396"/>
      <c r="O416" s="1395"/>
    </row>
    <row r="417" spans="1:23" s="26" customFormat="1" ht="15" customHeight="1" thickBot="1" x14ac:dyDescent="0.3">
      <c r="A417" s="3910"/>
      <c r="B417" s="3905"/>
      <c r="C417" s="3907"/>
      <c r="D417" s="3794"/>
      <c r="E417" s="1275"/>
      <c r="F417" s="3597"/>
      <c r="G417" s="3900"/>
      <c r="H417" s="3758"/>
      <c r="I417" s="3755"/>
      <c r="J417" s="3800"/>
      <c r="K417" s="1176" t="s">
        <v>43</v>
      </c>
      <c r="L417" s="1492">
        <v>0</v>
      </c>
      <c r="M417" s="1282"/>
      <c r="N417" s="1469"/>
      <c r="O417" s="1512"/>
      <c r="W417" s="1236"/>
    </row>
    <row r="418" spans="1:23" s="26" customFormat="1" ht="13.5" customHeight="1" thickBot="1" x14ac:dyDescent="0.3">
      <c r="A418" s="3911"/>
      <c r="B418" s="3906"/>
      <c r="C418" s="3908"/>
      <c r="D418" s="3918"/>
      <c r="E418" s="1267"/>
      <c r="F418" s="3166"/>
      <c r="G418" s="3901"/>
      <c r="H418" s="3759"/>
      <c r="I418" s="3755"/>
      <c r="J418" s="3801"/>
      <c r="K418" s="1485" t="s">
        <v>29</v>
      </c>
      <c r="L418" s="1484">
        <f>SUM(L415:L417)</f>
        <v>80</v>
      </c>
      <c r="M418" s="1314"/>
      <c r="N418" s="1451"/>
      <c r="O418" s="1312"/>
    </row>
    <row r="419" spans="1:23" s="26" customFormat="1" ht="15" customHeight="1" thickBot="1" x14ac:dyDescent="0.3">
      <c r="A419" s="3909" t="s">
        <v>78</v>
      </c>
      <c r="B419" s="3904" t="s">
        <v>35</v>
      </c>
      <c r="C419" s="3919" t="s">
        <v>75</v>
      </c>
      <c r="D419" s="3793" t="s">
        <v>84</v>
      </c>
      <c r="E419" s="1284"/>
      <c r="F419" s="3255" t="s">
        <v>585</v>
      </c>
      <c r="G419" s="3899" t="s">
        <v>582</v>
      </c>
      <c r="H419" s="3757" t="s">
        <v>51</v>
      </c>
      <c r="I419" s="3755"/>
      <c r="J419" s="3886"/>
      <c r="K419" s="1174" t="s">
        <v>48</v>
      </c>
      <c r="L419" s="1492">
        <v>24</v>
      </c>
      <c r="M419" s="1525" t="s">
        <v>584</v>
      </c>
      <c r="N419" s="1524" t="s">
        <v>46</v>
      </c>
      <c r="O419" s="1523">
        <v>10</v>
      </c>
      <c r="P419" s="1522"/>
      <c r="Q419" s="1522"/>
    </row>
    <row r="420" spans="1:23" s="26" customFormat="1" ht="25.5" customHeight="1" thickBot="1" x14ac:dyDescent="0.3">
      <c r="A420" s="3910"/>
      <c r="B420" s="3905"/>
      <c r="C420" s="3907"/>
      <c r="D420" s="3794"/>
      <c r="E420" s="1275"/>
      <c r="F420" s="3597"/>
      <c r="G420" s="3900"/>
      <c r="H420" s="3758"/>
      <c r="I420" s="3755"/>
      <c r="J420" s="3800"/>
      <c r="K420" s="1174" t="s">
        <v>36</v>
      </c>
      <c r="L420" s="1492">
        <v>100</v>
      </c>
      <c r="M420" s="1391"/>
      <c r="N420" s="1390"/>
      <c r="O420" s="1389"/>
      <c r="S420" s="1236"/>
      <c r="T420" s="1236"/>
    </row>
    <row r="421" spans="1:23" s="26" customFormat="1" ht="23.25" customHeight="1" thickBot="1" x14ac:dyDescent="0.3">
      <c r="A421" s="3910"/>
      <c r="B421" s="3905"/>
      <c r="C421" s="3907"/>
      <c r="D421" s="3794"/>
      <c r="E421" s="1275"/>
      <c r="F421" s="3597"/>
      <c r="G421" s="3900"/>
      <c r="H421" s="3758"/>
      <c r="I421" s="3755"/>
      <c r="J421" s="3800"/>
      <c r="K421" s="1496" t="s">
        <v>43</v>
      </c>
      <c r="L421" s="1322">
        <v>0</v>
      </c>
      <c r="M421" s="1414"/>
      <c r="N421" s="1413"/>
      <c r="O421" s="1412"/>
    </row>
    <row r="422" spans="1:23" s="26" customFormat="1" ht="21.75" customHeight="1" thickBot="1" x14ac:dyDescent="0.3">
      <c r="A422" s="3911"/>
      <c r="B422" s="3906"/>
      <c r="C422" s="3908"/>
      <c r="D422" s="3918"/>
      <c r="E422" s="1267"/>
      <c r="F422" s="3166"/>
      <c r="G422" s="3901"/>
      <c r="H422" s="3759"/>
      <c r="I422" s="3755"/>
      <c r="J422" s="3801"/>
      <c r="K422" s="1485" t="s">
        <v>29</v>
      </c>
      <c r="L422" s="1484">
        <f>SUM(L419:L421)</f>
        <v>124</v>
      </c>
      <c r="M422" s="1314"/>
      <c r="N422" s="1451"/>
      <c r="O422" s="1312"/>
    </row>
    <row r="423" spans="1:23" s="26" customFormat="1" ht="21" customHeight="1" thickBot="1" x14ac:dyDescent="0.3">
      <c r="A423" s="3909" t="s">
        <v>78</v>
      </c>
      <c r="B423" s="3904" t="s">
        <v>35</v>
      </c>
      <c r="C423" s="3919" t="s">
        <v>75</v>
      </c>
      <c r="D423" s="3793" t="s">
        <v>78</v>
      </c>
      <c r="E423" s="1284"/>
      <c r="F423" s="3896" t="s">
        <v>583</v>
      </c>
      <c r="G423" s="3899" t="s">
        <v>582</v>
      </c>
      <c r="H423" s="3757" t="s">
        <v>51</v>
      </c>
      <c r="I423" s="3755"/>
      <c r="J423" s="3886"/>
      <c r="K423" s="1493" t="s">
        <v>48</v>
      </c>
      <c r="L423" s="1492">
        <v>70</v>
      </c>
      <c r="M423" s="1521" t="s">
        <v>581</v>
      </c>
      <c r="N423" s="1520" t="s">
        <v>46</v>
      </c>
      <c r="O423" s="1519">
        <v>1</v>
      </c>
      <c r="P423" s="1515"/>
      <c r="Q423" s="1515"/>
      <c r="W423" s="1236"/>
    </row>
    <row r="424" spans="1:23" s="26" customFormat="1" ht="22.5" customHeight="1" thickBot="1" x14ac:dyDescent="0.3">
      <c r="A424" s="3910"/>
      <c r="B424" s="3905"/>
      <c r="C424" s="3907"/>
      <c r="D424" s="3794"/>
      <c r="E424" s="1275"/>
      <c r="F424" s="3897"/>
      <c r="G424" s="3900"/>
      <c r="H424" s="3758"/>
      <c r="I424" s="3755"/>
      <c r="J424" s="3800"/>
      <c r="K424" s="1490" t="s">
        <v>36</v>
      </c>
      <c r="L424" s="1322"/>
      <c r="M424" s="1518" t="s">
        <v>580</v>
      </c>
      <c r="N424" s="1517" t="s">
        <v>46</v>
      </c>
      <c r="O424" s="1516">
        <v>1</v>
      </c>
      <c r="P424" s="1515"/>
      <c r="Q424" s="1515"/>
    </row>
    <row r="425" spans="1:23" s="26" customFormat="1" ht="20.25" customHeight="1" thickBot="1" x14ac:dyDescent="0.3">
      <c r="A425" s="3910"/>
      <c r="B425" s="3905"/>
      <c r="C425" s="3907"/>
      <c r="D425" s="3794"/>
      <c r="E425" s="1275"/>
      <c r="F425" s="3897"/>
      <c r="G425" s="3900"/>
      <c r="H425" s="3758"/>
      <c r="I425" s="3755"/>
      <c r="J425" s="3800"/>
      <c r="K425" s="1488" t="s">
        <v>43</v>
      </c>
      <c r="L425" s="1322"/>
      <c r="M425" s="1318"/>
      <c r="N425" s="1426"/>
      <c r="O425" s="1316"/>
    </row>
    <row r="426" spans="1:23" s="26" customFormat="1" ht="15.75" customHeight="1" thickBot="1" x14ac:dyDescent="0.3">
      <c r="A426" s="3911"/>
      <c r="B426" s="3906"/>
      <c r="C426" s="3908"/>
      <c r="D426" s="3918"/>
      <c r="E426" s="1267"/>
      <c r="F426" s="3898"/>
      <c r="G426" s="3901"/>
      <c r="H426" s="3759"/>
      <c r="I426" s="3756"/>
      <c r="J426" s="3801"/>
      <c r="K426" s="1485" t="s">
        <v>29</v>
      </c>
      <c r="L426" s="1484">
        <f>SUM(L423:L425)</f>
        <v>70</v>
      </c>
      <c r="M426" s="1314"/>
      <c r="N426" s="1451"/>
      <c r="O426" s="1312"/>
    </row>
    <row r="427" spans="1:23" s="26" customFormat="1" ht="15" customHeight="1" thickBot="1" x14ac:dyDescent="0.3">
      <c r="A427" s="3909" t="s">
        <v>78</v>
      </c>
      <c r="B427" s="3904" t="s">
        <v>35</v>
      </c>
      <c r="C427" s="3932" t="s">
        <v>71</v>
      </c>
      <c r="D427" s="3207" t="s">
        <v>579</v>
      </c>
      <c r="E427" s="3208"/>
      <c r="F427" s="3209"/>
      <c r="G427" s="3899" t="s">
        <v>572</v>
      </c>
      <c r="H427" s="3757" t="s">
        <v>51</v>
      </c>
      <c r="I427" s="3754" t="s">
        <v>528</v>
      </c>
      <c r="J427" s="3802" t="s">
        <v>120</v>
      </c>
      <c r="K427" s="1514" t="s">
        <v>48</v>
      </c>
      <c r="L427" s="1513">
        <f>L431+L435+L439</f>
        <v>625</v>
      </c>
      <c r="M427" s="1282"/>
      <c r="N427" s="1469"/>
      <c r="O427" s="1512"/>
    </row>
    <row r="428" spans="1:23" s="26" customFormat="1" ht="15" customHeight="1" thickBot="1" x14ac:dyDescent="0.3">
      <c r="A428" s="3910"/>
      <c r="B428" s="3905"/>
      <c r="C428" s="3933"/>
      <c r="D428" s="3210"/>
      <c r="E428" s="3211"/>
      <c r="F428" s="3212"/>
      <c r="G428" s="3900"/>
      <c r="H428" s="3758"/>
      <c r="I428" s="3755"/>
      <c r="J428" s="3803"/>
      <c r="K428" s="1511" t="s">
        <v>36</v>
      </c>
      <c r="L428" s="1507">
        <f>L432+L436+L440</f>
        <v>0</v>
      </c>
      <c r="M428" s="1318"/>
      <c r="N428" s="1426"/>
      <c r="O428" s="1316"/>
    </row>
    <row r="429" spans="1:23" s="26" customFormat="1" ht="15" customHeight="1" thickBot="1" x14ac:dyDescent="0.3">
      <c r="A429" s="3910"/>
      <c r="B429" s="3905"/>
      <c r="C429" s="3933"/>
      <c r="D429" s="3210"/>
      <c r="E429" s="3211"/>
      <c r="F429" s="3212"/>
      <c r="G429" s="3900"/>
      <c r="H429" s="3758"/>
      <c r="I429" s="3755"/>
      <c r="J429" s="3800"/>
      <c r="K429" s="1510" t="s">
        <v>43</v>
      </c>
      <c r="L429" s="1509">
        <f>L433+L437+L441</f>
        <v>0</v>
      </c>
      <c r="M429" s="1318"/>
      <c r="N429" s="1426"/>
      <c r="O429" s="1316"/>
    </row>
    <row r="430" spans="1:23" s="26" customFormat="1" ht="18.75" customHeight="1" thickBot="1" x14ac:dyDescent="0.3">
      <c r="A430" s="3911"/>
      <c r="B430" s="3906"/>
      <c r="C430" s="3934"/>
      <c r="D430" s="4055"/>
      <c r="E430" s="4056"/>
      <c r="F430" s="4057"/>
      <c r="G430" s="3901"/>
      <c r="H430" s="3759"/>
      <c r="I430" s="3755"/>
      <c r="J430" s="3801"/>
      <c r="K430" s="1508" t="s">
        <v>29</v>
      </c>
      <c r="L430" s="1507">
        <f>SUM(L427:L429)</f>
        <v>625</v>
      </c>
      <c r="M430" s="1314"/>
      <c r="N430" s="1451"/>
      <c r="O430" s="1312"/>
    </row>
    <row r="431" spans="1:23" s="26" customFormat="1" ht="17.25" customHeight="1" thickBot="1" x14ac:dyDescent="0.3">
      <c r="A431" s="3910" t="s">
        <v>78</v>
      </c>
      <c r="B431" s="3905" t="s">
        <v>35</v>
      </c>
      <c r="C431" s="3933" t="s">
        <v>71</v>
      </c>
      <c r="D431" s="3794" t="s">
        <v>35</v>
      </c>
      <c r="E431" s="1275"/>
      <c r="F431" s="1489" t="s">
        <v>578</v>
      </c>
      <c r="G431" s="3900" t="s">
        <v>572</v>
      </c>
      <c r="H431" s="3758" t="s">
        <v>51</v>
      </c>
      <c r="I431" s="3755"/>
      <c r="J431" s="3886"/>
      <c r="K431" s="1493" t="s">
        <v>48</v>
      </c>
      <c r="L431" s="1492">
        <v>600</v>
      </c>
      <c r="M431" s="1366" t="s">
        <v>577</v>
      </c>
      <c r="N431" s="1506" t="s">
        <v>576</v>
      </c>
      <c r="O431" s="1505">
        <v>468.5</v>
      </c>
      <c r="P431" s="1504"/>
      <c r="Q431" s="1504"/>
    </row>
    <row r="432" spans="1:23" s="26" customFormat="1" ht="22.5" customHeight="1" thickBot="1" x14ac:dyDescent="0.3">
      <c r="A432" s="3910"/>
      <c r="B432" s="3905"/>
      <c r="C432" s="3933"/>
      <c r="D432" s="3794"/>
      <c r="E432" s="1275"/>
      <c r="F432" s="1489"/>
      <c r="G432" s="3900"/>
      <c r="H432" s="3758"/>
      <c r="I432" s="3755"/>
      <c r="J432" s="3800"/>
      <c r="K432" s="1490" t="s">
        <v>36</v>
      </c>
      <c r="L432" s="1322">
        <v>0</v>
      </c>
      <c r="M432" s="1503" t="s">
        <v>575</v>
      </c>
      <c r="N432" s="1502" t="s">
        <v>46</v>
      </c>
      <c r="O432" s="1501">
        <v>1</v>
      </c>
      <c r="P432" s="1349"/>
      <c r="Q432" s="1349"/>
    </row>
    <row r="433" spans="1:18" s="26" customFormat="1" ht="15" customHeight="1" thickBot="1" x14ac:dyDescent="0.3">
      <c r="A433" s="3910"/>
      <c r="B433" s="3905"/>
      <c r="C433" s="3933"/>
      <c r="D433" s="3794"/>
      <c r="E433" s="1275"/>
      <c r="F433" s="1489"/>
      <c r="G433" s="3900"/>
      <c r="H433" s="3758"/>
      <c r="I433" s="3755"/>
      <c r="J433" s="3800"/>
      <c r="K433" s="1488" t="s">
        <v>43</v>
      </c>
      <c r="L433" s="1500">
        <v>0</v>
      </c>
      <c r="M433" s="1318"/>
      <c r="N433" s="1426"/>
      <c r="O433" s="1316"/>
    </row>
    <row r="434" spans="1:18" s="26" customFormat="1" ht="15" customHeight="1" thickBot="1" x14ac:dyDescent="0.3">
      <c r="A434" s="3910"/>
      <c r="B434" s="3905"/>
      <c r="C434" s="3933"/>
      <c r="D434" s="3794"/>
      <c r="E434" s="1275"/>
      <c r="F434" s="1489"/>
      <c r="G434" s="3900"/>
      <c r="H434" s="3758"/>
      <c r="I434" s="3755"/>
      <c r="J434" s="3801"/>
      <c r="K434" s="1485" t="s">
        <v>29</v>
      </c>
      <c r="L434" s="1495">
        <f>SUM(L431:L433)</f>
        <v>600</v>
      </c>
      <c r="M434" s="1314"/>
      <c r="N434" s="1451"/>
      <c r="O434" s="1312"/>
    </row>
    <row r="435" spans="1:18" s="26" customFormat="1" ht="37.5" customHeight="1" thickBot="1" x14ac:dyDescent="0.3">
      <c r="A435" s="3909" t="s">
        <v>78</v>
      </c>
      <c r="B435" s="3904" t="s">
        <v>35</v>
      </c>
      <c r="C435" s="3932" t="s">
        <v>71</v>
      </c>
      <c r="D435" s="3793" t="s">
        <v>84</v>
      </c>
      <c r="E435" s="1284"/>
      <c r="F435" s="3255" t="s">
        <v>574</v>
      </c>
      <c r="G435" s="3899" t="s">
        <v>572</v>
      </c>
      <c r="H435" s="3757" t="s">
        <v>51</v>
      </c>
      <c r="I435" s="3755"/>
      <c r="J435" s="3886"/>
      <c r="K435" s="1174" t="s">
        <v>48</v>
      </c>
      <c r="L435" s="1492">
        <v>15</v>
      </c>
      <c r="M435" s="1499" t="s">
        <v>574</v>
      </c>
      <c r="N435" s="1365" t="s">
        <v>46</v>
      </c>
      <c r="O435" s="1498">
        <v>110</v>
      </c>
      <c r="P435" s="1497"/>
      <c r="Q435" s="1497"/>
    </row>
    <row r="436" spans="1:18" s="26" customFormat="1" ht="15" customHeight="1" thickBot="1" x14ac:dyDescent="0.3">
      <c r="A436" s="3910"/>
      <c r="B436" s="3905"/>
      <c r="C436" s="3933"/>
      <c r="D436" s="3794"/>
      <c r="E436" s="1275"/>
      <c r="F436" s="3597"/>
      <c r="G436" s="3900"/>
      <c r="H436" s="3758"/>
      <c r="I436" s="3755"/>
      <c r="J436" s="3800"/>
      <c r="K436" s="1496" t="s">
        <v>36</v>
      </c>
      <c r="L436" s="1322">
        <v>0</v>
      </c>
      <c r="M436" s="1318"/>
      <c r="N436" s="1426"/>
      <c r="O436" s="1316"/>
    </row>
    <row r="437" spans="1:18" s="26" customFormat="1" ht="15" customHeight="1" thickBot="1" x14ac:dyDescent="0.3">
      <c r="A437" s="3910"/>
      <c r="B437" s="3905"/>
      <c r="C437" s="3933"/>
      <c r="D437" s="3794"/>
      <c r="E437" s="1275"/>
      <c r="F437" s="3597"/>
      <c r="G437" s="3900"/>
      <c r="H437" s="3758"/>
      <c r="I437" s="3755"/>
      <c r="J437" s="3800"/>
      <c r="K437" s="1174" t="s">
        <v>43</v>
      </c>
      <c r="L437" s="1322"/>
      <c r="M437" s="1318"/>
      <c r="N437" s="1426"/>
      <c r="O437" s="1316"/>
    </row>
    <row r="438" spans="1:18" s="26" customFormat="1" ht="15" customHeight="1" thickBot="1" x14ac:dyDescent="0.3">
      <c r="A438" s="3911"/>
      <c r="B438" s="3906"/>
      <c r="C438" s="3934"/>
      <c r="D438" s="3918"/>
      <c r="E438" s="1267"/>
      <c r="F438" s="1486"/>
      <c r="G438" s="3901"/>
      <c r="H438" s="3759"/>
      <c r="I438" s="3755"/>
      <c r="J438" s="3801"/>
      <c r="K438" s="1485" t="s">
        <v>29</v>
      </c>
      <c r="L438" s="1495">
        <f>SUM(L435:L437)</f>
        <v>15</v>
      </c>
      <c r="M438" s="1314"/>
      <c r="N438" s="1451"/>
      <c r="O438" s="1312"/>
    </row>
    <row r="439" spans="1:18" s="26" customFormat="1" ht="30" customHeight="1" thickBot="1" x14ac:dyDescent="0.3">
      <c r="A439" s="3909" t="s">
        <v>78</v>
      </c>
      <c r="B439" s="3904" t="s">
        <v>35</v>
      </c>
      <c r="C439" s="3932" t="s">
        <v>71</v>
      </c>
      <c r="D439" s="3793" t="s">
        <v>78</v>
      </c>
      <c r="E439" s="1284"/>
      <c r="F439" s="1494" t="s">
        <v>573</v>
      </c>
      <c r="G439" s="3899" t="s">
        <v>572</v>
      </c>
      <c r="H439" s="3757" t="s">
        <v>51</v>
      </c>
      <c r="I439" s="3755"/>
      <c r="J439" s="3886"/>
      <c r="K439" s="1493" t="s">
        <v>48</v>
      </c>
      <c r="L439" s="1492">
        <v>10</v>
      </c>
      <c r="M439" s="1491" t="s">
        <v>571</v>
      </c>
      <c r="N439" s="1365" t="s">
        <v>46</v>
      </c>
      <c r="O439" s="1364">
        <v>10</v>
      </c>
      <c r="P439" s="1349"/>
      <c r="Q439" s="1349"/>
    </row>
    <row r="440" spans="1:18" s="26" customFormat="1" ht="15" customHeight="1" thickBot="1" x14ac:dyDescent="0.3">
      <c r="A440" s="3910"/>
      <c r="B440" s="3905"/>
      <c r="C440" s="3933"/>
      <c r="D440" s="3794"/>
      <c r="E440" s="1275"/>
      <c r="F440" s="1489"/>
      <c r="G440" s="3900"/>
      <c r="H440" s="3758"/>
      <c r="I440" s="3755"/>
      <c r="J440" s="3800"/>
      <c r="K440" s="1490" t="s">
        <v>36</v>
      </c>
      <c r="L440" s="1322"/>
      <c r="M440" s="1318"/>
      <c r="N440" s="1426"/>
      <c r="O440" s="1453"/>
    </row>
    <row r="441" spans="1:18" s="26" customFormat="1" ht="15" customHeight="1" thickBot="1" x14ac:dyDescent="0.3">
      <c r="A441" s="3910"/>
      <c r="B441" s="3905"/>
      <c r="C441" s="3933"/>
      <c r="D441" s="3794"/>
      <c r="E441" s="1275"/>
      <c r="F441" s="1489"/>
      <c r="G441" s="3900"/>
      <c r="H441" s="3758"/>
      <c r="I441" s="3755"/>
      <c r="J441" s="3800"/>
      <c r="K441" s="1488" t="s">
        <v>43</v>
      </c>
      <c r="L441" s="1322"/>
      <c r="M441" s="1318"/>
      <c r="N441" s="1426"/>
      <c r="O441" s="1453"/>
    </row>
    <row r="442" spans="1:18" s="26" customFormat="1" ht="15" customHeight="1" thickBot="1" x14ac:dyDescent="0.3">
      <c r="A442" s="3911"/>
      <c r="B442" s="3906"/>
      <c r="C442" s="3934"/>
      <c r="D442" s="3918"/>
      <c r="E442" s="1267"/>
      <c r="F442" s="1486"/>
      <c r="G442" s="3901"/>
      <c r="H442" s="3759"/>
      <c r="I442" s="3756"/>
      <c r="J442" s="3801"/>
      <c r="K442" s="1485" t="s">
        <v>29</v>
      </c>
      <c r="L442" s="1484">
        <f>SUM(L439:L441)</f>
        <v>10</v>
      </c>
      <c r="M442" s="1314"/>
      <c r="N442" s="1451"/>
      <c r="O442" s="1450"/>
    </row>
    <row r="443" spans="1:18" s="26" customFormat="1" ht="15" customHeight="1" thickBot="1" x14ac:dyDescent="0.3">
      <c r="A443" s="1300" t="s">
        <v>78</v>
      </c>
      <c r="B443" s="1260" t="s">
        <v>35</v>
      </c>
      <c r="C443" s="3927" t="s">
        <v>503</v>
      </c>
      <c r="D443" s="3927"/>
      <c r="E443" s="3927"/>
      <c r="F443" s="3927"/>
      <c r="G443" s="3927"/>
      <c r="H443" s="3927"/>
      <c r="I443" s="3927"/>
      <c r="J443" s="3927"/>
      <c r="K443" s="3928"/>
      <c r="L443" s="1483">
        <f>L281+L379+L399+L406+L414+L430</f>
        <v>8932.5</v>
      </c>
      <c r="M443" s="3775"/>
      <c r="N443" s="3776"/>
      <c r="O443" s="3777"/>
      <c r="P443" s="1254"/>
      <c r="Q443" s="1254"/>
    </row>
    <row r="444" spans="1:18" s="26" customFormat="1" ht="30" customHeight="1" thickBot="1" x14ac:dyDescent="0.3">
      <c r="A444" s="1482" t="s">
        <v>78</v>
      </c>
      <c r="B444" s="1481" t="s">
        <v>84</v>
      </c>
      <c r="C444" s="1480" t="s">
        <v>570</v>
      </c>
      <c r="D444" s="1477"/>
      <c r="E444" s="1477"/>
      <c r="F444" s="1477"/>
      <c r="G444" s="1477"/>
      <c r="H444" s="1479"/>
      <c r="I444" s="1477"/>
      <c r="J444" s="1477"/>
      <c r="K444" s="1477"/>
      <c r="L444" s="1478"/>
      <c r="M444" s="1477"/>
      <c r="N444" s="1477"/>
      <c r="O444" s="1476"/>
      <c r="P444" s="1475"/>
      <c r="Q444" s="1475"/>
      <c r="R444" s="1475"/>
    </row>
    <row r="445" spans="1:18" s="26" customFormat="1" ht="45.75" customHeight="1" thickBot="1" x14ac:dyDescent="0.3">
      <c r="A445" s="1258"/>
      <c r="B445" s="1474"/>
      <c r="C445" s="3942"/>
      <c r="D445" s="3943"/>
      <c r="E445" s="3943"/>
      <c r="F445" s="3943"/>
      <c r="G445" s="3943"/>
      <c r="H445" s="3943"/>
      <c r="I445" s="3943"/>
      <c r="J445" s="3943"/>
      <c r="K445" s="3943"/>
      <c r="L445" s="3944"/>
      <c r="M445" s="1473" t="s">
        <v>569</v>
      </c>
      <c r="N445" s="1472" t="s">
        <v>182</v>
      </c>
      <c r="O445" s="1471" t="s">
        <v>568</v>
      </c>
      <c r="P445" s="1470"/>
      <c r="Q445" s="1470"/>
    </row>
    <row r="446" spans="1:18" s="26" customFormat="1" ht="15" customHeight="1" thickBot="1" x14ac:dyDescent="0.25">
      <c r="A446" s="3909" t="s">
        <v>78</v>
      </c>
      <c r="B446" s="3904" t="s">
        <v>84</v>
      </c>
      <c r="C446" s="3919" t="s">
        <v>35</v>
      </c>
      <c r="D446" s="3207" t="s">
        <v>566</v>
      </c>
      <c r="E446" s="3208"/>
      <c r="F446" s="3209"/>
      <c r="G446" s="3899" t="s">
        <v>260</v>
      </c>
      <c r="H446" s="3757" t="s">
        <v>51</v>
      </c>
      <c r="I446" s="3754" t="s">
        <v>507</v>
      </c>
      <c r="J446" s="3802" t="s">
        <v>506</v>
      </c>
      <c r="K446" s="1442" t="s">
        <v>48</v>
      </c>
      <c r="L446" s="1441">
        <f>L450</f>
        <v>220</v>
      </c>
      <c r="M446" s="1282"/>
      <c r="N446" s="1469"/>
      <c r="O446" s="1468"/>
    </row>
    <row r="447" spans="1:18" s="26" customFormat="1" ht="15.75" customHeight="1" thickBot="1" x14ac:dyDescent="0.25">
      <c r="A447" s="3910"/>
      <c r="B447" s="3905"/>
      <c r="C447" s="3907"/>
      <c r="D447" s="3210"/>
      <c r="E447" s="3211"/>
      <c r="F447" s="3212"/>
      <c r="G447" s="3900"/>
      <c r="H447" s="3758"/>
      <c r="I447" s="3755"/>
      <c r="J447" s="3803"/>
      <c r="K447" s="1440" t="s">
        <v>37</v>
      </c>
      <c r="L447" s="1436"/>
      <c r="M447" s="1361" t="s">
        <v>567</v>
      </c>
      <c r="N447" s="1467" t="s">
        <v>46</v>
      </c>
      <c r="O447" s="1466">
        <v>48</v>
      </c>
      <c r="P447" s="1349"/>
      <c r="Q447" s="1349"/>
    </row>
    <row r="448" spans="1:18" s="26" customFormat="1" ht="21.75" customHeight="1" thickBot="1" x14ac:dyDescent="0.25">
      <c r="A448" s="3910"/>
      <c r="B448" s="3905"/>
      <c r="C448" s="3907"/>
      <c r="D448" s="3210"/>
      <c r="E448" s="3211"/>
      <c r="F448" s="3212"/>
      <c r="G448" s="3900"/>
      <c r="H448" s="3758"/>
      <c r="I448" s="3755"/>
      <c r="J448" s="3803"/>
      <c r="K448" s="1440" t="s">
        <v>43</v>
      </c>
      <c r="L448" s="1436"/>
      <c r="M448" s="1318"/>
      <c r="N448" s="1426"/>
      <c r="O448" s="1316"/>
    </row>
    <row r="449" spans="1:21" s="26" customFormat="1" ht="15" customHeight="1" thickBot="1" x14ac:dyDescent="0.3">
      <c r="A449" s="3911"/>
      <c r="B449" s="3906"/>
      <c r="C449" s="3908"/>
      <c r="D449" s="4055"/>
      <c r="E449" s="4056"/>
      <c r="F449" s="4057"/>
      <c r="G449" s="3900"/>
      <c r="H449" s="3758"/>
      <c r="I449" s="3755"/>
      <c r="J449" s="3803"/>
      <c r="K449" s="1376" t="s">
        <v>29</v>
      </c>
      <c r="L449" s="1436">
        <f>SUM(L446:L448)</f>
        <v>220</v>
      </c>
      <c r="M449" s="1314"/>
      <c r="N449" s="1451"/>
      <c r="O449" s="1312"/>
    </row>
    <row r="450" spans="1:21" s="26" customFormat="1" ht="21" customHeight="1" thickBot="1" x14ac:dyDescent="0.3">
      <c r="A450" s="1306" t="s">
        <v>78</v>
      </c>
      <c r="B450" s="1462" t="s">
        <v>84</v>
      </c>
      <c r="C450" s="1305" t="s">
        <v>35</v>
      </c>
      <c r="D450" s="1304" t="s">
        <v>35</v>
      </c>
      <c r="E450" s="1284"/>
      <c r="F450" s="3255" t="s">
        <v>566</v>
      </c>
      <c r="G450" s="3900"/>
      <c r="H450" s="3758"/>
      <c r="I450" s="3755"/>
      <c r="J450" s="3803"/>
      <c r="K450" s="1464" t="s">
        <v>48</v>
      </c>
      <c r="L450" s="1446">
        <v>220</v>
      </c>
      <c r="M450" s="1391"/>
      <c r="N450" s="1418"/>
      <c r="O450" s="1389"/>
    </row>
    <row r="451" spans="1:21" s="26" customFormat="1" ht="21.75" customHeight="1" thickBot="1" x14ac:dyDescent="0.3">
      <c r="A451" s="1300"/>
      <c r="B451" s="1444"/>
      <c r="C451" s="1299"/>
      <c r="D451" s="1298"/>
      <c r="E451" s="1267"/>
      <c r="F451" s="3166"/>
      <c r="G451" s="3901"/>
      <c r="H451" s="3759"/>
      <c r="I451" s="3756"/>
      <c r="J451" s="3825"/>
      <c r="K451" s="1265" t="s">
        <v>29</v>
      </c>
      <c r="L451" s="1410">
        <f>SUM(L450)</f>
        <v>220</v>
      </c>
      <c r="M451" s="1391"/>
      <c r="N451" s="1418"/>
      <c r="O451" s="1389"/>
    </row>
    <row r="452" spans="1:21" s="26" customFormat="1" ht="21" customHeight="1" thickBot="1" x14ac:dyDescent="0.25">
      <c r="A452" s="3909" t="s">
        <v>78</v>
      </c>
      <c r="B452" s="3904" t="s">
        <v>84</v>
      </c>
      <c r="C452" s="3919" t="s">
        <v>84</v>
      </c>
      <c r="D452" s="3207" t="s">
        <v>562</v>
      </c>
      <c r="E452" s="3208"/>
      <c r="F452" s="3209"/>
      <c r="G452" s="3760" t="s">
        <v>565</v>
      </c>
      <c r="H452" s="3757" t="s">
        <v>51</v>
      </c>
      <c r="I452" s="3754" t="s">
        <v>507</v>
      </c>
      <c r="J452" s="3802" t="s">
        <v>506</v>
      </c>
      <c r="K452" s="1387" t="s">
        <v>48</v>
      </c>
      <c r="L452" s="1441">
        <f>L456</f>
        <v>4</v>
      </c>
      <c r="M452" s="1461" t="s">
        <v>564</v>
      </c>
      <c r="N452" s="1460" t="s">
        <v>46</v>
      </c>
      <c r="O452" s="1459">
        <v>5</v>
      </c>
      <c r="P452" s="1458"/>
      <c r="Q452" s="1458"/>
    </row>
    <row r="453" spans="1:21" s="26" customFormat="1" ht="22.5" customHeight="1" thickBot="1" x14ac:dyDescent="0.25">
      <c r="A453" s="3910"/>
      <c r="B453" s="3905"/>
      <c r="C453" s="3907"/>
      <c r="D453" s="3210"/>
      <c r="E453" s="3211"/>
      <c r="F453" s="3212"/>
      <c r="G453" s="3761"/>
      <c r="H453" s="3758"/>
      <c r="I453" s="3755"/>
      <c r="J453" s="3803"/>
      <c r="K453" s="1381" t="s">
        <v>37</v>
      </c>
      <c r="L453" s="1436"/>
      <c r="M453" s="1457" t="s">
        <v>563</v>
      </c>
      <c r="N453" s="1456" t="s">
        <v>243</v>
      </c>
      <c r="O453" s="1455">
        <v>2</v>
      </c>
      <c r="P453" s="1454"/>
      <c r="Q453" s="1454"/>
    </row>
    <row r="454" spans="1:21" s="26" customFormat="1" ht="15" customHeight="1" thickBot="1" x14ac:dyDescent="0.3">
      <c r="A454" s="3910"/>
      <c r="B454" s="3905"/>
      <c r="C454" s="3907"/>
      <c r="D454" s="3210"/>
      <c r="E454" s="3211"/>
      <c r="F454" s="3212"/>
      <c r="G454" s="3761"/>
      <c r="H454" s="3758"/>
      <c r="I454" s="3755"/>
      <c r="J454" s="3803"/>
      <c r="K454" s="1381" t="s">
        <v>43</v>
      </c>
      <c r="L454" s="1436"/>
      <c r="M454" s="1318"/>
      <c r="N454" s="1426"/>
      <c r="O454" s="1453"/>
    </row>
    <row r="455" spans="1:21" s="26" customFormat="1" ht="15" customHeight="1" thickBot="1" x14ac:dyDescent="0.3">
      <c r="A455" s="3911"/>
      <c r="B455" s="3906"/>
      <c r="C455" s="3908"/>
      <c r="D455" s="4055"/>
      <c r="E455" s="4056"/>
      <c r="F455" s="4057"/>
      <c r="G455" s="3761"/>
      <c r="H455" s="3758"/>
      <c r="I455" s="3755"/>
      <c r="J455" s="3803"/>
      <c r="K455" s="1452" t="s">
        <v>29</v>
      </c>
      <c r="L455" s="1436">
        <f>SUM(L452:L454)</f>
        <v>4</v>
      </c>
      <c r="M455" s="1314"/>
      <c r="N455" s="1451"/>
      <c r="O455" s="1450"/>
    </row>
    <row r="456" spans="1:21" s="26" customFormat="1" ht="26.25" customHeight="1" thickBot="1" x14ac:dyDescent="0.3">
      <c r="A456" s="1303" t="s">
        <v>78</v>
      </c>
      <c r="B456" s="1449" t="s">
        <v>84</v>
      </c>
      <c r="C456" s="1302" t="s">
        <v>84</v>
      </c>
      <c r="D456" s="1304" t="s">
        <v>35</v>
      </c>
      <c r="E456" s="1448"/>
      <c r="F456" s="3255" t="s">
        <v>562</v>
      </c>
      <c r="G456" s="3761"/>
      <c r="H456" s="3758"/>
      <c r="I456" s="3755"/>
      <c r="J456" s="3803"/>
      <c r="K456" s="1447" t="s">
        <v>48</v>
      </c>
      <c r="L456" s="1446">
        <v>4</v>
      </c>
      <c r="M456" s="1385"/>
      <c r="N456" s="1384"/>
      <c r="O456" s="1445"/>
    </row>
    <row r="457" spans="1:21" s="26" customFormat="1" ht="15.75" customHeight="1" thickBot="1" x14ac:dyDescent="0.3">
      <c r="A457" s="1300"/>
      <c r="B457" s="1444"/>
      <c r="C457" s="1299"/>
      <c r="D457" s="1298"/>
      <c r="E457" s="1443"/>
      <c r="F457" s="3166"/>
      <c r="G457" s="3762"/>
      <c r="H457" s="3759"/>
      <c r="I457" s="3756"/>
      <c r="J457" s="3825"/>
      <c r="K457" s="1265" t="s">
        <v>29</v>
      </c>
      <c r="L457" s="1428">
        <f>SUM(L456)</f>
        <v>4</v>
      </c>
      <c r="M457" s="1374"/>
      <c r="N457" s="1373"/>
      <c r="O457" s="1261"/>
    </row>
    <row r="458" spans="1:21" s="26" customFormat="1" ht="15" customHeight="1" thickBot="1" x14ac:dyDescent="0.25">
      <c r="A458" s="1288" t="s">
        <v>78</v>
      </c>
      <c r="B458" s="1435" t="s">
        <v>84</v>
      </c>
      <c r="C458" s="1286" t="s">
        <v>78</v>
      </c>
      <c r="D458" s="3207" t="s">
        <v>561</v>
      </c>
      <c r="E458" s="3208"/>
      <c r="F458" s="3209"/>
      <c r="G458" s="3760" t="s">
        <v>550</v>
      </c>
      <c r="H458" s="3757" t="s">
        <v>51</v>
      </c>
      <c r="I458" s="3754" t="s">
        <v>528</v>
      </c>
      <c r="J458" s="3802" t="s">
        <v>120</v>
      </c>
      <c r="K458" s="1442" t="s">
        <v>505</v>
      </c>
      <c r="L458" s="1441">
        <f>L463+L465+L466+L468+L469+L470+L471+L473+L475+L477+L479</f>
        <v>27.9</v>
      </c>
      <c r="M458" s="1385"/>
      <c r="N458" s="1384"/>
      <c r="O458" s="1383"/>
    </row>
    <row r="459" spans="1:21" s="26" customFormat="1" ht="15" customHeight="1" thickBot="1" x14ac:dyDescent="0.25">
      <c r="A459" s="1279"/>
      <c r="B459" s="1394"/>
      <c r="C459" s="1277"/>
      <c r="D459" s="3210"/>
      <c r="E459" s="3211"/>
      <c r="F459" s="3212"/>
      <c r="G459" s="3761"/>
      <c r="H459" s="3758"/>
      <c r="I459" s="3755"/>
      <c r="J459" s="3803"/>
      <c r="K459" s="1440" t="s">
        <v>37</v>
      </c>
      <c r="L459" s="1436"/>
      <c r="M459" s="1439" t="s">
        <v>553</v>
      </c>
      <c r="N459" s="1438" t="s">
        <v>46</v>
      </c>
      <c r="O459" s="1437">
        <v>9</v>
      </c>
      <c r="P459" s="1433"/>
      <c r="Q459" s="3889"/>
    </row>
    <row r="460" spans="1:21" s="26" customFormat="1" ht="15" customHeight="1" thickBot="1" x14ac:dyDescent="0.3">
      <c r="A460" s="1279"/>
      <c r="B460" s="1394"/>
      <c r="C460" s="1277"/>
      <c r="D460" s="4055"/>
      <c r="E460" s="4056"/>
      <c r="F460" s="4057"/>
      <c r="G460" s="3761"/>
      <c r="H460" s="3758"/>
      <c r="I460" s="3755"/>
      <c r="J460" s="3825"/>
      <c r="K460" s="1376" t="s">
        <v>29</v>
      </c>
      <c r="L460" s="1436">
        <f>SUM(L458:L459)</f>
        <v>27.9</v>
      </c>
      <c r="M460" s="1374"/>
      <c r="N460" s="1373"/>
      <c r="O460" s="1261"/>
      <c r="Q460" s="3889"/>
    </row>
    <row r="461" spans="1:21" s="26" customFormat="1" ht="23.25" customHeight="1" thickBot="1" x14ac:dyDescent="0.25">
      <c r="A461" s="1288" t="s">
        <v>78</v>
      </c>
      <c r="B461" s="1435" t="s">
        <v>84</v>
      </c>
      <c r="C461" s="1286" t="s">
        <v>78</v>
      </c>
      <c r="D461" s="1285" t="s">
        <v>35</v>
      </c>
      <c r="E461" s="1434"/>
      <c r="F461" s="3448" t="s">
        <v>561</v>
      </c>
      <c r="G461" s="3761"/>
      <c r="H461" s="3758"/>
      <c r="I461" s="3755"/>
      <c r="J461" s="3826"/>
      <c r="K461" s="1399" t="s">
        <v>505</v>
      </c>
      <c r="L461" s="1331">
        <f>L463+L465+L466+L468+L469+L470+L471+L479</f>
        <v>27.9</v>
      </c>
      <c r="N461" s="1379"/>
      <c r="O461" s="1378"/>
      <c r="Q461" s="3889"/>
    </row>
    <row r="462" spans="1:21" s="26" customFormat="1" ht="17.25" customHeight="1" thickBot="1" x14ac:dyDescent="0.3">
      <c r="A462" s="1279"/>
      <c r="B462" s="1394"/>
      <c r="C462" s="1277"/>
      <c r="D462" s="1432"/>
      <c r="E462" s="1431"/>
      <c r="F462" s="3450"/>
      <c r="G462" s="3762"/>
      <c r="H462" s="3759"/>
      <c r="I462" s="3755"/>
      <c r="J462" s="3827"/>
      <c r="K462" s="1430" t="s">
        <v>29</v>
      </c>
      <c r="L462" s="1428">
        <f>SUM(L461)</f>
        <v>27.9</v>
      </c>
      <c r="N462" s="1379"/>
      <c r="O462" s="1378"/>
      <c r="S462" s="1236"/>
      <c r="T462" s="1236"/>
      <c r="U462" s="1236"/>
    </row>
    <row r="463" spans="1:21" s="26" customFormat="1" ht="19.5" customHeight="1" thickBot="1" x14ac:dyDescent="0.25">
      <c r="A463" s="1279"/>
      <c r="B463" s="1394"/>
      <c r="C463" s="1277"/>
      <c r="D463" s="1429"/>
      <c r="E463" s="1284"/>
      <c r="F463" s="4114" t="s">
        <v>560</v>
      </c>
      <c r="G463" s="3760" t="s">
        <v>550</v>
      </c>
      <c r="H463" s="3757" t="s">
        <v>51</v>
      </c>
      <c r="I463" s="3755"/>
      <c r="J463" s="3827"/>
      <c r="K463" s="1399" t="s">
        <v>48</v>
      </c>
      <c r="L463" s="1428">
        <v>1</v>
      </c>
      <c r="M463" s="1420"/>
      <c r="N463" s="1413"/>
      <c r="O463" s="1412"/>
    </row>
    <row r="464" spans="1:21" s="26" customFormat="1" ht="25.5" customHeight="1" thickBot="1" x14ac:dyDescent="0.25">
      <c r="A464" s="1279"/>
      <c r="B464" s="1394"/>
      <c r="C464" s="1277"/>
      <c r="D464" s="1427"/>
      <c r="E464" s="1267"/>
      <c r="F464" s="4115"/>
      <c r="G464" s="3761"/>
      <c r="H464" s="3758"/>
      <c r="I464" s="3755"/>
      <c r="J464" s="3827"/>
      <c r="K464" s="1401"/>
      <c r="L464" s="1421"/>
      <c r="M464" s="1317"/>
      <c r="N464" s="1426"/>
      <c r="O464" s="1316"/>
    </row>
    <row r="465" spans="1:26" s="26" customFormat="1" ht="34.5" customHeight="1" thickBot="1" x14ac:dyDescent="0.3">
      <c r="A465" s="1279"/>
      <c r="B465" s="1394"/>
      <c r="C465" s="1277"/>
      <c r="D465" s="1285"/>
      <c r="E465" s="1284"/>
      <c r="F465" s="1393" t="s">
        <v>559</v>
      </c>
      <c r="G465" s="3761"/>
      <c r="H465" s="3758"/>
      <c r="I465" s="3755"/>
      <c r="J465" s="3827"/>
      <c r="K465" s="1425" t="s">
        <v>48</v>
      </c>
      <c r="L465" s="1424">
        <v>10</v>
      </c>
      <c r="M465" s="1419"/>
      <c r="N465" s="1396"/>
      <c r="O465" s="1395"/>
    </row>
    <row r="466" spans="1:26" s="26" customFormat="1" ht="24.75" customHeight="1" thickBot="1" x14ac:dyDescent="0.3">
      <c r="A466" s="1279"/>
      <c r="B466" s="1394"/>
      <c r="C466" s="1277"/>
      <c r="D466" s="3793"/>
      <c r="E466" s="1284"/>
      <c r="F466" s="4114" t="s">
        <v>558</v>
      </c>
      <c r="G466" s="3760" t="s">
        <v>550</v>
      </c>
      <c r="H466" s="3757" t="s">
        <v>51</v>
      </c>
      <c r="I466" s="3755"/>
      <c r="J466" s="3827"/>
      <c r="K466" s="1423" t="s">
        <v>48</v>
      </c>
      <c r="L466" s="1422">
        <v>0.5</v>
      </c>
      <c r="M466" s="1418"/>
      <c r="N466" s="1390"/>
      <c r="O466" s="1389"/>
    </row>
    <row r="467" spans="1:26" s="26" customFormat="1" ht="23.25" customHeight="1" thickBot="1" x14ac:dyDescent="0.25">
      <c r="A467" s="1279"/>
      <c r="B467" s="1394"/>
      <c r="C467" s="1277"/>
      <c r="D467" s="3918"/>
      <c r="E467" s="1267"/>
      <c r="F467" s="4115"/>
      <c r="G467" s="3761"/>
      <c r="H467" s="3758"/>
      <c r="I467" s="3755"/>
      <c r="J467" s="3827"/>
      <c r="K467" s="1401"/>
      <c r="L467" s="1421"/>
      <c r="M467" s="1420"/>
      <c r="N467" s="1413"/>
      <c r="O467" s="1412"/>
    </row>
    <row r="468" spans="1:26" s="26" customFormat="1" ht="48.75" customHeight="1" thickBot="1" x14ac:dyDescent="0.3">
      <c r="A468" s="1279"/>
      <c r="B468" s="1394"/>
      <c r="C468" s="1277"/>
      <c r="D468" s="1304"/>
      <c r="E468" s="1284"/>
      <c r="F468" s="1393" t="s">
        <v>557</v>
      </c>
      <c r="G468" s="3761"/>
      <c r="H468" s="3758"/>
      <c r="I468" s="3755"/>
      <c r="J468" s="3827"/>
      <c r="K468" s="1217" t="s">
        <v>48</v>
      </c>
      <c r="L468" s="1360">
        <v>0.4</v>
      </c>
      <c r="M468" s="1419"/>
      <c r="N468" s="1396"/>
      <c r="O468" s="1395"/>
    </row>
    <row r="469" spans="1:26" s="26" customFormat="1" ht="43.5" customHeight="1" thickBot="1" x14ac:dyDescent="0.3">
      <c r="A469" s="1279"/>
      <c r="B469" s="1394"/>
      <c r="C469" s="1277"/>
      <c r="D469" s="1304"/>
      <c r="E469" s="1284"/>
      <c r="F469" s="1393" t="s">
        <v>556</v>
      </c>
      <c r="G469" s="3760" t="s">
        <v>550</v>
      </c>
      <c r="H469" s="3757" t="s">
        <v>51</v>
      </c>
      <c r="I469" s="3755"/>
      <c r="J469" s="3827"/>
      <c r="K469" s="22" t="s">
        <v>48</v>
      </c>
      <c r="L469" s="1410">
        <v>10</v>
      </c>
      <c r="M469" s="1418"/>
      <c r="N469" s="1390"/>
      <c r="O469" s="1389"/>
      <c r="U469" s="1417"/>
      <c r="V469" s="1417"/>
      <c r="W469" s="1417"/>
      <c r="X469" s="1417"/>
      <c r="Y469" s="1417"/>
      <c r="Z469" s="1416"/>
    </row>
    <row r="470" spans="1:26" s="26" customFormat="1" ht="47.25" customHeight="1" thickBot="1" x14ac:dyDescent="0.3">
      <c r="A470" s="1279"/>
      <c r="B470" s="1394"/>
      <c r="C470" s="1277"/>
      <c r="D470" s="1304"/>
      <c r="E470" s="1284"/>
      <c r="F470" s="1400" t="s">
        <v>555</v>
      </c>
      <c r="G470" s="3761"/>
      <c r="H470" s="3758"/>
      <c r="I470" s="3755"/>
      <c r="J470" s="3827"/>
      <c r="K470" s="1218" t="s">
        <v>48</v>
      </c>
      <c r="L470" s="1415">
        <v>2</v>
      </c>
      <c r="M470" s="1414"/>
      <c r="N470" s="1413"/>
      <c r="O470" s="1412"/>
      <c r="U470" s="1411"/>
      <c r="V470"/>
      <c r="W470"/>
      <c r="X470"/>
      <c r="Y470"/>
      <c r="Z470"/>
    </row>
    <row r="471" spans="1:26" s="26" customFormat="1" ht="55.5" customHeight="1" thickBot="1" x14ac:dyDescent="0.3">
      <c r="A471" s="1279"/>
      <c r="B471" s="1394"/>
      <c r="C471" s="1277"/>
      <c r="D471" s="3793"/>
      <c r="E471" s="1309"/>
      <c r="F471" s="4042" t="s">
        <v>554</v>
      </c>
      <c r="G471" s="3760" t="s">
        <v>550</v>
      </c>
      <c r="H471" s="3757" t="s">
        <v>51</v>
      </c>
      <c r="I471" s="3755"/>
      <c r="J471" s="3827"/>
      <c r="K471" s="22" t="s">
        <v>48</v>
      </c>
      <c r="L471" s="1410">
        <v>2</v>
      </c>
      <c r="M471" s="1409" t="s">
        <v>553</v>
      </c>
      <c r="N471" s="1408" t="s">
        <v>46</v>
      </c>
      <c r="O471" s="1407">
        <v>2</v>
      </c>
    </row>
    <row r="472" spans="1:26" s="26" customFormat="1" ht="10.5" hidden="1" customHeight="1" thickBot="1" x14ac:dyDescent="0.25">
      <c r="A472" s="1279"/>
      <c r="B472" s="1394"/>
      <c r="C472" s="1277"/>
      <c r="D472" s="3918"/>
      <c r="E472" s="1266"/>
      <c r="F472" s="4043"/>
      <c r="G472" s="3761"/>
      <c r="H472" s="3758"/>
      <c r="I472" s="3755"/>
      <c r="J472" s="3827"/>
      <c r="K472" s="1401"/>
      <c r="L472" s="1264"/>
      <c r="M472" s="1263"/>
      <c r="N472" s="1373"/>
      <c r="O472" s="1406"/>
    </row>
    <row r="473" spans="1:26" s="26" customFormat="1" ht="23.25" hidden="1" customHeight="1" thickBot="1" x14ac:dyDescent="0.25">
      <c r="A473" s="1279"/>
      <c r="B473" s="1394"/>
      <c r="C473" s="1277"/>
      <c r="D473" s="3793"/>
      <c r="E473" s="1309"/>
      <c r="F473" s="4112" t="s">
        <v>552</v>
      </c>
      <c r="G473" s="3761"/>
      <c r="H473" s="3758"/>
      <c r="I473" s="3755"/>
      <c r="J473" s="3827"/>
      <c r="K473" s="1399" t="s">
        <v>48</v>
      </c>
      <c r="L473" s="1405"/>
      <c r="M473" s="1404"/>
      <c r="N473" s="1384"/>
      <c r="O473" s="1403"/>
    </row>
    <row r="474" spans="1:26" s="26" customFormat="1" ht="26.25" hidden="1" customHeight="1" thickBot="1" x14ac:dyDescent="0.25">
      <c r="A474" s="1279"/>
      <c r="B474" s="1394"/>
      <c r="C474" s="1277"/>
      <c r="D474" s="3918"/>
      <c r="E474" s="1266"/>
      <c r="F474" s="4113"/>
      <c r="G474" s="3762"/>
      <c r="H474" s="3758"/>
      <c r="I474" s="3755"/>
      <c r="J474" s="3827"/>
      <c r="K474" s="1401"/>
      <c r="L474" s="1264"/>
      <c r="M474" s="1397"/>
      <c r="N474" s="1396"/>
      <c r="O474" s="1395"/>
    </row>
    <row r="475" spans="1:26" s="26" customFormat="1" ht="25.5" hidden="1" customHeight="1" thickBot="1" x14ac:dyDescent="0.25">
      <c r="A475" s="1279"/>
      <c r="B475" s="1394"/>
      <c r="C475" s="1277"/>
      <c r="D475" s="3793"/>
      <c r="E475" s="1309"/>
      <c r="F475" s="4047" t="s">
        <v>551</v>
      </c>
      <c r="G475" s="3760" t="s">
        <v>550</v>
      </c>
      <c r="H475" s="3758"/>
      <c r="I475" s="3755"/>
      <c r="J475" s="3827"/>
      <c r="K475" s="1399" t="s">
        <v>48</v>
      </c>
      <c r="L475" s="1264"/>
      <c r="M475" s="1397"/>
      <c r="N475" s="1396"/>
      <c r="O475" s="1395"/>
    </row>
    <row r="476" spans="1:26" s="26" customFormat="1" ht="18.75" hidden="1" customHeight="1" thickBot="1" x14ac:dyDescent="0.25">
      <c r="A476" s="1279"/>
      <c r="B476" s="1394"/>
      <c r="C476" s="1277"/>
      <c r="D476" s="3918"/>
      <c r="E476" s="1266"/>
      <c r="F476" s="4048"/>
      <c r="G476" s="3761"/>
      <c r="H476" s="3758"/>
      <c r="I476" s="3755"/>
      <c r="J476" s="3827"/>
      <c r="K476" s="1401"/>
      <c r="L476" s="1264"/>
      <c r="M476" s="1397"/>
      <c r="N476" s="1396"/>
      <c r="O476" s="1395"/>
    </row>
    <row r="477" spans="1:26" s="26" customFormat="1" ht="25.5" hidden="1" customHeight="1" thickBot="1" x14ac:dyDescent="0.25">
      <c r="A477" s="1279"/>
      <c r="B477" s="1394"/>
      <c r="C477" s="1277"/>
      <c r="D477" s="3793"/>
      <c r="E477" s="1309"/>
      <c r="F477" s="4047" t="s">
        <v>549</v>
      </c>
      <c r="G477" s="3761"/>
      <c r="H477" s="3758"/>
      <c r="I477" s="3755"/>
      <c r="J477" s="3827"/>
      <c r="K477" s="1399" t="s">
        <v>48</v>
      </c>
      <c r="L477" s="1264"/>
      <c r="M477" s="1397"/>
      <c r="N477" s="1396"/>
      <c r="O477" s="1395"/>
    </row>
    <row r="478" spans="1:26" s="26" customFormat="1" ht="11.25" hidden="1" customHeight="1" thickBot="1" x14ac:dyDescent="0.25">
      <c r="A478" s="1279"/>
      <c r="B478" s="1394"/>
      <c r="C478" s="1277"/>
      <c r="D478" s="3918"/>
      <c r="E478" s="1266"/>
      <c r="F478" s="4048"/>
      <c r="G478" s="3761"/>
      <c r="H478" s="3758"/>
      <c r="I478" s="3755"/>
      <c r="J478" s="3827"/>
      <c r="K478" s="1398"/>
      <c r="L478" s="1336"/>
      <c r="M478" s="1397"/>
      <c r="N478" s="1396"/>
      <c r="O478" s="1395"/>
    </row>
    <row r="479" spans="1:26" s="26" customFormat="1" ht="49.5" customHeight="1" thickBot="1" x14ac:dyDescent="0.3">
      <c r="A479" s="1279"/>
      <c r="B479" s="1394"/>
      <c r="C479" s="1277"/>
      <c r="D479" s="1304"/>
      <c r="E479" s="1274"/>
      <c r="F479" s="1393" t="s">
        <v>548</v>
      </c>
      <c r="G479" s="3761"/>
      <c r="H479" s="3758"/>
      <c r="I479" s="3755"/>
      <c r="J479" s="3827"/>
      <c r="K479" s="1273" t="s">
        <v>48</v>
      </c>
      <c r="L479" s="1392">
        <v>2</v>
      </c>
      <c r="M479" s="1391"/>
      <c r="N479" s="1390"/>
      <c r="O479" s="1389"/>
    </row>
    <row r="480" spans="1:26" s="26" customFormat="1" ht="15" customHeight="1" thickBot="1" x14ac:dyDescent="0.3">
      <c r="A480" s="3909" t="s">
        <v>78</v>
      </c>
      <c r="B480" s="3986" t="s">
        <v>84</v>
      </c>
      <c r="C480" s="3945" t="s">
        <v>77</v>
      </c>
      <c r="D480" s="3267" t="s">
        <v>547</v>
      </c>
      <c r="E480" s="3268"/>
      <c r="F480" s="3269"/>
      <c r="G480" s="3760" t="s">
        <v>515</v>
      </c>
      <c r="H480" s="3757" t="s">
        <v>51</v>
      </c>
      <c r="I480" s="3881" t="s">
        <v>546</v>
      </c>
      <c r="J480" s="3802" t="s">
        <v>545</v>
      </c>
      <c r="K480" s="1387" t="s">
        <v>48</v>
      </c>
      <c r="L480" s="1386">
        <f>L485+L488+L490+L497+L500+L503+L506+L509+L512+L515+L518+L521+L527+L494+L524+L530+L533+L536</f>
        <v>1063.8</v>
      </c>
      <c r="M480" s="1385"/>
      <c r="N480" s="1384"/>
      <c r="O480" s="1383"/>
      <c r="S480" s="1236"/>
      <c r="T480" s="1236"/>
      <c r="U480" s="1236"/>
    </row>
    <row r="481" spans="1:21" s="26" customFormat="1" ht="15" customHeight="1" thickBot="1" x14ac:dyDescent="0.3">
      <c r="A481" s="3910"/>
      <c r="B481" s="4021"/>
      <c r="C481" s="3946"/>
      <c r="D481" s="3270"/>
      <c r="E481" s="3271"/>
      <c r="F481" s="3272"/>
      <c r="G481" s="3761"/>
      <c r="H481" s="3758"/>
      <c r="I481" s="3882"/>
      <c r="J481" s="3803"/>
      <c r="K481" s="1381" t="s">
        <v>37</v>
      </c>
      <c r="L481" s="1264">
        <f>L486+L489</f>
        <v>0</v>
      </c>
      <c r="M481" s="1380"/>
      <c r="N481" s="1379"/>
      <c r="O481" s="1378"/>
    </row>
    <row r="482" spans="1:21" s="26" customFormat="1" ht="15" customHeight="1" thickBot="1" x14ac:dyDescent="0.3">
      <c r="A482" s="3910"/>
      <c r="B482" s="4021"/>
      <c r="C482" s="3946"/>
      <c r="D482" s="3270"/>
      <c r="E482" s="3271"/>
      <c r="F482" s="3272"/>
      <c r="G482" s="3761"/>
      <c r="H482" s="3758"/>
      <c r="I482" s="3882"/>
      <c r="J482" s="3803"/>
      <c r="K482" s="1381" t="s">
        <v>38</v>
      </c>
      <c r="L482" s="1264"/>
      <c r="M482" s="1382"/>
      <c r="N482" s="1379"/>
      <c r="O482" s="1378"/>
    </row>
    <row r="483" spans="1:21" s="26" customFormat="1" ht="15" customHeight="1" thickBot="1" x14ac:dyDescent="0.3">
      <c r="A483" s="3910"/>
      <c r="B483" s="4021"/>
      <c r="C483" s="3946"/>
      <c r="D483" s="3270"/>
      <c r="E483" s="3271"/>
      <c r="F483" s="3272"/>
      <c r="G483" s="3761"/>
      <c r="H483" s="3758"/>
      <c r="I483" s="3882"/>
      <c r="J483" s="3803"/>
      <c r="K483" s="1381" t="s">
        <v>43</v>
      </c>
      <c r="L483" s="1264">
        <f>L501+L507+L510+L516+L519+L522+L525+L528+L531+L534+L537</f>
        <v>0</v>
      </c>
      <c r="M483" s="1380"/>
      <c r="N483" s="1379"/>
      <c r="O483" s="1378"/>
    </row>
    <row r="484" spans="1:21" s="26" customFormat="1" ht="18" customHeight="1" thickBot="1" x14ac:dyDescent="0.3">
      <c r="A484" s="3911"/>
      <c r="B484" s="3987"/>
      <c r="C484" s="3947"/>
      <c r="D484" s="4044"/>
      <c r="E484" s="4045"/>
      <c r="F484" s="4046"/>
      <c r="G484" s="3762"/>
      <c r="H484" s="3759"/>
      <c r="I484" s="3883"/>
      <c r="J484" s="3825"/>
      <c r="K484" s="1376" t="s">
        <v>29</v>
      </c>
      <c r="L484" s="1375">
        <f>SUM(L480:L483)</f>
        <v>1063.8</v>
      </c>
      <c r="M484" s="1374"/>
      <c r="N484" s="1373"/>
      <c r="O484" s="1261"/>
      <c r="T484" s="1236"/>
    </row>
    <row r="485" spans="1:21" s="26" customFormat="1" ht="13.15" customHeight="1" thickBot="1" x14ac:dyDescent="0.3">
      <c r="A485" s="3909" t="s">
        <v>78</v>
      </c>
      <c r="B485" s="4038" t="s">
        <v>84</v>
      </c>
      <c r="C485" s="3945" t="s">
        <v>77</v>
      </c>
      <c r="D485" s="3793" t="s">
        <v>77</v>
      </c>
      <c r="E485" s="3754"/>
      <c r="F485" s="3255" t="s">
        <v>544</v>
      </c>
      <c r="G485" s="3761" t="s">
        <v>515</v>
      </c>
      <c r="H485" s="3758"/>
      <c r="I485" s="1338" t="s">
        <v>507</v>
      </c>
      <c r="J485" s="3870" t="s">
        <v>543</v>
      </c>
      <c r="K485" s="1372" t="s">
        <v>505</v>
      </c>
      <c r="L485" s="1295">
        <v>45</v>
      </c>
      <c r="M485" s="3771" t="s">
        <v>542</v>
      </c>
      <c r="N485" s="3884" t="s">
        <v>46</v>
      </c>
      <c r="O485" s="4031">
        <v>1</v>
      </c>
      <c r="P485" s="1349"/>
      <c r="Q485" s="1349"/>
    </row>
    <row r="486" spans="1:21" s="26" customFormat="1" ht="20.25" customHeight="1" thickBot="1" x14ac:dyDescent="0.3">
      <c r="A486" s="3910"/>
      <c r="B486" s="4039"/>
      <c r="C486" s="3946"/>
      <c r="D486" s="3794"/>
      <c r="E486" s="3755"/>
      <c r="F486" s="3597"/>
      <c r="G486" s="3761"/>
      <c r="H486" s="3758"/>
      <c r="I486" s="1338"/>
      <c r="J486" s="4037"/>
      <c r="K486" s="1371" t="s">
        <v>37</v>
      </c>
      <c r="L486" s="1272">
        <v>0</v>
      </c>
      <c r="M486" s="3887"/>
      <c r="N486" s="3885"/>
      <c r="O486" s="4032"/>
      <c r="P486" s="1349"/>
      <c r="Q486" s="1349"/>
    </row>
    <row r="487" spans="1:21" s="26" customFormat="1" ht="17.25" customHeight="1" thickBot="1" x14ac:dyDescent="0.3">
      <c r="A487" s="3911"/>
      <c r="B487" s="4040"/>
      <c r="C487" s="3947"/>
      <c r="D487" s="3918"/>
      <c r="E487" s="3756"/>
      <c r="F487" s="3166"/>
      <c r="G487" s="3762"/>
      <c r="H487" s="3759"/>
      <c r="I487" s="1338"/>
      <c r="J487" s="4049"/>
      <c r="K487" s="1265" t="s">
        <v>29</v>
      </c>
      <c r="L487" s="1264">
        <f>SUM(L485:L486)</f>
        <v>45</v>
      </c>
      <c r="M487" s="3783"/>
      <c r="N487" s="1358"/>
      <c r="O487" s="1368"/>
      <c r="P487" s="1349"/>
      <c r="Q487" s="1349"/>
    </row>
    <row r="488" spans="1:21" s="26" customFormat="1" ht="15" customHeight="1" thickBot="1" x14ac:dyDescent="0.3">
      <c r="A488" s="3909" t="s">
        <v>78</v>
      </c>
      <c r="B488" s="4038" t="s">
        <v>84</v>
      </c>
      <c r="C488" s="3945" t="s">
        <v>77</v>
      </c>
      <c r="D488" s="3793" t="s">
        <v>67</v>
      </c>
      <c r="E488" s="3754"/>
      <c r="F488" s="1367" t="s">
        <v>541</v>
      </c>
      <c r="G488" s="3760" t="s">
        <v>515</v>
      </c>
      <c r="H488" s="4041" t="s">
        <v>51</v>
      </c>
      <c r="I488" s="1341" t="s">
        <v>507</v>
      </c>
      <c r="J488" s="3870" t="s">
        <v>506</v>
      </c>
      <c r="K488" s="1273" t="s">
        <v>505</v>
      </c>
      <c r="L488" s="1331">
        <v>121.5</v>
      </c>
      <c r="M488" s="3871" t="s">
        <v>540</v>
      </c>
      <c r="N488" s="3884" t="s">
        <v>46</v>
      </c>
      <c r="O488" s="4031">
        <v>2</v>
      </c>
      <c r="P488" s="1349"/>
      <c r="Q488" s="1349"/>
      <c r="U488" s="1236"/>
    </row>
    <row r="489" spans="1:21" s="26" customFormat="1" ht="21.75" customHeight="1" thickBot="1" x14ac:dyDescent="0.3">
      <c r="A489" s="3910"/>
      <c r="B489" s="4039"/>
      <c r="C489" s="3946"/>
      <c r="D489" s="3794"/>
      <c r="E489" s="3755"/>
      <c r="F489" s="4131"/>
      <c r="G489" s="3761"/>
      <c r="H489" s="4041"/>
      <c r="I489" s="1338"/>
      <c r="J489" s="3868"/>
      <c r="K489" s="1356" t="s">
        <v>37</v>
      </c>
      <c r="L489" s="1272">
        <v>0</v>
      </c>
      <c r="M489" s="3872"/>
      <c r="N489" s="3885"/>
      <c r="O489" s="4032"/>
      <c r="P489" s="1349"/>
      <c r="Q489" s="1349"/>
    </row>
    <row r="490" spans="1:21" s="26" customFormat="1" ht="21.75" hidden="1" customHeight="1" thickBot="1" x14ac:dyDescent="0.25">
      <c r="A490" s="3910"/>
      <c r="B490" s="4039"/>
      <c r="C490" s="3946"/>
      <c r="D490" s="3794"/>
      <c r="E490" s="3755"/>
      <c r="F490" s="4131"/>
      <c r="G490" s="3761"/>
      <c r="H490" s="4041"/>
      <c r="I490" s="1338"/>
      <c r="J490" s="3868"/>
      <c r="K490" s="1356" t="s">
        <v>505</v>
      </c>
      <c r="L490" s="1272">
        <v>0</v>
      </c>
      <c r="M490" s="3781" t="s">
        <v>538</v>
      </c>
      <c r="N490" s="3879" t="s">
        <v>46</v>
      </c>
      <c r="O490" s="3878">
        <v>1</v>
      </c>
      <c r="P490" s="1349"/>
      <c r="Q490" s="1349"/>
      <c r="R490" s="1362"/>
      <c r="S490" s="1236"/>
      <c r="T490" s="1236"/>
      <c r="U490" s="1236"/>
    </row>
    <row r="491" spans="1:21" s="26" customFormat="1" ht="20.25" hidden="1" customHeight="1" thickBot="1" x14ac:dyDescent="0.3">
      <c r="A491" s="3910"/>
      <c r="B491" s="4039"/>
      <c r="C491" s="3946"/>
      <c r="D491" s="3794"/>
      <c r="E491" s="3755"/>
      <c r="F491" s="4131"/>
      <c r="G491" s="3761"/>
      <c r="H491" s="4041"/>
      <c r="I491" s="1338"/>
      <c r="J491" s="3868"/>
      <c r="K491" s="1216" t="s">
        <v>43</v>
      </c>
      <c r="L491" s="1272">
        <v>0</v>
      </c>
      <c r="M491" s="3782"/>
      <c r="N491" s="3880"/>
      <c r="O491" s="3848"/>
      <c r="P491" s="1349"/>
      <c r="Q491" s="1349"/>
    </row>
    <row r="492" spans="1:21" s="26" customFormat="1" ht="21.75" hidden="1" customHeight="1" thickBot="1" x14ac:dyDescent="0.3">
      <c r="A492" s="3910"/>
      <c r="B492" s="4039"/>
      <c r="C492" s="3946"/>
      <c r="D492" s="3794"/>
      <c r="E492" s="3755"/>
      <c r="F492" s="4131"/>
      <c r="G492" s="3761"/>
      <c r="H492" s="4041"/>
      <c r="I492" s="1338"/>
      <c r="J492" s="3868"/>
      <c r="K492" s="1265" t="s">
        <v>29</v>
      </c>
      <c r="L492" s="1336">
        <f>SUM(L490:L491)</f>
        <v>0</v>
      </c>
      <c r="M492" s="1361"/>
      <c r="N492" s="1355"/>
      <c r="O492" s="1354"/>
      <c r="P492" s="1349"/>
      <c r="Q492" s="1349"/>
    </row>
    <row r="493" spans="1:21" s="26" customFormat="1" ht="19.5" customHeight="1" thickBot="1" x14ac:dyDescent="0.3">
      <c r="A493" s="3911"/>
      <c r="B493" s="4040"/>
      <c r="C493" s="3947"/>
      <c r="D493" s="3918"/>
      <c r="E493" s="3756"/>
      <c r="F493" s="4132"/>
      <c r="G493" s="3761"/>
      <c r="H493" s="4041"/>
      <c r="I493" s="1353"/>
      <c r="J493" s="3868"/>
      <c r="K493" s="1337" t="s">
        <v>29</v>
      </c>
      <c r="L493" s="1360">
        <f>SUM(L488:L492)</f>
        <v>121.5</v>
      </c>
      <c r="M493" s="1359"/>
      <c r="N493" s="1358"/>
      <c r="O493" s="1357"/>
      <c r="P493" s="1349"/>
      <c r="Q493" s="1349"/>
    </row>
    <row r="494" spans="1:21" s="26" customFormat="1" ht="18.75" customHeight="1" thickBot="1" x14ac:dyDescent="0.3">
      <c r="A494" s="3909" t="s">
        <v>78</v>
      </c>
      <c r="B494" s="4038" t="s">
        <v>84</v>
      </c>
      <c r="C494" s="3945" t="s">
        <v>77</v>
      </c>
      <c r="D494" s="3793" t="s">
        <v>63</v>
      </c>
      <c r="E494" s="3754"/>
      <c r="F494" s="3255" t="s">
        <v>539</v>
      </c>
      <c r="G494" s="3761"/>
      <c r="H494" s="4041"/>
      <c r="I494" s="1341" t="s">
        <v>507</v>
      </c>
      <c r="J494" s="3870" t="s">
        <v>506</v>
      </c>
      <c r="K494" s="1273" t="s">
        <v>505</v>
      </c>
      <c r="L494" s="1331">
        <v>2.2999999999999998</v>
      </c>
      <c r="M494" s="3771" t="s">
        <v>538</v>
      </c>
      <c r="N494" s="3879" t="s">
        <v>46</v>
      </c>
      <c r="O494" s="3847">
        <v>1</v>
      </c>
      <c r="P494" s="1349"/>
      <c r="Q494" s="1349"/>
    </row>
    <row r="495" spans="1:21" s="26" customFormat="1" ht="18.75" customHeight="1" thickBot="1" x14ac:dyDescent="0.3">
      <c r="A495" s="3910"/>
      <c r="B495" s="4039"/>
      <c r="C495" s="3946"/>
      <c r="D495" s="3794"/>
      <c r="E495" s="3755"/>
      <c r="F495" s="3597"/>
      <c r="G495" s="3761"/>
      <c r="H495" s="4041"/>
      <c r="I495" s="1338"/>
      <c r="J495" s="3868"/>
      <c r="K495" s="1356" t="s">
        <v>37</v>
      </c>
      <c r="L495" s="1331">
        <v>0</v>
      </c>
      <c r="M495" s="3887"/>
      <c r="N495" s="3880"/>
      <c r="O495" s="3848"/>
      <c r="P495" s="1349"/>
      <c r="Q495" s="1349"/>
    </row>
    <row r="496" spans="1:21" s="26" customFormat="1" ht="17.25" customHeight="1" thickBot="1" x14ac:dyDescent="0.3">
      <c r="A496" s="3911"/>
      <c r="B496" s="4040"/>
      <c r="C496" s="3947"/>
      <c r="D496" s="3918"/>
      <c r="E496" s="3756"/>
      <c r="F496" s="3166"/>
      <c r="G496" s="3762"/>
      <c r="H496" s="4041"/>
      <c r="I496" s="1353"/>
      <c r="J496" s="3869"/>
      <c r="K496" s="1265" t="s">
        <v>29</v>
      </c>
      <c r="L496" s="1264">
        <f>SUM(L494:L495)</f>
        <v>2.2999999999999998</v>
      </c>
      <c r="M496" s="1352"/>
      <c r="N496" s="1351"/>
      <c r="O496" s="1350"/>
      <c r="P496" s="1349"/>
      <c r="Q496" s="1349"/>
    </row>
    <row r="497" spans="1:21" s="26" customFormat="1" ht="15" customHeight="1" thickBot="1" x14ac:dyDescent="0.3">
      <c r="A497" s="3909" t="s">
        <v>78</v>
      </c>
      <c r="B497" s="4066" t="s">
        <v>84</v>
      </c>
      <c r="C497" s="3932" t="s">
        <v>77</v>
      </c>
      <c r="D497" s="3793" t="s">
        <v>58</v>
      </c>
      <c r="E497" s="3754"/>
      <c r="F497" s="3255" t="s">
        <v>537</v>
      </c>
      <c r="G497" s="3760" t="s">
        <v>515</v>
      </c>
      <c r="H497" s="4041"/>
      <c r="I497" s="1341" t="s">
        <v>507</v>
      </c>
      <c r="J497" s="4037" t="s">
        <v>506</v>
      </c>
      <c r="K497" s="1216" t="s">
        <v>48</v>
      </c>
      <c r="L497" s="1348">
        <v>180</v>
      </c>
      <c r="M497" s="3763" t="s">
        <v>536</v>
      </c>
      <c r="N497" s="3895" t="s">
        <v>46</v>
      </c>
      <c r="O497" s="4034">
        <v>4</v>
      </c>
      <c r="P497" s="1342"/>
      <c r="Q497" s="1342"/>
    </row>
    <row r="498" spans="1:21" s="26" customFormat="1" ht="15" customHeight="1" thickBot="1" x14ac:dyDescent="0.3">
      <c r="A498" s="3910"/>
      <c r="B498" s="4067"/>
      <c r="C498" s="3933"/>
      <c r="D498" s="3794"/>
      <c r="E498" s="3755"/>
      <c r="F498" s="3597"/>
      <c r="G498" s="3761"/>
      <c r="H498" s="4041"/>
      <c r="I498" s="1338"/>
      <c r="J498" s="4037"/>
      <c r="K498" s="1216" t="s">
        <v>43</v>
      </c>
      <c r="L498" s="1346"/>
      <c r="M498" s="3763"/>
      <c r="N498" s="3895"/>
      <c r="O498" s="4034"/>
      <c r="P498" s="1342"/>
      <c r="Q498" s="1342"/>
    </row>
    <row r="499" spans="1:21" s="26" customFormat="1" ht="15" customHeight="1" thickBot="1" x14ac:dyDescent="0.3">
      <c r="A499" s="3910"/>
      <c r="B499" s="4067"/>
      <c r="C499" s="3933"/>
      <c r="D499" s="3794"/>
      <c r="E499" s="3755"/>
      <c r="F499" s="3597"/>
      <c r="G499" s="3761"/>
      <c r="H499" s="4041"/>
      <c r="I499" s="1338"/>
      <c r="J499" s="3868"/>
      <c r="K499" s="1265" t="s">
        <v>29</v>
      </c>
      <c r="L499" s="1331">
        <f>SUM(L497:L498)</f>
        <v>180</v>
      </c>
      <c r="M499" s="3893"/>
      <c r="N499" s="4033"/>
      <c r="O499" s="4035"/>
      <c r="P499" s="1342"/>
      <c r="Q499" s="1342"/>
    </row>
    <row r="500" spans="1:21" s="26" customFormat="1" ht="14.25" customHeight="1" thickBot="1" x14ac:dyDescent="0.3">
      <c r="A500" s="3909" t="s">
        <v>78</v>
      </c>
      <c r="B500" s="3912" t="s">
        <v>84</v>
      </c>
      <c r="C500" s="3919" t="s">
        <v>77</v>
      </c>
      <c r="D500" s="3793" t="s">
        <v>411</v>
      </c>
      <c r="E500" s="3754"/>
      <c r="F500" s="3255" t="s">
        <v>535</v>
      </c>
      <c r="G500" s="3761"/>
      <c r="H500" s="4041"/>
      <c r="I500" s="1341" t="s">
        <v>507</v>
      </c>
      <c r="J500" s="3870" t="s">
        <v>506</v>
      </c>
      <c r="K500" s="1273" t="s">
        <v>505</v>
      </c>
      <c r="L500" s="1272">
        <v>55</v>
      </c>
      <c r="M500" s="1282" t="s">
        <v>534</v>
      </c>
      <c r="N500" s="1330" t="s">
        <v>182</v>
      </c>
      <c r="O500" s="1280">
        <v>90</v>
      </c>
      <c r="P500" s="1237"/>
      <c r="Q500" s="1237"/>
      <c r="U500" s="1236"/>
    </row>
    <row r="501" spans="1:21" s="26" customFormat="1" ht="14.25" customHeight="1" thickBot="1" x14ac:dyDescent="0.3">
      <c r="A501" s="3910"/>
      <c r="B501" s="3913"/>
      <c r="C501" s="3907"/>
      <c r="D501" s="3794"/>
      <c r="E501" s="3755"/>
      <c r="F501" s="3597"/>
      <c r="G501" s="3761"/>
      <c r="H501" s="4041"/>
      <c r="I501" s="1338"/>
      <c r="J501" s="3868"/>
      <c r="K501" s="1273" t="s">
        <v>43</v>
      </c>
      <c r="L501" s="1272"/>
      <c r="M501" s="1318"/>
      <c r="N501" s="1329"/>
      <c r="O501" s="1339"/>
    </row>
    <row r="502" spans="1:21" s="26" customFormat="1" ht="15" customHeight="1" thickBot="1" x14ac:dyDescent="0.3">
      <c r="A502" s="3910"/>
      <c r="B502" s="3913"/>
      <c r="C502" s="3907"/>
      <c r="D502" s="3794"/>
      <c r="E502" s="3755"/>
      <c r="F502" s="3597"/>
      <c r="G502" s="3761"/>
      <c r="H502" s="4041"/>
      <c r="I502" s="1338"/>
      <c r="J502" s="3869"/>
      <c r="K502" s="1337" t="s">
        <v>29</v>
      </c>
      <c r="L502" s="1336">
        <f>SUM(L500:L501)</f>
        <v>55</v>
      </c>
      <c r="M502" s="1335"/>
      <c r="N502" s="1334"/>
      <c r="O502" s="1333"/>
    </row>
    <row r="503" spans="1:21" s="26" customFormat="1" ht="20.25" hidden="1" customHeight="1" thickBot="1" x14ac:dyDescent="0.3">
      <c r="A503" s="3909" t="s">
        <v>78</v>
      </c>
      <c r="B503" s="3912" t="s">
        <v>84</v>
      </c>
      <c r="C503" s="3919" t="s">
        <v>77</v>
      </c>
      <c r="D503" s="3793" t="s">
        <v>408</v>
      </c>
      <c r="E503" s="3754"/>
      <c r="F503" s="3255" t="s">
        <v>533</v>
      </c>
      <c r="G503" s="3760" t="s">
        <v>515</v>
      </c>
      <c r="H503" s="4118" t="s">
        <v>51</v>
      </c>
      <c r="I503" s="4122" t="s">
        <v>33</v>
      </c>
      <c r="J503" s="3862" t="s">
        <v>532</v>
      </c>
      <c r="K503" s="1273" t="s">
        <v>505</v>
      </c>
      <c r="L503" s="1295">
        <v>0</v>
      </c>
      <c r="M503" s="1282" t="s">
        <v>504</v>
      </c>
      <c r="N503" s="1330" t="s">
        <v>243</v>
      </c>
      <c r="O503" s="1280">
        <v>1</v>
      </c>
      <c r="P503" s="1237"/>
      <c r="Q503" s="1237"/>
    </row>
    <row r="504" spans="1:21" s="26" customFormat="1" ht="14.25" hidden="1" customHeight="1" thickBot="1" x14ac:dyDescent="0.3">
      <c r="A504" s="3910"/>
      <c r="B504" s="3913"/>
      <c r="C504" s="3907"/>
      <c r="D504" s="3794"/>
      <c r="E504" s="3755"/>
      <c r="F504" s="3597"/>
      <c r="G504" s="3761"/>
      <c r="H504" s="4041"/>
      <c r="I504" s="3890"/>
      <c r="J504" s="3860"/>
      <c r="K504" s="1273" t="s">
        <v>43</v>
      </c>
      <c r="L504" s="1272"/>
      <c r="M504" s="1318"/>
      <c r="N504" s="1329"/>
      <c r="O504" s="1326"/>
    </row>
    <row r="505" spans="1:21" s="26" customFormat="1" ht="14.25" hidden="1" customHeight="1" thickBot="1" x14ac:dyDescent="0.3">
      <c r="A505" s="3911"/>
      <c r="B505" s="3914"/>
      <c r="C505" s="3908"/>
      <c r="D505" s="3918"/>
      <c r="E505" s="3756"/>
      <c r="F505" s="3166"/>
      <c r="G505" s="3761"/>
      <c r="H505" s="4041"/>
      <c r="I505" s="3890"/>
      <c r="J505" s="3863"/>
      <c r="K505" s="1265" t="s">
        <v>29</v>
      </c>
      <c r="L505" s="1264">
        <f>SUM(L503:L504)</f>
        <v>0</v>
      </c>
      <c r="M505" s="1263"/>
      <c r="N505" s="1328"/>
      <c r="O505" s="1261"/>
    </row>
    <row r="506" spans="1:21" s="26" customFormat="1" ht="19.5" customHeight="1" thickBot="1" x14ac:dyDescent="0.3">
      <c r="A506" s="3909" t="s">
        <v>78</v>
      </c>
      <c r="B506" s="3912" t="s">
        <v>84</v>
      </c>
      <c r="C506" s="3919" t="s">
        <v>77</v>
      </c>
      <c r="D506" s="3793" t="s">
        <v>404</v>
      </c>
      <c r="E506" s="3754"/>
      <c r="F506" s="3255" t="s">
        <v>531</v>
      </c>
      <c r="G506" s="3761"/>
      <c r="H506" s="4041"/>
      <c r="I506" s="3890" t="s">
        <v>507</v>
      </c>
      <c r="J506" s="3859" t="s">
        <v>506</v>
      </c>
      <c r="K506" s="1273" t="s">
        <v>505</v>
      </c>
      <c r="L506" s="1331">
        <v>45</v>
      </c>
      <c r="M506" s="1282" t="s">
        <v>504</v>
      </c>
      <c r="N506" s="1330" t="s">
        <v>243</v>
      </c>
      <c r="O506" s="1280">
        <v>1</v>
      </c>
      <c r="P506" s="1237"/>
      <c r="Q506" s="1237"/>
    </row>
    <row r="507" spans="1:21" s="26" customFormat="1" ht="13.5" customHeight="1" thickBot="1" x14ac:dyDescent="0.3">
      <c r="A507" s="3910"/>
      <c r="B507" s="3913"/>
      <c r="C507" s="3907"/>
      <c r="D507" s="3794"/>
      <c r="E507" s="3755"/>
      <c r="F507" s="3597"/>
      <c r="G507" s="3761"/>
      <c r="H507" s="4041"/>
      <c r="I507" s="3890"/>
      <c r="J507" s="3860"/>
      <c r="K507" s="1273" t="s">
        <v>43</v>
      </c>
      <c r="L507" s="1272"/>
      <c r="M507" s="1318"/>
      <c r="N507" s="1329"/>
      <c r="O507" s="1326"/>
    </row>
    <row r="508" spans="1:21" s="26" customFormat="1" ht="15.75" customHeight="1" thickBot="1" x14ac:dyDescent="0.3">
      <c r="A508" s="3911"/>
      <c r="B508" s="3914"/>
      <c r="C508" s="3908"/>
      <c r="D508" s="3918"/>
      <c r="E508" s="3756"/>
      <c r="F508" s="3166"/>
      <c r="G508" s="3761"/>
      <c r="H508" s="4041"/>
      <c r="I508" s="3890"/>
      <c r="J508" s="3860"/>
      <c r="K508" s="1265" t="s">
        <v>29</v>
      </c>
      <c r="L508" s="1264">
        <f>SUM(L506:L507)</f>
        <v>45</v>
      </c>
      <c r="M508" s="1263"/>
      <c r="N508" s="1328"/>
      <c r="O508" s="1261"/>
    </row>
    <row r="509" spans="1:21" s="26" customFormat="1" ht="14.25" customHeight="1" thickBot="1" x14ac:dyDescent="0.3">
      <c r="A509" s="3909" t="s">
        <v>78</v>
      </c>
      <c r="B509" s="3912" t="s">
        <v>84</v>
      </c>
      <c r="C509" s="3919" t="s">
        <v>77</v>
      </c>
      <c r="D509" s="3793" t="s">
        <v>398</v>
      </c>
      <c r="E509" s="3754"/>
      <c r="F509" s="3255" t="s">
        <v>530</v>
      </c>
      <c r="G509" s="3761"/>
      <c r="H509" s="4041"/>
      <c r="I509" s="3890"/>
      <c r="J509" s="3860"/>
      <c r="K509" s="1273" t="s">
        <v>505</v>
      </c>
      <c r="L509" s="1295">
        <v>24</v>
      </c>
      <c r="M509" s="3752" t="s">
        <v>510</v>
      </c>
      <c r="N509" s="1281" t="s">
        <v>243</v>
      </c>
      <c r="O509" s="1280">
        <v>1</v>
      </c>
      <c r="P509" s="1237"/>
      <c r="Q509" s="1237"/>
    </row>
    <row r="510" spans="1:21" s="26" customFormat="1" ht="14.25" customHeight="1" thickBot="1" x14ac:dyDescent="0.3">
      <c r="A510" s="3910"/>
      <c r="B510" s="3913"/>
      <c r="C510" s="3907"/>
      <c r="D510" s="3794"/>
      <c r="E510" s="3755"/>
      <c r="F510" s="3597"/>
      <c r="G510" s="3761"/>
      <c r="H510" s="4041"/>
      <c r="I510" s="3890"/>
      <c r="J510" s="3860"/>
      <c r="K510" s="1273" t="s">
        <v>43</v>
      </c>
      <c r="L510" s="1272"/>
      <c r="M510" s="3804"/>
      <c r="N510" s="1317"/>
      <c r="O510" s="1326"/>
    </row>
    <row r="511" spans="1:21" s="26" customFormat="1" ht="14.25" customHeight="1" thickBot="1" x14ac:dyDescent="0.3">
      <c r="A511" s="3911"/>
      <c r="B511" s="3914"/>
      <c r="C511" s="3908"/>
      <c r="D511" s="3918"/>
      <c r="E511" s="3756"/>
      <c r="F511" s="3166"/>
      <c r="G511" s="3762"/>
      <c r="H511" s="4041"/>
      <c r="I511" s="3890"/>
      <c r="J511" s="3861"/>
      <c r="K511" s="1265" t="s">
        <v>29</v>
      </c>
      <c r="L511" s="1264">
        <f>SUM(L509:L510)</f>
        <v>24</v>
      </c>
      <c r="M511" s="1263"/>
      <c r="N511" s="1262"/>
      <c r="O511" s="1324"/>
    </row>
    <row r="512" spans="1:21" s="26" customFormat="1" ht="14.25" hidden="1" customHeight="1" thickBot="1" x14ac:dyDescent="0.3">
      <c r="A512" s="3909" t="s">
        <v>78</v>
      </c>
      <c r="B512" s="3929" t="s">
        <v>84</v>
      </c>
      <c r="C512" s="3919" t="s">
        <v>77</v>
      </c>
      <c r="D512" s="3793" t="s">
        <v>396</v>
      </c>
      <c r="E512" s="3754"/>
      <c r="F512" s="3229" t="s">
        <v>529</v>
      </c>
      <c r="G512" s="3760" t="s">
        <v>515</v>
      </c>
      <c r="H512" s="4041"/>
      <c r="I512" s="4120" t="s">
        <v>528</v>
      </c>
      <c r="J512" s="4125" t="s">
        <v>120</v>
      </c>
      <c r="K512" s="1323" t="s">
        <v>48</v>
      </c>
      <c r="L512" s="1322">
        <v>0</v>
      </c>
      <c r="M512" s="1282" t="s">
        <v>527</v>
      </c>
      <c r="N512" s="1321" t="s">
        <v>243</v>
      </c>
      <c r="O512" s="1320">
        <v>3</v>
      </c>
      <c r="P512" s="1237"/>
      <c r="Q512" s="1237"/>
    </row>
    <row r="513" spans="1:15 16384:16384" s="26" customFormat="1" ht="14.25" hidden="1" customHeight="1" thickBot="1" x14ac:dyDescent="0.3">
      <c r="A513" s="3910"/>
      <c r="B513" s="3930"/>
      <c r="C513" s="3907"/>
      <c r="D513" s="3794"/>
      <c r="E513" s="3755"/>
      <c r="F513" s="3805"/>
      <c r="G513" s="3761"/>
      <c r="H513" s="4041"/>
      <c r="I513" s="4120"/>
      <c r="J513" s="4126"/>
      <c r="K513" s="1273" t="s">
        <v>43</v>
      </c>
      <c r="L513" s="1272"/>
      <c r="M513" s="1318"/>
      <c r="N513" s="1317"/>
      <c r="O513" s="1316"/>
    </row>
    <row r="514" spans="1:15 16384:16384" s="26" customFormat="1" ht="14.25" hidden="1" customHeight="1" thickBot="1" x14ac:dyDescent="0.3">
      <c r="A514" s="3911"/>
      <c r="B514" s="3931"/>
      <c r="C514" s="3908"/>
      <c r="D514" s="3918"/>
      <c r="E514" s="3756"/>
      <c r="F514" s="3230"/>
      <c r="G514" s="3762"/>
      <c r="H514" s="4119"/>
      <c r="I514" s="4121"/>
      <c r="J514" s="4127"/>
      <c r="K514" s="1265" t="s">
        <v>29</v>
      </c>
      <c r="L514" s="1264">
        <f>SUM(L512:L513)</f>
        <v>0</v>
      </c>
      <c r="M514" s="1314"/>
      <c r="N514" s="1313"/>
      <c r="O514" s="1312"/>
    </row>
    <row r="515" spans="1:15 16384:16384" s="26" customFormat="1" ht="14.25" customHeight="1" thickBot="1" x14ac:dyDescent="0.3">
      <c r="A515" s="3909" t="s">
        <v>78</v>
      </c>
      <c r="B515" s="3929" t="s">
        <v>84</v>
      </c>
      <c r="C515" s="3919" t="s">
        <v>77</v>
      </c>
      <c r="D515" s="3793" t="s">
        <v>526</v>
      </c>
      <c r="E515" s="3754"/>
      <c r="F515" s="4063" t="s">
        <v>525</v>
      </c>
      <c r="G515" s="3760" t="s">
        <v>515</v>
      </c>
      <c r="H515" s="4118" t="s">
        <v>51</v>
      </c>
      <c r="I515" s="1309" t="s">
        <v>507</v>
      </c>
      <c r="J515" s="3802" t="s">
        <v>506</v>
      </c>
      <c r="K515" s="1273" t="s">
        <v>505</v>
      </c>
      <c r="L515" s="1295">
        <v>100.2</v>
      </c>
      <c r="M515" s="3752" t="s">
        <v>510</v>
      </c>
      <c r="N515" s="1294" t="s">
        <v>243</v>
      </c>
      <c r="O515" s="1293">
        <v>1</v>
      </c>
    </row>
    <row r="516" spans="1:15 16384:16384" s="26" customFormat="1" ht="14.25" customHeight="1" thickBot="1" x14ac:dyDescent="0.3">
      <c r="A516" s="3910"/>
      <c r="B516" s="3930"/>
      <c r="C516" s="3907"/>
      <c r="D516" s="3794"/>
      <c r="E516" s="3755"/>
      <c r="F516" s="4064"/>
      <c r="G516" s="3761"/>
      <c r="H516" s="4041"/>
      <c r="I516" s="1274"/>
      <c r="J516" s="3803"/>
      <c r="K516" s="1273" t="s">
        <v>43</v>
      </c>
      <c r="L516" s="1272"/>
      <c r="M516" s="3804"/>
      <c r="N516" s="1311"/>
      <c r="O516" s="1310"/>
    </row>
    <row r="517" spans="1:15 16384:16384" s="26" customFormat="1" ht="17.25" customHeight="1" thickBot="1" x14ac:dyDescent="0.3">
      <c r="A517" s="3911"/>
      <c r="B517" s="3931"/>
      <c r="C517" s="3908"/>
      <c r="D517" s="3918"/>
      <c r="E517" s="3756"/>
      <c r="F517" s="4065"/>
      <c r="G517" s="3761"/>
      <c r="H517" s="4041"/>
      <c r="I517" s="1274"/>
      <c r="J517" s="3803"/>
      <c r="K517" s="1265" t="s">
        <v>29</v>
      </c>
      <c r="L517" s="1264">
        <f>SUM(L515:L516)</f>
        <v>100.2</v>
      </c>
      <c r="M517" s="1263"/>
      <c r="N517" s="1262"/>
      <c r="O517" s="1261"/>
    </row>
    <row r="518" spans="1:15 16384:16384" s="26" customFormat="1" ht="21.75" customHeight="1" thickBot="1" x14ac:dyDescent="0.3">
      <c r="A518" s="3909" t="s">
        <v>78</v>
      </c>
      <c r="B518" s="3929" t="s">
        <v>84</v>
      </c>
      <c r="C518" s="3919" t="s">
        <v>77</v>
      </c>
      <c r="D518" s="3793" t="s">
        <v>524</v>
      </c>
      <c r="E518" s="3754"/>
      <c r="F518" s="3806" t="s">
        <v>523</v>
      </c>
      <c r="G518" s="3761"/>
      <c r="H518" s="4041"/>
      <c r="I518" s="1309" t="s">
        <v>404</v>
      </c>
      <c r="J518" s="3799" t="s">
        <v>158</v>
      </c>
      <c r="K518" s="1273" t="s">
        <v>505</v>
      </c>
      <c r="L518" s="1295">
        <v>75</v>
      </c>
      <c r="M518" s="3857" t="s">
        <v>522</v>
      </c>
      <c r="N518" s="1294" t="s">
        <v>243</v>
      </c>
      <c r="O518" s="1293">
        <v>2</v>
      </c>
    </row>
    <row r="519" spans="1:15 16384:16384" s="26" customFormat="1" ht="17.25" customHeight="1" thickBot="1" x14ac:dyDescent="0.3">
      <c r="A519" s="3910"/>
      <c r="B519" s="3930"/>
      <c r="C519" s="3907"/>
      <c r="D519" s="3794"/>
      <c r="E519" s="3755"/>
      <c r="F519" s="3807"/>
      <c r="G519" s="3761"/>
      <c r="H519" s="4041"/>
      <c r="I519" s="1274"/>
      <c r="J519" s="4123"/>
      <c r="K519" s="1273" t="s">
        <v>43</v>
      </c>
      <c r="L519" s="1272"/>
      <c r="M519" s="3858"/>
      <c r="N519" s="1291"/>
      <c r="O519" s="1308"/>
    </row>
    <row r="520" spans="1:15 16384:16384" s="26" customFormat="1" ht="27.75" customHeight="1" thickBot="1" x14ac:dyDescent="0.3">
      <c r="A520" s="3911"/>
      <c r="B520" s="3931"/>
      <c r="C520" s="3908"/>
      <c r="D520" s="3918"/>
      <c r="E520" s="3756"/>
      <c r="F520" s="3808"/>
      <c r="G520" s="3761"/>
      <c r="H520" s="4041"/>
      <c r="I520" s="1266"/>
      <c r="J520" s="4124"/>
      <c r="K520" s="1265" t="s">
        <v>29</v>
      </c>
      <c r="L520" s="1264">
        <f>SUM(L518:L519)</f>
        <v>75</v>
      </c>
      <c r="M520" s="1263"/>
      <c r="N520" s="1297"/>
      <c r="O520" s="1307"/>
    </row>
    <row r="521" spans="1:15 16384:16384" s="26" customFormat="1" ht="14.25" customHeight="1" thickBot="1" x14ac:dyDescent="0.3">
      <c r="A521" s="3909" t="s">
        <v>78</v>
      </c>
      <c r="B521" s="3929" t="s">
        <v>84</v>
      </c>
      <c r="C521" s="3919" t="s">
        <v>77</v>
      </c>
      <c r="D521" s="3793" t="s">
        <v>507</v>
      </c>
      <c r="E521" s="3754"/>
      <c r="F521" s="3806" t="s">
        <v>521</v>
      </c>
      <c r="G521" s="3761"/>
      <c r="H521" s="4041"/>
      <c r="I521" s="1309" t="s">
        <v>507</v>
      </c>
      <c r="J521" s="3802" t="s">
        <v>506</v>
      </c>
      <c r="K521" s="1273" t="s">
        <v>505</v>
      </c>
      <c r="L521" s="1272">
        <v>70</v>
      </c>
      <c r="M521" s="3752" t="s">
        <v>510</v>
      </c>
      <c r="N521" s="1294" t="s">
        <v>243</v>
      </c>
      <c r="O521" s="1293">
        <v>1</v>
      </c>
    </row>
    <row r="522" spans="1:15 16384:16384" s="26" customFormat="1" ht="14.25" customHeight="1" thickBot="1" x14ac:dyDescent="0.3">
      <c r="A522" s="3910"/>
      <c r="B522" s="3930"/>
      <c r="C522" s="3907"/>
      <c r="D522" s="3794"/>
      <c r="E522" s="3755"/>
      <c r="F522" s="3807"/>
      <c r="G522" s="3761"/>
      <c r="H522" s="4041"/>
      <c r="I522" s="1274"/>
      <c r="J522" s="3803"/>
      <c r="K522" s="1273" t="s">
        <v>43</v>
      </c>
      <c r="L522" s="1272"/>
      <c r="M522" s="3804"/>
      <c r="N522" s="1291"/>
      <c r="O522" s="1308"/>
    </row>
    <row r="523" spans="1:15 16384:16384" s="26" customFormat="1" ht="29.25" customHeight="1" thickBot="1" x14ac:dyDescent="0.3">
      <c r="A523" s="3911"/>
      <c r="B523" s="3931"/>
      <c r="C523" s="3908"/>
      <c r="D523" s="3918"/>
      <c r="E523" s="3756"/>
      <c r="F523" s="3808"/>
      <c r="G523" s="3761"/>
      <c r="H523" s="4041"/>
      <c r="I523" s="1274"/>
      <c r="J523" s="3825"/>
      <c r="K523" s="1265" t="s">
        <v>29</v>
      </c>
      <c r="L523" s="1264">
        <f>SUM(L521:L522)</f>
        <v>70</v>
      </c>
      <c r="M523" s="1263"/>
      <c r="N523" s="1297"/>
      <c r="O523" s="1307"/>
    </row>
    <row r="524" spans="1:15 16384:16384" s="26" customFormat="1" ht="14.25" customHeight="1" thickBot="1" x14ac:dyDescent="0.3">
      <c r="A524" s="3909" t="s">
        <v>78</v>
      </c>
      <c r="B524" s="3929" t="s">
        <v>84</v>
      </c>
      <c r="C524" s="3919" t="s">
        <v>77</v>
      </c>
      <c r="D524" s="3793" t="s">
        <v>512</v>
      </c>
      <c r="E524" s="3754"/>
      <c r="F524" s="3806" t="s">
        <v>520</v>
      </c>
      <c r="G524" s="3761"/>
      <c r="H524" s="4041"/>
      <c r="I524" s="1309" t="s">
        <v>507</v>
      </c>
      <c r="J524" s="3812" t="s">
        <v>506</v>
      </c>
      <c r="K524" s="1273" t="s">
        <v>505</v>
      </c>
      <c r="L524" s="1295">
        <v>56</v>
      </c>
      <c r="M524" s="3752" t="s">
        <v>510</v>
      </c>
      <c r="N524" s="1294" t="s">
        <v>243</v>
      </c>
      <c r="O524" s="1293">
        <v>1</v>
      </c>
    </row>
    <row r="525" spans="1:15 16384:16384" s="26" customFormat="1" ht="14.25" customHeight="1" thickBot="1" x14ac:dyDescent="0.3">
      <c r="A525" s="3910"/>
      <c r="B525" s="3930"/>
      <c r="C525" s="3907"/>
      <c r="D525" s="3794"/>
      <c r="E525" s="3755"/>
      <c r="F525" s="3807"/>
      <c r="G525" s="3761"/>
      <c r="H525" s="4041"/>
      <c r="I525" s="1274"/>
      <c r="J525" s="3813"/>
      <c r="K525" s="1273" t="s">
        <v>43</v>
      </c>
      <c r="L525" s="1272"/>
      <c r="M525" s="3804"/>
      <c r="N525" s="1291"/>
      <c r="O525" s="1308"/>
    </row>
    <row r="526" spans="1:15 16384:16384" s="26" customFormat="1" ht="14.25" customHeight="1" thickBot="1" x14ac:dyDescent="0.3">
      <c r="A526" s="3911"/>
      <c r="B526" s="3931"/>
      <c r="C526" s="3908"/>
      <c r="D526" s="3918"/>
      <c r="E526" s="3756"/>
      <c r="F526" s="3808"/>
      <c r="G526" s="3761"/>
      <c r="H526" s="4041"/>
      <c r="I526" s="1266"/>
      <c r="J526" s="3814"/>
      <c r="K526" s="1265" t="s">
        <v>29</v>
      </c>
      <c r="L526" s="1264">
        <f>SUM(L524:L525)</f>
        <v>56</v>
      </c>
      <c r="M526" s="1263"/>
      <c r="N526" s="1297"/>
      <c r="O526" s="1307"/>
    </row>
    <row r="527" spans="1:15 16384:16384" s="26" customFormat="1" ht="14.25" customHeight="1" thickBot="1" x14ac:dyDescent="0.3">
      <c r="A527" s="3909" t="s">
        <v>78</v>
      </c>
      <c r="B527" s="3929" t="s">
        <v>84</v>
      </c>
      <c r="C527" s="3919" t="s">
        <v>77</v>
      </c>
      <c r="D527" s="3793" t="s">
        <v>519</v>
      </c>
      <c r="E527" s="4109"/>
      <c r="F527" s="4116" t="s">
        <v>518</v>
      </c>
      <c r="G527" s="3761"/>
      <c r="H527" s="4041"/>
      <c r="I527" s="1274" t="s">
        <v>507</v>
      </c>
      <c r="J527" s="3812" t="s">
        <v>506</v>
      </c>
      <c r="K527" s="1273" t="s">
        <v>505</v>
      </c>
      <c r="L527" s="1272">
        <v>38.6</v>
      </c>
      <c r="M527" s="3752" t="s">
        <v>510</v>
      </c>
      <c r="N527" s="1294" t="s">
        <v>243</v>
      </c>
      <c r="O527" s="1293">
        <v>1</v>
      </c>
      <c r="XFD527" s="905">
        <f>SUM(L527:XFC527)</f>
        <v>39.6</v>
      </c>
    </row>
    <row r="528" spans="1:15 16384:16384" s="26" customFormat="1" ht="14.25" customHeight="1" thickBot="1" x14ac:dyDescent="0.3">
      <c r="A528" s="3910"/>
      <c r="B528" s="3930"/>
      <c r="C528" s="3907"/>
      <c r="D528" s="3794"/>
      <c r="E528" s="4110"/>
      <c r="F528" s="4117"/>
      <c r="G528" s="3761"/>
      <c r="H528" s="4041"/>
      <c r="I528" s="1274"/>
      <c r="J528" s="3813"/>
      <c r="K528" s="1273" t="s">
        <v>43</v>
      </c>
      <c r="L528" s="1272"/>
      <c r="M528" s="3804"/>
      <c r="N528" s="1291"/>
      <c r="O528" s="1290"/>
    </row>
    <row r="529" spans="1:21" s="26" customFormat="1" ht="14.25" customHeight="1" thickBot="1" x14ac:dyDescent="0.3">
      <c r="A529" s="3911"/>
      <c r="B529" s="3931"/>
      <c r="C529" s="3908"/>
      <c r="D529" s="3918"/>
      <c r="E529" s="4111"/>
      <c r="F529" s="4117"/>
      <c r="G529" s="3762"/>
      <c r="H529" s="4119"/>
      <c r="I529" s="1266"/>
      <c r="J529" s="3814"/>
      <c r="K529" s="1265" t="s">
        <v>29</v>
      </c>
      <c r="L529" s="1264">
        <f>SUM(L527:L528)</f>
        <v>38.6</v>
      </c>
      <c r="M529" s="1263"/>
      <c r="N529" s="1297"/>
      <c r="O529" s="1261"/>
    </row>
    <row r="530" spans="1:21" s="26" customFormat="1" ht="14.25" customHeight="1" thickBot="1" x14ac:dyDescent="0.3">
      <c r="A530" s="1288" t="s">
        <v>78</v>
      </c>
      <c r="B530" s="1287" t="s">
        <v>84</v>
      </c>
      <c r="C530" s="1286" t="s">
        <v>77</v>
      </c>
      <c r="D530" s="1285" t="s">
        <v>517</v>
      </c>
      <c r="E530" s="3754"/>
      <c r="F530" s="3809" t="s">
        <v>516</v>
      </c>
      <c r="G530" s="3764" t="s">
        <v>515</v>
      </c>
      <c r="H530" s="3767" t="s">
        <v>51</v>
      </c>
      <c r="I530" s="1274" t="s">
        <v>512</v>
      </c>
      <c r="J530" s="3812" t="s">
        <v>506</v>
      </c>
      <c r="K530" s="1273" t="s">
        <v>505</v>
      </c>
      <c r="L530" s="1272">
        <v>99.8</v>
      </c>
      <c r="M530" s="3752" t="s">
        <v>510</v>
      </c>
      <c r="N530" s="1294" t="s">
        <v>243</v>
      </c>
      <c r="O530" s="1293">
        <v>1</v>
      </c>
    </row>
    <row r="531" spans="1:21" s="26" customFormat="1" ht="14.25" customHeight="1" thickBot="1" x14ac:dyDescent="0.3">
      <c r="A531" s="1279"/>
      <c r="B531" s="1278"/>
      <c r="C531" s="1277"/>
      <c r="D531" s="1276"/>
      <c r="E531" s="3755"/>
      <c r="F531" s="3810"/>
      <c r="G531" s="3765"/>
      <c r="H531" s="3768"/>
      <c r="I531" s="1274"/>
      <c r="J531" s="3813"/>
      <c r="K531" s="1273" t="s">
        <v>43</v>
      </c>
      <c r="L531" s="1272"/>
      <c r="M531" s="3804"/>
      <c r="N531" s="1291"/>
      <c r="O531" s="1290"/>
    </row>
    <row r="532" spans="1:21" s="26" customFormat="1" ht="14.25" customHeight="1" thickBot="1" x14ac:dyDescent="0.3">
      <c r="A532" s="1279"/>
      <c r="B532" s="1278"/>
      <c r="C532" s="1277"/>
      <c r="D532" s="1276"/>
      <c r="E532" s="3756"/>
      <c r="F532" s="3811"/>
      <c r="G532" s="3765"/>
      <c r="H532" s="3768"/>
      <c r="I532" s="1266"/>
      <c r="J532" s="3814"/>
      <c r="K532" s="1265" t="s">
        <v>29</v>
      </c>
      <c r="L532" s="1264">
        <f>SUM(L530:L531)</f>
        <v>99.8</v>
      </c>
      <c r="M532" s="1263"/>
      <c r="N532" s="1297"/>
      <c r="O532" s="1261"/>
    </row>
    <row r="533" spans="1:21" s="26" customFormat="1" ht="14.25" customHeight="1" thickBot="1" x14ac:dyDescent="0.3">
      <c r="A533" s="1288" t="s">
        <v>78</v>
      </c>
      <c r="B533" s="1287" t="s">
        <v>84</v>
      </c>
      <c r="C533" s="1286" t="s">
        <v>77</v>
      </c>
      <c r="D533" s="1285" t="s">
        <v>514</v>
      </c>
      <c r="E533" s="4050"/>
      <c r="F533" s="3255" t="s">
        <v>513</v>
      </c>
      <c r="G533" s="3765"/>
      <c r="H533" s="3768"/>
      <c r="I533" s="3754" t="s">
        <v>512</v>
      </c>
      <c r="J533" s="3812" t="s">
        <v>511</v>
      </c>
      <c r="K533" s="1273" t="s">
        <v>505</v>
      </c>
      <c r="L533" s="1295">
        <v>21.4</v>
      </c>
      <c r="M533" s="3752" t="s">
        <v>510</v>
      </c>
      <c r="N533" s="1294" t="s">
        <v>243</v>
      </c>
      <c r="O533" s="1293">
        <v>1</v>
      </c>
    </row>
    <row r="534" spans="1:21" s="26" customFormat="1" ht="14.25" customHeight="1" thickBot="1" x14ac:dyDescent="0.3">
      <c r="A534" s="1279"/>
      <c r="B534" s="1278"/>
      <c r="C534" s="1277"/>
      <c r="D534" s="1276"/>
      <c r="E534" s="3951"/>
      <c r="F534" s="3597"/>
      <c r="G534" s="3765"/>
      <c r="H534" s="3768"/>
      <c r="I534" s="3755"/>
      <c r="J534" s="3813"/>
      <c r="K534" s="1273" t="s">
        <v>43</v>
      </c>
      <c r="L534" s="1272"/>
      <c r="M534" s="3804"/>
      <c r="N534" s="1291"/>
      <c r="O534" s="1290"/>
    </row>
    <row r="535" spans="1:21" s="26" customFormat="1" ht="14.25" customHeight="1" thickBot="1" x14ac:dyDescent="0.3">
      <c r="A535" s="1271"/>
      <c r="B535" s="1270"/>
      <c r="C535" s="1269"/>
      <c r="D535" s="1268"/>
      <c r="E535" s="3953"/>
      <c r="F535" s="3166"/>
      <c r="G535" s="3765"/>
      <c r="H535" s="3768"/>
      <c r="I535" s="3756"/>
      <c r="J535" s="3814"/>
      <c r="K535" s="1265" t="s">
        <v>29</v>
      </c>
      <c r="L535" s="1264">
        <f>SUM(L533:L534)</f>
        <v>21.4</v>
      </c>
      <c r="M535" s="1263"/>
      <c r="N535" s="1262"/>
      <c r="O535" s="1261"/>
    </row>
    <row r="536" spans="1:21" s="26" customFormat="1" ht="14.25" customHeight="1" thickBot="1" x14ac:dyDescent="0.3">
      <c r="A536" s="1288" t="s">
        <v>78</v>
      </c>
      <c r="B536" s="1287" t="s">
        <v>84</v>
      </c>
      <c r="C536" s="1286" t="s">
        <v>77</v>
      </c>
      <c r="D536" s="1285" t="s">
        <v>509</v>
      </c>
      <c r="E536" s="3754"/>
      <c r="F536" s="3255" t="s">
        <v>508</v>
      </c>
      <c r="G536" s="3765"/>
      <c r="H536" s="3768"/>
      <c r="I536" s="1274" t="s">
        <v>507</v>
      </c>
      <c r="J536" s="3812" t="s">
        <v>506</v>
      </c>
      <c r="K536" s="1273" t="s">
        <v>505</v>
      </c>
      <c r="L536" s="1283">
        <v>130</v>
      </c>
      <c r="M536" s="1282" t="s">
        <v>504</v>
      </c>
      <c r="N536" s="1281" t="s">
        <v>243</v>
      </c>
      <c r="O536" s="1280">
        <v>1</v>
      </c>
    </row>
    <row r="537" spans="1:21" s="26" customFormat="1" ht="14.25" customHeight="1" thickBot="1" x14ac:dyDescent="0.3">
      <c r="A537" s="1279"/>
      <c r="B537" s="1278"/>
      <c r="C537" s="1277"/>
      <c r="D537" s="1276"/>
      <c r="E537" s="3755"/>
      <c r="F537" s="3597"/>
      <c r="G537" s="3765"/>
      <c r="H537" s="3768"/>
      <c r="I537" s="1274"/>
      <c r="J537" s="3813"/>
      <c r="K537" s="1273" t="s">
        <v>43</v>
      </c>
      <c r="L537" s="1272">
        <v>0</v>
      </c>
      <c r="M537" s="1263"/>
      <c r="N537" s="1262"/>
      <c r="O537" s="1261"/>
    </row>
    <row r="538" spans="1:21" s="26" customFormat="1" ht="14.25" customHeight="1" thickBot="1" x14ac:dyDescent="0.3">
      <c r="A538" s="1271"/>
      <c r="B538" s="1270"/>
      <c r="C538" s="1269"/>
      <c r="D538" s="1268"/>
      <c r="E538" s="3756"/>
      <c r="F538" s="3166"/>
      <c r="G538" s="3766"/>
      <c r="H538" s="3769"/>
      <c r="I538" s="1266"/>
      <c r="J538" s="3814"/>
      <c r="K538" s="1265" t="s">
        <v>29</v>
      </c>
      <c r="L538" s="1264">
        <f>SUM(L536:L537)</f>
        <v>130</v>
      </c>
      <c r="M538" s="1263"/>
      <c r="N538" s="1262"/>
      <c r="O538" s="1261"/>
    </row>
    <row r="539" spans="1:21" s="26" customFormat="1" ht="15" customHeight="1" thickBot="1" x14ac:dyDescent="0.3">
      <c r="A539" s="1258" t="s">
        <v>78</v>
      </c>
      <c r="B539" s="1260" t="s">
        <v>84</v>
      </c>
      <c r="C539" s="3927" t="s">
        <v>503</v>
      </c>
      <c r="D539" s="3927"/>
      <c r="E539" s="3927"/>
      <c r="F539" s="3927"/>
      <c r="G539" s="3927"/>
      <c r="H539" s="3927"/>
      <c r="I539" s="3927"/>
      <c r="J539" s="3927"/>
      <c r="K539" s="3928"/>
      <c r="L539" s="1259">
        <f>L449+L455+L460+L484</f>
        <v>1315.7</v>
      </c>
      <c r="M539" s="3786"/>
      <c r="N539" s="3787"/>
      <c r="O539" s="3788"/>
      <c r="P539" s="1254"/>
      <c r="Q539" s="1254"/>
    </row>
    <row r="540" spans="1:21" s="26" customFormat="1" ht="15" customHeight="1" thickBot="1" x14ac:dyDescent="0.3">
      <c r="A540" s="1258" t="s">
        <v>78</v>
      </c>
      <c r="B540" s="3831" t="s">
        <v>502</v>
      </c>
      <c r="C540" s="3832"/>
      <c r="D540" s="3832"/>
      <c r="E540" s="3832"/>
      <c r="F540" s="3832"/>
      <c r="G540" s="3832"/>
      <c r="H540" s="3832"/>
      <c r="I540" s="3832"/>
      <c r="J540" s="3832"/>
      <c r="K540" s="3833"/>
      <c r="L540" s="1257">
        <f>L443+L539</f>
        <v>10248.200000000001</v>
      </c>
      <c r="M540" s="3822"/>
      <c r="N540" s="3823"/>
      <c r="O540" s="3824"/>
      <c r="P540" s="1254"/>
      <c r="Q540" s="1254"/>
    </row>
    <row r="541" spans="1:21" s="26" customFormat="1" ht="15" customHeight="1" thickBot="1" x14ac:dyDescent="0.3">
      <c r="A541" s="1256"/>
      <c r="B541" s="4106" t="s">
        <v>501</v>
      </c>
      <c r="C541" s="4107"/>
      <c r="D541" s="4107"/>
      <c r="E541" s="4107"/>
      <c r="F541" s="4107"/>
      <c r="G541" s="4107"/>
      <c r="H541" s="4107"/>
      <c r="I541" s="4107"/>
      <c r="J541" s="4107"/>
      <c r="K541" s="4108"/>
      <c r="L541" s="1255">
        <f>L122+L272+L540</f>
        <v>19066.400000000001</v>
      </c>
      <c r="M541" s="4103"/>
      <c r="N541" s="4104"/>
      <c r="O541" s="4105"/>
      <c r="P541" s="1254"/>
      <c r="Q541" s="1254"/>
      <c r="S541" s="1236"/>
      <c r="T541" s="1236"/>
      <c r="U541" s="1236"/>
    </row>
    <row r="542" spans="1:21" s="26" customFormat="1" ht="103.5" customHeight="1" x14ac:dyDescent="0.25">
      <c r="A542" s="33" t="s">
        <v>28</v>
      </c>
      <c r="B542" s="33"/>
      <c r="C542" s="33"/>
      <c r="D542" s="33"/>
      <c r="E542" s="33"/>
      <c r="F542" s="33"/>
      <c r="G542" s="33"/>
      <c r="H542" s="34"/>
      <c r="I542" s="33"/>
      <c r="J542" s="33"/>
      <c r="K542" s="33"/>
      <c r="L542" s="33"/>
      <c r="M542" s="33"/>
      <c r="N542" s="32"/>
      <c r="O542" s="31"/>
      <c r="P542" s="905"/>
    </row>
    <row r="543" spans="1:21" s="26" customFormat="1" ht="219.75" customHeight="1" x14ac:dyDescent="0.25">
      <c r="A543" s="920"/>
      <c r="B543" s="920"/>
      <c r="C543" s="920"/>
      <c r="D543" s="920"/>
      <c r="E543" s="920"/>
      <c r="F543" s="920"/>
      <c r="G543" s="920"/>
      <c r="H543" s="920"/>
      <c r="I543" s="920"/>
      <c r="J543" s="920"/>
      <c r="K543" s="920"/>
      <c r="L543" s="1254"/>
      <c r="P543" s="905"/>
    </row>
    <row r="544" spans="1:21" s="26" customFormat="1" ht="21.75" customHeight="1" x14ac:dyDescent="0.25">
      <c r="A544" s="3818" t="s">
        <v>27</v>
      </c>
      <c r="B544" s="3818"/>
      <c r="C544" s="3818"/>
      <c r="D544" s="3818"/>
      <c r="E544" s="3818"/>
      <c r="F544" s="3818"/>
      <c r="G544" s="3818"/>
      <c r="H544" s="3818"/>
      <c r="I544" s="3818"/>
      <c r="J544" s="3818"/>
      <c r="K544" s="3818"/>
      <c r="L544" s="3818"/>
      <c r="P544" s="905"/>
    </row>
    <row r="545" spans="1:16" s="26" customFormat="1" ht="9.75" customHeight="1" thickBot="1" x14ac:dyDescent="0.3">
      <c r="A545" s="29"/>
      <c r="B545" s="27"/>
      <c r="C545" s="27"/>
      <c r="D545" s="27"/>
      <c r="E545" s="27"/>
      <c r="F545" s="27"/>
      <c r="G545" s="28"/>
      <c r="H545" s="27"/>
      <c r="I545" s="27"/>
      <c r="J545" s="27"/>
      <c r="L545" s="25" t="s">
        <v>26</v>
      </c>
      <c r="P545" s="905"/>
    </row>
    <row r="546" spans="1:16" s="26" customFormat="1" ht="35.25" customHeight="1" thickBot="1" x14ac:dyDescent="0.3">
      <c r="A546" s="24"/>
      <c r="B546" s="23"/>
      <c r="C546" s="3342" t="s">
        <v>25</v>
      </c>
      <c r="D546" s="3342"/>
      <c r="E546" s="3342"/>
      <c r="F546" s="3342"/>
      <c r="G546" s="3342"/>
      <c r="H546" s="3342"/>
      <c r="I546" s="3342"/>
      <c r="J546" s="3342"/>
      <c r="K546" s="3342"/>
      <c r="L546" s="22" t="s">
        <v>364</v>
      </c>
      <c r="P546" s="905"/>
    </row>
    <row r="547" spans="1:16" s="26" customFormat="1" ht="20.25" customHeight="1" x14ac:dyDescent="0.25">
      <c r="A547" s="3706" t="s">
        <v>23</v>
      </c>
      <c r="B547" s="3707"/>
      <c r="C547" s="3707"/>
      <c r="D547" s="3707"/>
      <c r="E547" s="3707"/>
      <c r="F547" s="3707"/>
      <c r="G547" s="3707"/>
      <c r="H547" s="3707"/>
      <c r="I547" s="3707"/>
      <c r="J547" s="3707"/>
      <c r="K547" s="3708"/>
      <c r="L547" s="1253">
        <f>L548+L552+L559+L560+L561+L562</f>
        <v>19066.399999999998</v>
      </c>
      <c r="P547" s="905"/>
    </row>
    <row r="548" spans="1:16" s="26" customFormat="1" ht="17.25" customHeight="1" x14ac:dyDescent="0.25">
      <c r="A548" s="3370" t="s">
        <v>22</v>
      </c>
      <c r="B548" s="3371"/>
      <c r="C548" s="3371"/>
      <c r="D548" s="3371"/>
      <c r="E548" s="3371"/>
      <c r="F548" s="3371"/>
      <c r="G548" s="3371"/>
      <c r="H548" s="3371"/>
      <c r="I548" s="3371"/>
      <c r="J548" s="3371"/>
      <c r="K548" s="3374"/>
      <c r="L548" s="16">
        <f>L549</f>
        <v>13780.499999999998</v>
      </c>
      <c r="P548" s="905"/>
    </row>
    <row r="549" spans="1:16" s="26" customFormat="1" ht="15.6" customHeight="1" x14ac:dyDescent="0.25">
      <c r="A549" s="3408" t="s">
        <v>21</v>
      </c>
      <c r="B549" s="3409"/>
      <c r="C549" s="3409"/>
      <c r="D549" s="3409"/>
      <c r="E549" s="3409"/>
      <c r="F549" s="3409"/>
      <c r="G549" s="3409"/>
      <c r="H549" s="3409"/>
      <c r="I549" s="3409"/>
      <c r="J549" s="3409"/>
      <c r="K549" s="3410"/>
      <c r="L549" s="1251">
        <f>L35+L74+L79+L88+L98+L107+L115+L127+L135+L143+L152+L164+L171+L231+L277+L376+L396+L403+L411+L427+L446+L452+L458+L480</f>
        <v>13780.499999999998</v>
      </c>
      <c r="P549" s="905"/>
    </row>
    <row r="550" spans="1:16" s="26" customFormat="1" ht="15.6" customHeight="1" x14ac:dyDescent="0.25">
      <c r="A550" s="3370" t="s">
        <v>20</v>
      </c>
      <c r="B550" s="3371"/>
      <c r="C550" s="3371"/>
      <c r="D550" s="3371"/>
      <c r="E550" s="3372"/>
      <c r="F550" s="3372"/>
      <c r="G550" s="3372"/>
      <c r="H550" s="3372"/>
      <c r="I550" s="3372"/>
      <c r="J550" s="3372"/>
      <c r="K550" s="3373"/>
      <c r="L550" s="1251"/>
      <c r="P550" s="905"/>
    </row>
    <row r="551" spans="1:16" s="26" customFormat="1" ht="33.75" customHeight="1" x14ac:dyDescent="0.25">
      <c r="A551" s="3700" t="s">
        <v>19</v>
      </c>
      <c r="B551" s="3701"/>
      <c r="C551" s="3701"/>
      <c r="D551" s="3701"/>
      <c r="E551" s="3701"/>
      <c r="F551" s="3701"/>
      <c r="G551" s="3701"/>
      <c r="H551" s="3701"/>
      <c r="I551" s="3701"/>
      <c r="J551" s="3701"/>
      <c r="K551" s="3702"/>
      <c r="L551" s="1251">
        <v>0</v>
      </c>
      <c r="P551" s="905"/>
    </row>
    <row r="552" spans="1:16" s="26" customFormat="1" ht="18" customHeight="1" x14ac:dyDescent="0.25">
      <c r="A552" s="3408" t="s">
        <v>18</v>
      </c>
      <c r="B552" s="3409"/>
      <c r="C552" s="3409"/>
      <c r="D552" s="3409"/>
      <c r="E552" s="3409"/>
      <c r="F552" s="3409"/>
      <c r="G552" s="3409"/>
      <c r="H552" s="3409"/>
      <c r="I552" s="3409"/>
      <c r="J552" s="3409"/>
      <c r="K552" s="3410"/>
      <c r="L552" s="1251">
        <f>L553+L554+L555+L556+L557+L558</f>
        <v>4725.1000000000004</v>
      </c>
      <c r="P552" s="905"/>
    </row>
    <row r="553" spans="1:16" s="26" customFormat="1" ht="12.6" customHeight="1" x14ac:dyDescent="0.25">
      <c r="A553" s="3370" t="s">
        <v>17</v>
      </c>
      <c r="B553" s="3371"/>
      <c r="C553" s="3371"/>
      <c r="D553" s="3371"/>
      <c r="E553" s="3372"/>
      <c r="F553" s="3372"/>
      <c r="G553" s="3372"/>
      <c r="H553" s="3372"/>
      <c r="I553" s="3372"/>
      <c r="J553" s="3372"/>
      <c r="K553" s="3373"/>
      <c r="L553" s="1251"/>
      <c r="P553" s="905"/>
    </row>
    <row r="554" spans="1:16" s="26" customFormat="1" ht="18" customHeight="1" x14ac:dyDescent="0.25">
      <c r="A554" s="3370" t="s">
        <v>16</v>
      </c>
      <c r="B554" s="3371"/>
      <c r="C554" s="3371"/>
      <c r="D554" s="3371"/>
      <c r="E554" s="3372"/>
      <c r="F554" s="3372"/>
      <c r="G554" s="3372"/>
      <c r="H554" s="3372"/>
      <c r="I554" s="3372"/>
      <c r="J554" s="3372"/>
      <c r="K554" s="3373"/>
      <c r="L554" s="1251"/>
      <c r="P554" s="905"/>
    </row>
    <row r="555" spans="1:16" s="26" customFormat="1" ht="15.6" customHeight="1" x14ac:dyDescent="0.25">
      <c r="A555" s="3370" t="s">
        <v>15</v>
      </c>
      <c r="B555" s="3371"/>
      <c r="C555" s="3371"/>
      <c r="D555" s="3371"/>
      <c r="E555" s="3372"/>
      <c r="F555" s="3372"/>
      <c r="G555" s="3372"/>
      <c r="H555" s="3372"/>
      <c r="I555" s="3372"/>
      <c r="J555" s="3372"/>
      <c r="K555" s="3373"/>
      <c r="L555" s="1251"/>
      <c r="P555" s="905"/>
    </row>
    <row r="556" spans="1:16" s="26" customFormat="1" ht="17.25" customHeight="1" x14ac:dyDescent="0.25">
      <c r="A556" s="3370" t="s">
        <v>14</v>
      </c>
      <c r="B556" s="3372"/>
      <c r="C556" s="3372"/>
      <c r="D556" s="3372"/>
      <c r="E556" s="3372"/>
      <c r="F556" s="3372"/>
      <c r="G556" s="3372"/>
      <c r="H556" s="3372"/>
      <c r="I556" s="3372"/>
      <c r="J556" s="3372"/>
      <c r="K556" s="3373"/>
      <c r="L556" s="1251"/>
      <c r="P556" s="905"/>
    </row>
    <row r="557" spans="1:16" s="26" customFormat="1" ht="25.15" customHeight="1" x14ac:dyDescent="0.25">
      <c r="A557" s="3370" t="s">
        <v>13</v>
      </c>
      <c r="B557" s="3371"/>
      <c r="C557" s="3371"/>
      <c r="D557" s="3371"/>
      <c r="E557" s="3372"/>
      <c r="F557" s="3372"/>
      <c r="G557" s="3372"/>
      <c r="H557" s="3372"/>
      <c r="I557" s="3372"/>
      <c r="J557" s="3372"/>
      <c r="K557" s="3373"/>
      <c r="L557" s="1251">
        <f>L36+L75+L129+L136+L145+L154+L166+L174+L278+L377+L397+L404+L412+L428</f>
        <v>4725.1000000000004</v>
      </c>
      <c r="P557" s="905"/>
    </row>
    <row r="558" spans="1:16" s="26" customFormat="1" ht="20.25" customHeight="1" x14ac:dyDescent="0.25">
      <c r="A558" s="3403" t="s">
        <v>12</v>
      </c>
      <c r="B558" s="3404"/>
      <c r="C558" s="3404"/>
      <c r="D558" s="3404"/>
      <c r="E558" s="3372"/>
      <c r="F558" s="3372"/>
      <c r="G558" s="3372"/>
      <c r="H558" s="3372"/>
      <c r="I558" s="3372"/>
      <c r="J558" s="3372"/>
      <c r="K558" s="3373"/>
      <c r="L558" s="1251"/>
      <c r="P558" s="905"/>
    </row>
    <row r="559" spans="1:16" s="26" customFormat="1" ht="18.75" customHeight="1" x14ac:dyDescent="0.25">
      <c r="A559" s="3370" t="s">
        <v>11</v>
      </c>
      <c r="B559" s="3372"/>
      <c r="C559" s="3372"/>
      <c r="D559" s="3372"/>
      <c r="E559" s="3372"/>
      <c r="F559" s="3372"/>
      <c r="G559" s="3372"/>
      <c r="H559" s="3372"/>
      <c r="I559" s="3372"/>
      <c r="J559" s="3372"/>
      <c r="K559" s="3373"/>
      <c r="L559" s="1251"/>
      <c r="P559" s="905"/>
    </row>
    <row r="560" spans="1:16" s="26" customFormat="1" ht="16.149999999999999" customHeight="1" thickBot="1" x14ac:dyDescent="0.3">
      <c r="A560" s="3819" t="s">
        <v>10</v>
      </c>
      <c r="B560" s="3820"/>
      <c r="C560" s="3820"/>
      <c r="D560" s="3820"/>
      <c r="E560" s="3820"/>
      <c r="F560" s="3820"/>
      <c r="G560" s="3820"/>
      <c r="H560" s="3820"/>
      <c r="I560" s="3820"/>
      <c r="J560" s="3820"/>
      <c r="K560" s="3821"/>
      <c r="L560" s="1252"/>
      <c r="P560" s="905"/>
    </row>
    <row r="561" spans="1:17" s="26" customFormat="1" ht="14.45" customHeight="1" x14ac:dyDescent="0.25">
      <c r="A561" s="3815" t="s">
        <v>9</v>
      </c>
      <c r="B561" s="3816"/>
      <c r="C561" s="3816"/>
      <c r="D561" s="3816"/>
      <c r="E561" s="3816"/>
      <c r="F561" s="3816"/>
      <c r="G561" s="3816"/>
      <c r="H561" s="3816"/>
      <c r="I561" s="3816"/>
      <c r="J561" s="3816"/>
      <c r="K561" s="3817"/>
      <c r="L561" s="1249"/>
      <c r="P561" s="905"/>
    </row>
    <row r="562" spans="1:17" s="26" customFormat="1" ht="18" customHeight="1" x14ac:dyDescent="0.25">
      <c r="A562" s="3370" t="s">
        <v>8</v>
      </c>
      <c r="B562" s="3371"/>
      <c r="C562" s="3371"/>
      <c r="D562" s="3371"/>
      <c r="E562" s="3372"/>
      <c r="F562" s="3372"/>
      <c r="G562" s="3372"/>
      <c r="H562" s="3372"/>
      <c r="I562" s="3372"/>
      <c r="J562" s="3372"/>
      <c r="K562" s="3373"/>
      <c r="L562" s="1251">
        <f>L563</f>
        <v>560.79999999999995</v>
      </c>
      <c r="P562" s="905"/>
    </row>
    <row r="563" spans="1:17" s="26" customFormat="1" ht="16.5" customHeight="1" x14ac:dyDescent="0.25">
      <c r="A563" s="3370" t="s">
        <v>7</v>
      </c>
      <c r="B563" s="3371"/>
      <c r="C563" s="3371"/>
      <c r="D563" s="3371"/>
      <c r="E563" s="3372"/>
      <c r="F563" s="3372"/>
      <c r="G563" s="3372"/>
      <c r="H563" s="3372"/>
      <c r="I563" s="3372"/>
      <c r="J563" s="3372"/>
      <c r="K563" s="3373"/>
      <c r="L563" s="1251">
        <f>L37+L76+L109+L133+L173+L233+L280+L378+L398+L405+L413+L429+L448+L454+L483</f>
        <v>560.79999999999995</v>
      </c>
      <c r="P563" s="905"/>
    </row>
    <row r="564" spans="1:17" s="26" customFormat="1" ht="14.25" customHeight="1" thickBot="1" x14ac:dyDescent="0.3">
      <c r="A564" s="3370" t="s">
        <v>6</v>
      </c>
      <c r="B564" s="3371"/>
      <c r="C564" s="3371"/>
      <c r="D564" s="3371"/>
      <c r="E564" s="3371"/>
      <c r="F564" s="3371"/>
      <c r="G564" s="3371"/>
      <c r="H564" s="3371"/>
      <c r="I564" s="3371"/>
      <c r="J564" s="3371"/>
      <c r="K564" s="3374"/>
      <c r="L564" s="1251"/>
      <c r="P564" s="905"/>
    </row>
    <row r="565" spans="1:17" s="26" customFormat="1" ht="27" customHeight="1" thickBot="1" x14ac:dyDescent="0.3">
      <c r="A565" s="3375" t="s">
        <v>5</v>
      </c>
      <c r="B565" s="3376"/>
      <c r="C565" s="3376"/>
      <c r="D565" s="3376"/>
      <c r="E565" s="3376"/>
      <c r="F565" s="3376"/>
      <c r="G565" s="3376"/>
      <c r="H565" s="3376"/>
      <c r="I565" s="3376"/>
      <c r="J565" s="3376"/>
      <c r="K565" s="3377"/>
      <c r="L565" s="1250">
        <f>L566+L567</f>
        <v>0</v>
      </c>
      <c r="P565" s="905"/>
    </row>
    <row r="566" spans="1:17" s="26" customFormat="1" ht="15.6" customHeight="1" x14ac:dyDescent="0.25">
      <c r="A566" s="4029" t="s">
        <v>4</v>
      </c>
      <c r="B566" s="4030"/>
      <c r="C566" s="4030"/>
      <c r="D566" s="4030"/>
      <c r="E566" s="3437"/>
      <c r="F566" s="3437"/>
      <c r="G566" s="3437"/>
      <c r="H566" s="3437"/>
      <c r="I566" s="3437"/>
      <c r="J566" s="3437"/>
      <c r="K566" s="3438"/>
      <c r="L566" s="1249">
        <v>0</v>
      </c>
      <c r="P566" s="905"/>
    </row>
    <row r="567" spans="1:17" s="26" customFormat="1" ht="17.25" customHeight="1" thickBot="1" x14ac:dyDescent="0.3">
      <c r="A567" s="3391" t="s">
        <v>3</v>
      </c>
      <c r="B567" s="3392"/>
      <c r="C567" s="3392"/>
      <c r="D567" s="3392"/>
      <c r="E567" s="3392"/>
      <c r="F567" s="3392"/>
      <c r="G567" s="3392"/>
      <c r="H567" s="3392"/>
      <c r="I567" s="3392"/>
      <c r="J567" s="3392"/>
      <c r="K567" s="3393"/>
      <c r="L567" s="1246">
        <v>0</v>
      </c>
      <c r="P567" s="905"/>
    </row>
    <row r="568" spans="1:17" s="26" customFormat="1" ht="15.75" customHeight="1" thickBot="1" x14ac:dyDescent="0.3">
      <c r="A568" s="3394" t="s">
        <v>2</v>
      </c>
      <c r="B568" s="3395"/>
      <c r="C568" s="3395"/>
      <c r="D568" s="3395"/>
      <c r="E568" s="3395"/>
      <c r="F568" s="3395"/>
      <c r="G568" s="3395"/>
      <c r="H568" s="3395"/>
      <c r="I568" s="3395"/>
      <c r="J568" s="3395"/>
      <c r="K568" s="3396"/>
      <c r="L568" s="1248">
        <f>L547+L565</f>
        <v>19066.399999999998</v>
      </c>
      <c r="P568" s="905"/>
    </row>
    <row r="569" spans="1:17" s="26" customFormat="1" ht="18.75" customHeight="1" x14ac:dyDescent="0.25">
      <c r="A569" s="3397" t="s">
        <v>1</v>
      </c>
      <c r="B569" s="3398"/>
      <c r="C569" s="3398"/>
      <c r="D569" s="3398"/>
      <c r="E569" s="3398"/>
      <c r="F569" s="3398"/>
      <c r="G569" s="3398"/>
      <c r="H569" s="3398"/>
      <c r="I569" s="3398"/>
      <c r="J569" s="3398"/>
      <c r="K569" s="3399"/>
      <c r="L569" s="1247"/>
      <c r="P569" s="905"/>
    </row>
    <row r="570" spans="1:17" s="26" customFormat="1" ht="15.75" customHeight="1" thickBot="1" x14ac:dyDescent="0.3">
      <c r="A570" s="3400" t="s">
        <v>0</v>
      </c>
      <c r="B570" s="3401"/>
      <c r="C570" s="3401"/>
      <c r="D570" s="3401"/>
      <c r="E570" s="3401"/>
      <c r="F570" s="3401"/>
      <c r="G570" s="3401"/>
      <c r="H570" s="3401"/>
      <c r="I570" s="3401"/>
      <c r="J570" s="3401"/>
      <c r="K570" s="3402"/>
      <c r="L570" s="1246">
        <v>605.4</v>
      </c>
    </row>
    <row r="571" spans="1:17" s="26" customFormat="1" ht="0.6" hidden="1" customHeight="1" x14ac:dyDescent="0.25">
      <c r="A571" s="29"/>
      <c r="B571" s="1245"/>
      <c r="C571" s="3303"/>
      <c r="D571" s="3303"/>
      <c r="E571" s="3303"/>
      <c r="F571" s="3303"/>
      <c r="G571" s="3303"/>
      <c r="H571" s="3303"/>
      <c r="I571" s="3303"/>
      <c r="J571" s="3303"/>
      <c r="K571" s="3303"/>
      <c r="L571" s="3303"/>
      <c r="M571" s="3303"/>
      <c r="N571" s="3303"/>
      <c r="O571" s="3303"/>
      <c r="P571" s="30"/>
      <c r="Q571" s="30"/>
    </row>
    <row r="572" spans="1:17" s="26" customFormat="1" ht="13.15" hidden="1" customHeight="1" x14ac:dyDescent="0.25">
      <c r="A572" s="3336"/>
      <c r="B572" s="3336"/>
      <c r="C572" s="3336"/>
      <c r="D572" s="919"/>
      <c r="E572" s="919"/>
    </row>
    <row r="573" spans="1:17" s="26" customFormat="1" ht="48.6" hidden="1" customHeight="1" x14ac:dyDescent="0.25">
      <c r="A573" s="918"/>
      <c r="B573" s="917"/>
      <c r="C573" s="917"/>
      <c r="D573" s="917"/>
      <c r="E573" s="917"/>
    </row>
    <row r="574" spans="1:17" s="26" customFormat="1" ht="13.15" hidden="1" customHeight="1" x14ac:dyDescent="0.25">
      <c r="A574" s="1244"/>
      <c r="B574" s="1242"/>
      <c r="C574" s="1243"/>
      <c r="D574" s="1243"/>
      <c r="E574" s="1243"/>
    </row>
    <row r="575" spans="1:17" s="26" customFormat="1" ht="0.6" customHeight="1" x14ac:dyDescent="0.25">
      <c r="A575" s="907"/>
      <c r="B575" s="4051"/>
      <c r="C575" s="4051"/>
      <c r="D575" s="907"/>
      <c r="E575" s="907"/>
    </row>
    <row r="576" spans="1:17" s="26" customFormat="1" ht="14.25" hidden="1" customHeight="1" x14ac:dyDescent="0.25">
      <c r="A576" s="1240"/>
      <c r="B576" s="1242"/>
      <c r="C576" s="1242"/>
      <c r="D576" s="1242"/>
      <c r="E576" s="1242"/>
      <c r="G576" s="1241"/>
      <c r="H576" s="1241"/>
    </row>
    <row r="577" spans="1:12" s="26" customFormat="1" ht="14.25" hidden="1" customHeight="1" x14ac:dyDescent="0.25">
      <c r="A577" s="1240"/>
      <c r="B577" s="4036"/>
      <c r="C577" s="4036"/>
      <c r="D577" s="1240"/>
      <c r="E577" s="1240"/>
    </row>
    <row r="578" spans="1:12" s="26" customFormat="1" ht="14.25" hidden="1" customHeight="1" x14ac:dyDescent="0.25">
      <c r="A578" s="1240"/>
      <c r="B578" s="1240"/>
      <c r="C578" s="1240"/>
      <c r="D578" s="1240"/>
      <c r="E578" s="1240"/>
    </row>
    <row r="579" spans="1:12" s="26" customFormat="1" ht="14.25" hidden="1" customHeight="1" x14ac:dyDescent="0.25">
      <c r="A579" s="1240"/>
      <c r="B579" s="1240"/>
      <c r="C579" s="1240"/>
      <c r="D579" s="1240"/>
      <c r="E579" s="1240"/>
    </row>
    <row r="580" spans="1:12" s="26" customFormat="1" ht="14.25" hidden="1" customHeight="1" x14ac:dyDescent="0.25">
      <c r="A580" s="1240"/>
      <c r="B580" s="1240"/>
      <c r="C580" s="1240"/>
      <c r="D580" s="1240"/>
      <c r="E580" s="1240"/>
    </row>
    <row r="581" spans="1:12" s="26" customFormat="1" ht="14.25" hidden="1" customHeight="1" x14ac:dyDescent="0.25">
      <c r="A581" s="1240"/>
      <c r="B581" s="1240"/>
      <c r="C581" s="1240"/>
      <c r="D581" s="1240"/>
      <c r="E581" s="1240"/>
    </row>
    <row r="582" spans="1:12" s="26" customFormat="1" ht="14.25" hidden="1" customHeight="1" x14ac:dyDescent="0.25">
      <c r="A582" s="1240"/>
      <c r="B582" s="1240"/>
      <c r="C582" s="1240"/>
      <c r="D582" s="1240"/>
      <c r="E582" s="1240"/>
    </row>
    <row r="583" spans="1:12" s="26" customFormat="1" ht="14.25" hidden="1" customHeight="1" x14ac:dyDescent="0.25">
      <c r="A583" s="1240"/>
      <c r="B583" s="1240"/>
      <c r="C583" s="1240"/>
      <c r="D583" s="1240"/>
      <c r="E583" s="1240"/>
    </row>
    <row r="584" spans="1:12" s="26" customFormat="1" ht="14.25" hidden="1" customHeight="1" x14ac:dyDescent="0.25">
      <c r="A584" s="1240"/>
      <c r="B584" s="1240"/>
      <c r="C584" s="1240"/>
      <c r="D584" s="1240"/>
      <c r="E584" s="1240"/>
    </row>
    <row r="585" spans="1:12" s="26" customFormat="1" ht="13.5" hidden="1" customHeight="1" x14ac:dyDescent="0.25">
      <c r="A585" s="907"/>
      <c r="B585" s="4051"/>
      <c r="C585" s="4051"/>
      <c r="D585" s="907"/>
      <c r="E585" s="907"/>
    </row>
    <row r="586" spans="1:12" s="26" customFormat="1" ht="13.5" hidden="1" customHeight="1" x14ac:dyDescent="0.25">
      <c r="A586" s="1239"/>
      <c r="B586" s="4072"/>
      <c r="C586" s="4072"/>
      <c r="D586" s="1238"/>
      <c r="E586" s="1238"/>
    </row>
    <row r="587" spans="1:12" s="26" customFormat="1" ht="13.5" hidden="1" customHeight="1" x14ac:dyDescent="0.25">
      <c r="B587" s="3903"/>
      <c r="C587" s="3903"/>
      <c r="D587" s="1237"/>
      <c r="E587" s="1237"/>
    </row>
    <row r="588" spans="1:12" s="26" customFormat="1" ht="12.75" hidden="1" customHeight="1" x14ac:dyDescent="0.25">
      <c r="B588" s="3903"/>
      <c r="C588" s="3903"/>
      <c r="D588" s="1237"/>
      <c r="E588" s="1237"/>
    </row>
    <row r="589" spans="1:12" s="26" customFormat="1" ht="13.5" hidden="1" customHeight="1" x14ac:dyDescent="0.25">
      <c r="A589" s="4071"/>
      <c r="B589" s="4071"/>
      <c r="C589" s="4071"/>
      <c r="D589" s="4071"/>
      <c r="E589" s="4071"/>
      <c r="F589" s="4071"/>
    </row>
    <row r="590" spans="1:12" s="26" customFormat="1" ht="13.5" hidden="1" customHeight="1" x14ac:dyDescent="0.25">
      <c r="C590" s="1236"/>
      <c r="D590" s="1236"/>
      <c r="E590" s="1236"/>
      <c r="G590" s="1235"/>
      <c r="H590" s="1235"/>
    </row>
    <row r="591" spans="1:12" ht="12" x14ac:dyDescent="0.25">
      <c r="A591" s="1222"/>
      <c r="C591" s="1234"/>
      <c r="D591" s="1234"/>
      <c r="E591" s="1234"/>
      <c r="F591" s="1232"/>
      <c r="G591" s="1232"/>
      <c r="H591" s="1233"/>
      <c r="I591" s="1232"/>
      <c r="J591" s="1232"/>
      <c r="K591" s="1232"/>
      <c r="L591" s="1231"/>
    </row>
    <row r="592" spans="1:12" x14ac:dyDescent="0.25">
      <c r="A592" s="1222"/>
      <c r="I592" s="1230"/>
      <c r="J592" s="1230"/>
      <c r="K592" s="1230"/>
    </row>
    <row r="593" spans="6:12" s="1222" customFormat="1" x14ac:dyDescent="0.25">
      <c r="F593" s="26"/>
      <c r="G593" s="1224"/>
      <c r="H593" s="1223"/>
      <c r="I593" s="1230"/>
      <c r="J593" s="1230"/>
      <c r="K593" s="1229"/>
      <c r="L593" s="1228"/>
    </row>
    <row r="594" spans="6:12" s="1222" customFormat="1" x14ac:dyDescent="0.25">
      <c r="F594" s="26"/>
      <c r="G594" s="1224"/>
      <c r="H594" s="1223"/>
      <c r="K594" s="1226"/>
      <c r="L594" s="1226"/>
    </row>
    <row r="595" spans="6:12" s="1222" customFormat="1" x14ac:dyDescent="0.25">
      <c r="F595" s="26"/>
      <c r="G595" s="1224"/>
      <c r="H595" s="1223"/>
    </row>
    <row r="596" spans="6:12" s="1222" customFormat="1" x14ac:dyDescent="0.25">
      <c r="F596" s="26"/>
      <c r="G596" s="1224"/>
      <c r="H596" s="1223"/>
      <c r="K596" s="1226"/>
      <c r="L596" s="1226"/>
    </row>
    <row r="597" spans="6:12" s="1222" customFormat="1" x14ac:dyDescent="0.25">
      <c r="F597" s="26"/>
      <c r="G597" s="1224"/>
      <c r="H597" s="1223"/>
    </row>
    <row r="598" spans="6:12" s="1222" customFormat="1" x14ac:dyDescent="0.25">
      <c r="F598" s="26"/>
      <c r="G598" s="1224"/>
      <c r="H598" s="1223"/>
    </row>
    <row r="599" spans="6:12" s="1222" customFormat="1" x14ac:dyDescent="0.25">
      <c r="F599" s="26"/>
      <c r="G599" s="1224"/>
      <c r="H599" s="1223"/>
      <c r="K599" s="1227"/>
      <c r="L599" s="1228"/>
    </row>
    <row r="600" spans="6:12" s="1222" customFormat="1" x14ac:dyDescent="0.25">
      <c r="F600" s="26"/>
      <c r="G600" s="1224"/>
      <c r="H600" s="1223"/>
      <c r="K600" s="1226"/>
      <c r="L600" s="1226"/>
    </row>
    <row r="601" spans="6:12" s="1222" customFormat="1" x14ac:dyDescent="0.25">
      <c r="F601" s="26"/>
      <c r="G601" s="1224"/>
      <c r="H601" s="1223"/>
    </row>
    <row r="602" spans="6:12" s="1222" customFormat="1" x14ac:dyDescent="0.25">
      <c r="F602" s="26"/>
      <c r="G602" s="1224"/>
      <c r="H602" s="1223"/>
      <c r="K602" s="1226"/>
      <c r="L602" s="1226"/>
    </row>
    <row r="603" spans="6:12" s="1222" customFormat="1" x14ac:dyDescent="0.25">
      <c r="F603" s="26"/>
      <c r="G603" s="1224"/>
      <c r="H603" s="1223"/>
    </row>
    <row r="604" spans="6:12" s="1222" customFormat="1" x14ac:dyDescent="0.25">
      <c r="F604" s="26"/>
      <c r="G604" s="1224"/>
      <c r="H604" s="1223"/>
      <c r="K604" s="1227"/>
    </row>
    <row r="605" spans="6:12" s="1222" customFormat="1" x14ac:dyDescent="0.25">
      <c r="F605" s="26"/>
      <c r="G605" s="1224"/>
      <c r="H605" s="1223"/>
      <c r="K605" s="1226"/>
    </row>
    <row r="606" spans="6:12" s="1222" customFormat="1" x14ac:dyDescent="0.25">
      <c r="F606" s="26"/>
      <c r="G606" s="1224"/>
      <c r="H606" s="1223"/>
    </row>
    <row r="607" spans="6:12" s="1222" customFormat="1" x14ac:dyDescent="0.25">
      <c r="F607" s="26"/>
      <c r="G607" s="1224"/>
      <c r="H607" s="1223"/>
      <c r="K607" s="1226"/>
    </row>
    <row r="608" spans="6:12" s="1222" customFormat="1" x14ac:dyDescent="0.25">
      <c r="F608" s="26"/>
      <c r="G608" s="1224"/>
      <c r="H608" s="1223"/>
    </row>
    <row r="609" spans="6:8" s="1222" customFormat="1" x14ac:dyDescent="0.25">
      <c r="F609" s="26"/>
      <c r="G609" s="1224"/>
      <c r="H609" s="1223"/>
    </row>
    <row r="610" spans="6:8" s="1222" customFormat="1" x14ac:dyDescent="0.25">
      <c r="F610" s="26"/>
      <c r="G610" s="1224"/>
      <c r="H610" s="1223"/>
    </row>
    <row r="611" spans="6:8" s="1222" customFormat="1" x14ac:dyDescent="0.25">
      <c r="F611" s="26"/>
      <c r="G611" s="1224"/>
      <c r="H611" s="1223"/>
    </row>
    <row r="612" spans="6:8" s="1222" customFormat="1" x14ac:dyDescent="0.25">
      <c r="F612" s="26"/>
      <c r="G612" s="1224"/>
      <c r="H612" s="1223"/>
    </row>
    <row r="613" spans="6:8" s="1222" customFormat="1" x14ac:dyDescent="0.25">
      <c r="F613" s="26"/>
      <c r="G613" s="1224"/>
      <c r="H613" s="1223"/>
    </row>
    <row r="614" spans="6:8" s="1222" customFormat="1" x14ac:dyDescent="0.25">
      <c r="F614" s="26"/>
      <c r="G614" s="1224"/>
      <c r="H614" s="1223"/>
    </row>
    <row r="615" spans="6:8" s="1222" customFormat="1" x14ac:dyDescent="0.25">
      <c r="F615" s="26"/>
      <c r="G615" s="1224"/>
      <c r="H615" s="1223"/>
    </row>
    <row r="616" spans="6:8" s="1222" customFormat="1" x14ac:dyDescent="0.25">
      <c r="F616" s="26"/>
      <c r="G616" s="1224"/>
      <c r="H616" s="1223"/>
    </row>
    <row r="617" spans="6:8" s="1222" customFormat="1" x14ac:dyDescent="0.25">
      <c r="F617" s="26"/>
      <c r="G617" s="1224"/>
      <c r="H617" s="1223"/>
    </row>
    <row r="618" spans="6:8" s="1222" customFormat="1" x14ac:dyDescent="0.25">
      <c r="F618" s="26"/>
      <c r="G618" s="1224"/>
      <c r="H618" s="1223"/>
    </row>
    <row r="619" spans="6:8" s="1222" customFormat="1" x14ac:dyDescent="0.25">
      <c r="F619" s="26"/>
      <c r="G619" s="1224"/>
      <c r="H619" s="1223"/>
    </row>
    <row r="620" spans="6:8" s="1222" customFormat="1" x14ac:dyDescent="0.25">
      <c r="F620" s="26"/>
      <c r="G620" s="1224"/>
      <c r="H620" s="1223"/>
    </row>
    <row r="621" spans="6:8" s="1222" customFormat="1" x14ac:dyDescent="0.25">
      <c r="F621" s="26"/>
      <c r="G621" s="1224"/>
      <c r="H621" s="1223"/>
    </row>
    <row r="622" spans="6:8" s="1222" customFormat="1" x14ac:dyDescent="0.25">
      <c r="F622" s="26"/>
      <c r="G622" s="1224"/>
      <c r="H622" s="1223"/>
    </row>
    <row r="623" spans="6:8" s="1222" customFormat="1" x14ac:dyDescent="0.25">
      <c r="F623" s="26"/>
      <c r="G623" s="1224"/>
      <c r="H623" s="1223"/>
    </row>
    <row r="624" spans="6:8" s="1222" customFormat="1" x14ac:dyDescent="0.25">
      <c r="F624" s="26"/>
      <c r="G624" s="1224"/>
      <c r="H624" s="1223"/>
    </row>
    <row r="625" spans="6:8" s="1222" customFormat="1" x14ac:dyDescent="0.25">
      <c r="F625" s="26"/>
      <c r="G625" s="1224"/>
      <c r="H625" s="1223"/>
    </row>
    <row r="626" spans="6:8" s="1222" customFormat="1" x14ac:dyDescent="0.25">
      <c r="F626" s="26"/>
      <c r="G626" s="1224"/>
      <c r="H626" s="1223"/>
    </row>
    <row r="627" spans="6:8" s="1222" customFormat="1" x14ac:dyDescent="0.25">
      <c r="F627" s="26"/>
      <c r="G627" s="1224"/>
      <c r="H627" s="1223"/>
    </row>
    <row r="628" spans="6:8" s="1222" customFormat="1" x14ac:dyDescent="0.25">
      <c r="F628" s="26"/>
      <c r="G628" s="1224"/>
      <c r="H628" s="1223"/>
    </row>
    <row r="629" spans="6:8" s="1222" customFormat="1" x14ac:dyDescent="0.25">
      <c r="F629" s="26"/>
      <c r="G629" s="1224"/>
      <c r="H629" s="1223"/>
    </row>
    <row r="630" spans="6:8" s="1222" customFormat="1" x14ac:dyDescent="0.25">
      <c r="F630" s="26"/>
      <c r="G630" s="1224"/>
      <c r="H630" s="1223"/>
    </row>
    <row r="631" spans="6:8" s="1222" customFormat="1" x14ac:dyDescent="0.25">
      <c r="F631" s="26"/>
      <c r="G631" s="1224"/>
      <c r="H631" s="1223"/>
    </row>
    <row r="632" spans="6:8" s="1222" customFormat="1" x14ac:dyDescent="0.25">
      <c r="F632" s="26"/>
      <c r="G632" s="1224"/>
      <c r="H632" s="1223"/>
    </row>
    <row r="633" spans="6:8" s="1222" customFormat="1" x14ac:dyDescent="0.25">
      <c r="F633" s="26"/>
      <c r="G633" s="1224"/>
      <c r="H633" s="1223"/>
    </row>
    <row r="634" spans="6:8" s="1222" customFormat="1" x14ac:dyDescent="0.25">
      <c r="F634" s="26"/>
      <c r="G634" s="1224"/>
      <c r="H634" s="1223"/>
    </row>
    <row r="635" spans="6:8" s="1222" customFormat="1" x14ac:dyDescent="0.25">
      <c r="F635" s="26"/>
      <c r="G635" s="1224"/>
      <c r="H635" s="1223"/>
    </row>
    <row r="636" spans="6:8" s="1222" customFormat="1" x14ac:dyDescent="0.25">
      <c r="F636" s="26"/>
      <c r="G636" s="1224"/>
      <c r="H636" s="1223"/>
    </row>
    <row r="637" spans="6:8" s="1222" customFormat="1" x14ac:dyDescent="0.25">
      <c r="F637" s="26"/>
      <c r="G637" s="1224"/>
      <c r="H637" s="1223"/>
    </row>
    <row r="638" spans="6:8" s="1222" customFormat="1" x14ac:dyDescent="0.25">
      <c r="F638" s="26"/>
      <c r="G638" s="1224"/>
      <c r="H638" s="1223"/>
    </row>
    <row r="639" spans="6:8" s="1222" customFormat="1" x14ac:dyDescent="0.25">
      <c r="F639" s="26"/>
      <c r="G639" s="1224"/>
      <c r="H639" s="1223"/>
    </row>
    <row r="640" spans="6:8" s="1222" customFormat="1" x14ac:dyDescent="0.25">
      <c r="F640" s="26"/>
      <c r="G640" s="1224"/>
      <c r="H640" s="1223"/>
    </row>
    <row r="641" spans="6:8" s="1222" customFormat="1" x14ac:dyDescent="0.25">
      <c r="F641" s="26"/>
      <c r="G641" s="1224"/>
      <c r="H641" s="1223"/>
    </row>
    <row r="642" spans="6:8" s="1222" customFormat="1" x14ac:dyDescent="0.25">
      <c r="F642" s="26"/>
      <c r="G642" s="1224"/>
      <c r="H642" s="1223"/>
    </row>
    <row r="643" spans="6:8" s="1222" customFormat="1" x14ac:dyDescent="0.25">
      <c r="F643" s="26"/>
      <c r="G643" s="1224"/>
      <c r="H643" s="1223"/>
    </row>
    <row r="644" spans="6:8" s="1222" customFormat="1" x14ac:dyDescent="0.25">
      <c r="F644" s="26"/>
      <c r="G644" s="1224"/>
      <c r="H644" s="1223"/>
    </row>
    <row r="645" spans="6:8" s="1222" customFormat="1" x14ac:dyDescent="0.25">
      <c r="F645" s="26"/>
      <c r="G645" s="1224"/>
      <c r="H645" s="1223"/>
    </row>
    <row r="646" spans="6:8" s="1222" customFormat="1" x14ac:dyDescent="0.25">
      <c r="F646" s="26"/>
      <c r="G646" s="1224"/>
      <c r="H646" s="1223"/>
    </row>
    <row r="647" spans="6:8" s="1222" customFormat="1" x14ac:dyDescent="0.25">
      <c r="F647" s="26"/>
      <c r="G647" s="1224"/>
      <c r="H647" s="1223"/>
    </row>
    <row r="648" spans="6:8" s="1222" customFormat="1" x14ac:dyDescent="0.25">
      <c r="F648" s="26"/>
      <c r="G648" s="1224"/>
      <c r="H648" s="1223"/>
    </row>
    <row r="649" spans="6:8" s="1222" customFormat="1" x14ac:dyDescent="0.25">
      <c r="F649" s="26"/>
      <c r="G649" s="1224"/>
      <c r="H649" s="1223"/>
    </row>
    <row r="650" spans="6:8" s="1222" customFormat="1" x14ac:dyDescent="0.25">
      <c r="F650" s="26"/>
      <c r="G650" s="1224"/>
      <c r="H650" s="1223"/>
    </row>
    <row r="651" spans="6:8" s="1222" customFormat="1" x14ac:dyDescent="0.25">
      <c r="F651" s="26"/>
      <c r="G651" s="1224"/>
      <c r="H651" s="1223"/>
    </row>
    <row r="652" spans="6:8" s="1222" customFormat="1" x14ac:dyDescent="0.25">
      <c r="F652" s="26"/>
      <c r="G652" s="1224"/>
      <c r="H652" s="1223"/>
    </row>
    <row r="653" spans="6:8" s="1222" customFormat="1" x14ac:dyDescent="0.25">
      <c r="F653" s="26"/>
      <c r="G653" s="1224"/>
      <c r="H653" s="1223"/>
    </row>
    <row r="654" spans="6:8" s="1222" customFormat="1" x14ac:dyDescent="0.25">
      <c r="F654" s="26"/>
      <c r="G654" s="1224"/>
      <c r="H654" s="1223"/>
    </row>
    <row r="655" spans="6:8" s="1222" customFormat="1" x14ac:dyDescent="0.25">
      <c r="F655" s="26"/>
      <c r="G655" s="1224"/>
      <c r="H655" s="1223"/>
    </row>
    <row r="656" spans="6:8" s="1222" customFormat="1" x14ac:dyDescent="0.25">
      <c r="F656" s="26"/>
      <c r="G656" s="1224"/>
      <c r="H656" s="1223"/>
    </row>
    <row r="657" spans="6:8" s="1222" customFormat="1" x14ac:dyDescent="0.25">
      <c r="F657" s="26"/>
      <c r="G657" s="1224"/>
      <c r="H657" s="1223"/>
    </row>
    <row r="658" spans="6:8" s="1222" customFormat="1" x14ac:dyDescent="0.25">
      <c r="F658" s="26"/>
      <c r="G658" s="1224"/>
      <c r="H658" s="1223"/>
    </row>
    <row r="659" spans="6:8" s="1222" customFormat="1" x14ac:dyDescent="0.25">
      <c r="F659" s="26"/>
      <c r="G659" s="1224"/>
      <c r="H659" s="1223"/>
    </row>
    <row r="660" spans="6:8" s="1222" customFormat="1" x14ac:dyDescent="0.25">
      <c r="F660" s="26"/>
      <c r="G660" s="1224"/>
      <c r="H660" s="1223"/>
    </row>
    <row r="661" spans="6:8" s="1222" customFormat="1" x14ac:dyDescent="0.25">
      <c r="F661" s="26"/>
      <c r="G661" s="1224"/>
      <c r="H661" s="1223"/>
    </row>
    <row r="662" spans="6:8" s="1222" customFormat="1" x14ac:dyDescent="0.25">
      <c r="F662" s="26"/>
      <c r="G662" s="1224"/>
      <c r="H662" s="1223"/>
    </row>
    <row r="663" spans="6:8" s="1222" customFormat="1" x14ac:dyDescent="0.25">
      <c r="F663" s="26"/>
      <c r="G663" s="1224"/>
      <c r="H663" s="1223"/>
    </row>
    <row r="664" spans="6:8" s="1222" customFormat="1" x14ac:dyDescent="0.25">
      <c r="F664" s="26"/>
      <c r="G664" s="1224"/>
      <c r="H664" s="1223"/>
    </row>
    <row r="665" spans="6:8" s="1222" customFormat="1" x14ac:dyDescent="0.25">
      <c r="F665" s="26"/>
      <c r="G665" s="1224"/>
      <c r="H665" s="1223"/>
    </row>
    <row r="666" spans="6:8" s="1222" customFormat="1" x14ac:dyDescent="0.25">
      <c r="F666" s="26"/>
      <c r="G666" s="1224"/>
      <c r="H666" s="1223"/>
    </row>
    <row r="667" spans="6:8" s="1222" customFormat="1" x14ac:dyDescent="0.25">
      <c r="F667" s="26"/>
      <c r="G667" s="1224"/>
      <c r="H667" s="1223"/>
    </row>
    <row r="668" spans="6:8" s="1222" customFormat="1" x14ac:dyDescent="0.25">
      <c r="F668" s="26"/>
      <c r="G668" s="1224"/>
      <c r="H668" s="1223"/>
    </row>
    <row r="669" spans="6:8" s="1222" customFormat="1" x14ac:dyDescent="0.25">
      <c r="F669" s="26"/>
      <c r="G669" s="1224"/>
      <c r="H669" s="1223"/>
    </row>
    <row r="670" spans="6:8" s="1222" customFormat="1" x14ac:dyDescent="0.25">
      <c r="F670" s="26"/>
      <c r="G670" s="1224"/>
      <c r="H670" s="1223"/>
    </row>
  </sheetData>
  <mergeCells count="946">
    <mergeCell ref="E500:E502"/>
    <mergeCell ref="H388:H391"/>
    <mergeCell ref="G364:G367"/>
    <mergeCell ref="D446:F449"/>
    <mergeCell ref="E485:E487"/>
    <mergeCell ref="D384:D387"/>
    <mergeCell ref="H515:H529"/>
    <mergeCell ref="H480:H484"/>
    <mergeCell ref="D471:D472"/>
    <mergeCell ref="G458:G462"/>
    <mergeCell ref="F485:F487"/>
    <mergeCell ref="H403:H410"/>
    <mergeCell ref="J31:J32"/>
    <mergeCell ref="I235:I238"/>
    <mergeCell ref="D458:F460"/>
    <mergeCell ref="J348:J349"/>
    <mergeCell ref="J364:J365"/>
    <mergeCell ref="J368:J369"/>
    <mergeCell ref="J279:J280"/>
    <mergeCell ref="J206:J209"/>
    <mergeCell ref="H364:H367"/>
    <mergeCell ref="H368:H371"/>
    <mergeCell ref="G380:G383"/>
    <mergeCell ref="H396:H402"/>
    <mergeCell ref="J446:J451"/>
    <mergeCell ref="I396:I402"/>
    <mergeCell ref="J411:J414"/>
    <mergeCell ref="J314:J317"/>
    <mergeCell ref="J302:J305"/>
    <mergeCell ref="J290:J293"/>
    <mergeCell ref="I324:I327"/>
    <mergeCell ref="H290:H293"/>
    <mergeCell ref="H302:H305"/>
    <mergeCell ref="H294:H297"/>
    <mergeCell ref="H314:H317"/>
    <mergeCell ref="H320:H323"/>
    <mergeCell ref="E58:E61"/>
    <mergeCell ref="J396:J402"/>
    <mergeCell ref="G344:G347"/>
    <mergeCell ref="G396:G402"/>
    <mergeCell ref="H318:H319"/>
    <mergeCell ref="H310:H313"/>
    <mergeCell ref="H298:H301"/>
    <mergeCell ref="F294:F297"/>
    <mergeCell ref="D332:D335"/>
    <mergeCell ref="H324:H327"/>
    <mergeCell ref="F450:F451"/>
    <mergeCell ref="J277:J278"/>
    <mergeCell ref="G286:G289"/>
    <mergeCell ref="H380:H383"/>
    <mergeCell ref="I372:I375"/>
    <mergeCell ref="H352:H355"/>
    <mergeCell ref="H423:H426"/>
    <mergeCell ref="J439:J442"/>
    <mergeCell ref="J461:J479"/>
    <mergeCell ref="D427:F430"/>
    <mergeCell ref="D423:D426"/>
    <mergeCell ref="F461:F462"/>
    <mergeCell ref="F466:F467"/>
    <mergeCell ref="D466:D467"/>
    <mergeCell ref="F456:F457"/>
    <mergeCell ref="D452:F455"/>
    <mergeCell ref="J282:J285"/>
    <mergeCell ref="J286:J289"/>
    <mergeCell ref="J306:J309"/>
    <mergeCell ref="J320:J323"/>
    <mergeCell ref="J324:J327"/>
    <mergeCell ref="D277:D281"/>
    <mergeCell ref="E88:E92"/>
    <mergeCell ref="J384:J387"/>
    <mergeCell ref="H376:H379"/>
    <mergeCell ref="I340:I343"/>
    <mergeCell ref="G368:G371"/>
    <mergeCell ref="I328:I331"/>
    <mergeCell ref="I332:I335"/>
    <mergeCell ref="J360:J361"/>
    <mergeCell ref="I368:I371"/>
    <mergeCell ref="C276:L276"/>
    <mergeCell ref="C274:L274"/>
    <mergeCell ref="F118:F120"/>
    <mergeCell ref="F206:F207"/>
    <mergeCell ref="E138:E142"/>
    <mergeCell ref="H384:H387"/>
    <mergeCell ref="J372:J373"/>
    <mergeCell ref="H372:H375"/>
    <mergeCell ref="J263:J266"/>
    <mergeCell ref="H255:H258"/>
    <mergeCell ref="C176:C179"/>
    <mergeCell ref="J230:J234"/>
    <mergeCell ref="E230:E234"/>
    <mergeCell ref="H226:H229"/>
    <mergeCell ref="G226:G229"/>
    <mergeCell ref="H360:H363"/>
    <mergeCell ref="H340:H343"/>
    <mergeCell ref="G340:G343"/>
    <mergeCell ref="G352:G355"/>
    <mergeCell ref="G360:G363"/>
    <mergeCell ref="G376:G379"/>
    <mergeCell ref="H356:H359"/>
    <mergeCell ref="I151:I159"/>
    <mergeCell ref="G263:G266"/>
    <mergeCell ref="G255:G258"/>
    <mergeCell ref="D263:D266"/>
    <mergeCell ref="F259:F261"/>
    <mergeCell ref="G259:G262"/>
    <mergeCell ref="D255:D258"/>
    <mergeCell ref="D259:D262"/>
    <mergeCell ref="F255:F257"/>
    <mergeCell ref="B176:B179"/>
    <mergeCell ref="C184:C187"/>
    <mergeCell ref="D210:D213"/>
    <mergeCell ref="C286:C289"/>
    <mergeCell ref="C290:C293"/>
    <mergeCell ref="F380:F383"/>
    <mergeCell ref="D376:F379"/>
    <mergeCell ref="F340:F343"/>
    <mergeCell ref="C380:C383"/>
    <mergeCell ref="D380:D383"/>
    <mergeCell ref="F290:F293"/>
    <mergeCell ref="D286:D289"/>
    <mergeCell ref="D290:D293"/>
    <mergeCell ref="I267:I270"/>
    <mergeCell ref="H348:H351"/>
    <mergeCell ref="D527:D529"/>
    <mergeCell ref="F527:F529"/>
    <mergeCell ref="B503:B505"/>
    <mergeCell ref="B524:B526"/>
    <mergeCell ref="C524:C526"/>
    <mergeCell ref="D524:D526"/>
    <mergeCell ref="E524:E526"/>
    <mergeCell ref="F524:F526"/>
    <mergeCell ref="H503:H514"/>
    <mergeCell ref="G503:G511"/>
    <mergeCell ref="C503:C505"/>
    <mergeCell ref="I512:I514"/>
    <mergeCell ref="D512:D514"/>
    <mergeCell ref="D521:D523"/>
    <mergeCell ref="E509:E511"/>
    <mergeCell ref="E503:E505"/>
    <mergeCell ref="F503:F505"/>
    <mergeCell ref="I503:I505"/>
    <mergeCell ref="C521:C523"/>
    <mergeCell ref="E512:E514"/>
    <mergeCell ref="C515:C517"/>
    <mergeCell ref="D515:D517"/>
    <mergeCell ref="F298:F301"/>
    <mergeCell ref="C328:C331"/>
    <mergeCell ref="C324:C327"/>
    <mergeCell ref="C320:C323"/>
    <mergeCell ref="C294:C297"/>
    <mergeCell ref="M541:O541"/>
    <mergeCell ref="M540:O540"/>
    <mergeCell ref="B540:K540"/>
    <mergeCell ref="B541:K541"/>
    <mergeCell ref="C500:C502"/>
    <mergeCell ref="B506:B508"/>
    <mergeCell ref="E527:E529"/>
    <mergeCell ref="F352:F355"/>
    <mergeCell ref="F344:F347"/>
    <mergeCell ref="F473:F474"/>
    <mergeCell ref="C480:C484"/>
    <mergeCell ref="C488:C493"/>
    <mergeCell ref="B500:B502"/>
    <mergeCell ref="F463:F464"/>
    <mergeCell ref="D503:D505"/>
    <mergeCell ref="C539:K539"/>
    <mergeCell ref="J518:J520"/>
    <mergeCell ref="J521:J523"/>
    <mergeCell ref="J527:J529"/>
    <mergeCell ref="A9:A10"/>
    <mergeCell ref="G336:G339"/>
    <mergeCell ref="I336:I339"/>
    <mergeCell ref="H277:H281"/>
    <mergeCell ref="H282:H285"/>
    <mergeCell ref="H286:H289"/>
    <mergeCell ref="A194:A197"/>
    <mergeCell ref="F286:F289"/>
    <mergeCell ref="C98:C100"/>
    <mergeCell ref="C93:K93"/>
    <mergeCell ref="H206:H209"/>
    <mergeCell ref="G214:G217"/>
    <mergeCell ref="H176:H179"/>
    <mergeCell ref="F176:F178"/>
    <mergeCell ref="J176:J179"/>
    <mergeCell ref="G176:G179"/>
    <mergeCell ref="J198:J201"/>
    <mergeCell ref="J194:J197"/>
    <mergeCell ref="J188:J193"/>
    <mergeCell ref="J184:J187"/>
    <mergeCell ref="J210:J213"/>
    <mergeCell ref="F210:F212"/>
    <mergeCell ref="F214:F215"/>
    <mergeCell ref="F218:F221"/>
    <mergeCell ref="A11:A38"/>
    <mergeCell ref="D298:D301"/>
    <mergeCell ref="G294:G297"/>
    <mergeCell ref="H263:H266"/>
    <mergeCell ref="C164:C167"/>
    <mergeCell ref="G466:G468"/>
    <mergeCell ref="F133:F134"/>
    <mergeCell ref="F184:F186"/>
    <mergeCell ref="F180:F182"/>
    <mergeCell ref="F194:F196"/>
    <mergeCell ref="B41:B42"/>
    <mergeCell ref="A78:A82"/>
    <mergeCell ref="G43:G57"/>
    <mergeCell ref="A41:A42"/>
    <mergeCell ref="D91:D92"/>
    <mergeCell ref="F188:F192"/>
    <mergeCell ref="G198:G201"/>
    <mergeCell ref="H188:H193"/>
    <mergeCell ref="H194:H197"/>
    <mergeCell ref="H210:H213"/>
    <mergeCell ref="H214:H217"/>
    <mergeCell ref="H218:H221"/>
    <mergeCell ref="B320:B323"/>
    <mergeCell ref="H115:H120"/>
    <mergeCell ref="C10:L10"/>
    <mergeCell ref="B9:B10"/>
    <mergeCell ref="E98:E102"/>
    <mergeCell ref="C9:O9"/>
    <mergeCell ref="O488:O489"/>
    <mergeCell ref="N485:N486"/>
    <mergeCell ref="F239:F241"/>
    <mergeCell ref="D235:D238"/>
    <mergeCell ref="M85:O85"/>
    <mergeCell ref="C78:C82"/>
    <mergeCell ref="I230:I234"/>
    <mergeCell ref="N218:N220"/>
    <mergeCell ref="M176:M177"/>
    <mergeCell ref="M202:M203"/>
    <mergeCell ref="C306:C309"/>
    <mergeCell ref="O176:O177"/>
    <mergeCell ref="N176:N177"/>
    <mergeCell ref="H180:H183"/>
    <mergeCell ref="D194:D197"/>
    <mergeCell ref="D218:D221"/>
    <mergeCell ref="E267:E270"/>
    <mergeCell ref="F277:F281"/>
    <mergeCell ref="G282:G285"/>
    <mergeCell ref="G277:G281"/>
    <mergeCell ref="G318:G319"/>
    <mergeCell ref="F360:F363"/>
    <mergeCell ref="D360:D363"/>
    <mergeCell ref="C332:C335"/>
    <mergeCell ref="F320:F323"/>
    <mergeCell ref="C314:C317"/>
    <mergeCell ref="M122:O122"/>
    <mergeCell ref="D294:D297"/>
    <mergeCell ref="G356:G359"/>
    <mergeCell ref="D340:D343"/>
    <mergeCell ref="C336:C339"/>
    <mergeCell ref="C298:C301"/>
    <mergeCell ref="G332:G335"/>
    <mergeCell ref="G298:G301"/>
    <mergeCell ref="D320:D323"/>
    <mergeCell ref="I133:I142"/>
    <mergeCell ref="E133:E137"/>
    <mergeCell ref="D127:F130"/>
    <mergeCell ref="G133:G137"/>
    <mergeCell ref="G138:G142"/>
    <mergeCell ref="H127:H132"/>
    <mergeCell ref="I127:I132"/>
    <mergeCell ref="J180:J183"/>
    <mergeCell ref="O218:O220"/>
    <mergeCell ref="F302:F305"/>
    <mergeCell ref="A589:F589"/>
    <mergeCell ref="B586:C586"/>
    <mergeCell ref="B588:C588"/>
    <mergeCell ref="B587:C587"/>
    <mergeCell ref="B585:C585"/>
    <mergeCell ref="A332:A335"/>
    <mergeCell ref="A336:A339"/>
    <mergeCell ref="A497:A499"/>
    <mergeCell ref="C310:C313"/>
    <mergeCell ref="D306:D309"/>
    <mergeCell ref="F306:F309"/>
    <mergeCell ref="D318:D319"/>
    <mergeCell ref="D310:D313"/>
    <mergeCell ref="F348:F351"/>
    <mergeCell ref="D314:D317"/>
    <mergeCell ref="F314:F317"/>
    <mergeCell ref="C318:C319"/>
    <mergeCell ref="E314:E317"/>
    <mergeCell ref="D364:D367"/>
    <mergeCell ref="C527:C529"/>
    <mergeCell ref="B380:B383"/>
    <mergeCell ref="C392:C395"/>
    <mergeCell ref="C384:C387"/>
    <mergeCell ref="F364:F367"/>
    <mergeCell ref="F356:F359"/>
    <mergeCell ref="D336:D339"/>
    <mergeCell ref="A524:A526"/>
    <mergeCell ref="A427:A430"/>
    <mergeCell ref="A521:A523"/>
    <mergeCell ref="B521:B523"/>
    <mergeCell ref="A500:A502"/>
    <mergeCell ref="F384:F387"/>
    <mergeCell ref="C376:C379"/>
    <mergeCell ref="A518:A520"/>
    <mergeCell ref="B518:B520"/>
    <mergeCell ref="C518:C520"/>
    <mergeCell ref="D518:D520"/>
    <mergeCell ref="A494:A496"/>
    <mergeCell ref="F515:F517"/>
    <mergeCell ref="B494:B496"/>
    <mergeCell ref="C494:C496"/>
    <mergeCell ref="B509:B511"/>
    <mergeCell ref="B497:B499"/>
    <mergeCell ref="F368:F371"/>
    <mergeCell ref="F388:F390"/>
    <mergeCell ref="D388:D391"/>
    <mergeCell ref="D368:D371"/>
    <mergeCell ref="G384:G387"/>
    <mergeCell ref="F400:F402"/>
    <mergeCell ref="G427:G430"/>
    <mergeCell ref="C427:C430"/>
    <mergeCell ref="C431:C434"/>
    <mergeCell ref="C439:C442"/>
    <mergeCell ref="G431:G434"/>
    <mergeCell ref="G439:G442"/>
    <mergeCell ref="G403:G410"/>
    <mergeCell ref="D419:D422"/>
    <mergeCell ref="G415:G418"/>
    <mergeCell ref="D411:F414"/>
    <mergeCell ref="F392:F395"/>
    <mergeCell ref="H392:H395"/>
    <mergeCell ref="H411:H414"/>
    <mergeCell ref="D396:F399"/>
    <mergeCell ref="D392:D395"/>
    <mergeCell ref="D403:F406"/>
    <mergeCell ref="D415:D418"/>
    <mergeCell ref="A570:K570"/>
    <mergeCell ref="A551:K551"/>
    <mergeCell ref="A554:K554"/>
    <mergeCell ref="A564:K564"/>
    <mergeCell ref="A565:K565"/>
    <mergeCell ref="J435:J438"/>
    <mergeCell ref="B575:C575"/>
    <mergeCell ref="A439:A442"/>
    <mergeCell ref="A446:A449"/>
    <mergeCell ref="B446:B449"/>
    <mergeCell ref="B488:B493"/>
    <mergeCell ref="A488:A493"/>
    <mergeCell ref="A503:A505"/>
    <mergeCell ref="C506:C508"/>
    <mergeCell ref="A485:A487"/>
    <mergeCell ref="G446:G451"/>
    <mergeCell ref="C445:L445"/>
    <mergeCell ref="F435:F437"/>
    <mergeCell ref="I427:I442"/>
    <mergeCell ref="J515:J517"/>
    <mergeCell ref="J512:J514"/>
    <mergeCell ref="G515:G529"/>
    <mergeCell ref="D475:D476"/>
    <mergeCell ref="D477:D478"/>
    <mergeCell ref="B485:B487"/>
    <mergeCell ref="G475:G479"/>
    <mergeCell ref="G471:G474"/>
    <mergeCell ref="G485:G487"/>
    <mergeCell ref="G488:G496"/>
    <mergeCell ref="H471:H479"/>
    <mergeCell ref="H488:H502"/>
    <mergeCell ref="G497:G502"/>
    <mergeCell ref="G480:G484"/>
    <mergeCell ref="D485:D487"/>
    <mergeCell ref="F500:F502"/>
    <mergeCell ref="F471:F472"/>
    <mergeCell ref="D480:F484"/>
    <mergeCell ref="F477:F478"/>
    <mergeCell ref="D473:D474"/>
    <mergeCell ref="C485:C487"/>
    <mergeCell ref="E488:E493"/>
    <mergeCell ref="F475:F476"/>
    <mergeCell ref="C497:C499"/>
    <mergeCell ref="F489:F493"/>
    <mergeCell ref="D488:D493"/>
    <mergeCell ref="D494:D496"/>
    <mergeCell ref="E494:E496"/>
    <mergeCell ref="D497:D499"/>
    <mergeCell ref="B577:C577"/>
    <mergeCell ref="A572:C572"/>
    <mergeCell ref="B480:B484"/>
    <mergeCell ref="A480:A484"/>
    <mergeCell ref="A527:A529"/>
    <mergeCell ref="B527:B529"/>
    <mergeCell ref="C452:C455"/>
    <mergeCell ref="B452:B455"/>
    <mergeCell ref="C571:O571"/>
    <mergeCell ref="H458:H462"/>
    <mergeCell ref="H466:H468"/>
    <mergeCell ref="H469:H470"/>
    <mergeCell ref="J500:J502"/>
    <mergeCell ref="H463:H465"/>
    <mergeCell ref="G463:G465"/>
    <mergeCell ref="A515:A517"/>
    <mergeCell ref="B515:B517"/>
    <mergeCell ref="B512:B514"/>
    <mergeCell ref="A509:A511"/>
    <mergeCell ref="A512:A514"/>
    <mergeCell ref="J458:J460"/>
    <mergeCell ref="H485:H487"/>
    <mergeCell ref="J494:J496"/>
    <mergeCell ref="J497:J499"/>
    <mergeCell ref="M539:O539"/>
    <mergeCell ref="N497:N499"/>
    <mergeCell ref="M521:M522"/>
    <mergeCell ref="A552:K552"/>
    <mergeCell ref="A553:K553"/>
    <mergeCell ref="N494:N495"/>
    <mergeCell ref="O494:O495"/>
    <mergeCell ref="M509:M510"/>
    <mergeCell ref="O497:O499"/>
    <mergeCell ref="F509:F511"/>
    <mergeCell ref="D506:D508"/>
    <mergeCell ref="J536:J538"/>
    <mergeCell ref="E506:E508"/>
    <mergeCell ref="E515:E517"/>
    <mergeCell ref="E518:E520"/>
    <mergeCell ref="E521:E523"/>
    <mergeCell ref="C509:C511"/>
    <mergeCell ref="C512:C514"/>
    <mergeCell ref="D509:D511"/>
    <mergeCell ref="A550:K550"/>
    <mergeCell ref="J524:J526"/>
    <mergeCell ref="E530:E532"/>
    <mergeCell ref="E533:E535"/>
    <mergeCell ref="F533:F535"/>
    <mergeCell ref="A566:K566"/>
    <mergeCell ref="A567:K567"/>
    <mergeCell ref="A568:K568"/>
    <mergeCell ref="A569:K569"/>
    <mergeCell ref="A506:A508"/>
    <mergeCell ref="A340:A343"/>
    <mergeCell ref="A388:A391"/>
    <mergeCell ref="B388:B391"/>
    <mergeCell ref="A392:A395"/>
    <mergeCell ref="B396:B399"/>
    <mergeCell ref="C443:K443"/>
    <mergeCell ref="H435:H438"/>
    <mergeCell ref="D431:D434"/>
    <mergeCell ref="G435:G438"/>
    <mergeCell ref="D439:D442"/>
    <mergeCell ref="D435:D438"/>
    <mergeCell ref="H439:H442"/>
    <mergeCell ref="C446:C449"/>
    <mergeCell ref="A452:A455"/>
    <mergeCell ref="A431:A434"/>
    <mergeCell ref="A435:A438"/>
    <mergeCell ref="B435:B438"/>
    <mergeCell ref="B439:B442"/>
    <mergeCell ref="C435:C438"/>
    <mergeCell ref="A44:A48"/>
    <mergeCell ref="B44:B48"/>
    <mergeCell ref="B95:B97"/>
    <mergeCell ref="N4:O4"/>
    <mergeCell ref="E5:E6"/>
    <mergeCell ref="H5:H6"/>
    <mergeCell ref="D5:D6"/>
    <mergeCell ref="F5:F6"/>
    <mergeCell ref="A407:A410"/>
    <mergeCell ref="B376:B379"/>
    <mergeCell ref="A384:A387"/>
    <mergeCell ref="A376:A379"/>
    <mergeCell ref="B332:B335"/>
    <mergeCell ref="A380:A383"/>
    <mergeCell ref="B392:B395"/>
    <mergeCell ref="A396:A399"/>
    <mergeCell ref="D176:D179"/>
    <mergeCell ref="C396:C399"/>
    <mergeCell ref="I380:I395"/>
    <mergeCell ref="G392:G395"/>
    <mergeCell ref="D372:D375"/>
    <mergeCell ref="F372:F375"/>
    <mergeCell ref="C388:C391"/>
    <mergeCell ref="J403:J406"/>
    <mergeCell ref="A2:O2"/>
    <mergeCell ref="I5:I6"/>
    <mergeCell ref="J5:J6"/>
    <mergeCell ref="K5:K6"/>
    <mergeCell ref="A3:O3"/>
    <mergeCell ref="G5:G6"/>
    <mergeCell ref="A5:A6"/>
    <mergeCell ref="B5:B6"/>
    <mergeCell ref="C5:C6"/>
    <mergeCell ref="M5:O5"/>
    <mergeCell ref="L5:L6"/>
    <mergeCell ref="C38:J38"/>
    <mergeCell ref="F88:F89"/>
    <mergeCell ref="G62:G73"/>
    <mergeCell ref="J88:J92"/>
    <mergeCell ref="H11:H30"/>
    <mergeCell ref="I78:I84"/>
    <mergeCell ref="G88:G92"/>
    <mergeCell ref="D77:J77"/>
    <mergeCell ref="E78:E84"/>
    <mergeCell ref="F70:F73"/>
    <mergeCell ref="D88:D90"/>
    <mergeCell ref="F91:F92"/>
    <mergeCell ref="I88:I92"/>
    <mergeCell ref="G11:G30"/>
    <mergeCell ref="F83:F84"/>
    <mergeCell ref="H78:H84"/>
    <mergeCell ref="G78:G84"/>
    <mergeCell ref="E44:E48"/>
    <mergeCell ref="D11:F11"/>
    <mergeCell ref="F12:F16"/>
    <mergeCell ref="F26:F28"/>
    <mergeCell ref="F17:F20"/>
    <mergeCell ref="C39:K39"/>
    <mergeCell ref="B11:B38"/>
    <mergeCell ref="J21:J22"/>
    <mergeCell ref="J26:J27"/>
    <mergeCell ref="G184:G187"/>
    <mergeCell ref="D188:D193"/>
    <mergeCell ref="B202:B205"/>
    <mergeCell ref="C202:C205"/>
    <mergeCell ref="C194:C197"/>
    <mergeCell ref="M222:M224"/>
    <mergeCell ref="I218:I221"/>
    <mergeCell ref="M194:M197"/>
    <mergeCell ref="J222:J225"/>
    <mergeCell ref="J202:J205"/>
    <mergeCell ref="M198:M199"/>
    <mergeCell ref="D95:L97"/>
    <mergeCell ref="B101:B102"/>
    <mergeCell ref="M39:O39"/>
    <mergeCell ref="F49:F53"/>
    <mergeCell ref="D49:D53"/>
    <mergeCell ref="E49:E53"/>
    <mergeCell ref="C49:C53"/>
    <mergeCell ref="C118:C120"/>
    <mergeCell ref="D118:D120"/>
    <mergeCell ref="G115:G120"/>
    <mergeCell ref="G202:G205"/>
    <mergeCell ref="G218:G221"/>
    <mergeCell ref="G210:G213"/>
    <mergeCell ref="G206:G209"/>
    <mergeCell ref="F222:F223"/>
    <mergeCell ref="C180:C183"/>
    <mergeCell ref="J214:J217"/>
    <mergeCell ref="J218:J221"/>
    <mergeCell ref="H184:H187"/>
    <mergeCell ref="D198:D201"/>
    <mergeCell ref="D206:D209"/>
    <mergeCell ref="G188:G193"/>
    <mergeCell ref="G180:G183"/>
    <mergeCell ref="C188:C193"/>
    <mergeCell ref="C206:C209"/>
    <mergeCell ref="H202:H205"/>
    <mergeCell ref="H198:H201"/>
    <mergeCell ref="D202:D205"/>
    <mergeCell ref="D180:D183"/>
    <mergeCell ref="F202:F203"/>
    <mergeCell ref="I222:I225"/>
    <mergeCell ref="I259:I262"/>
    <mergeCell ref="I239:I242"/>
    <mergeCell ref="I243:I246"/>
    <mergeCell ref="H259:H262"/>
    <mergeCell ref="H251:H254"/>
    <mergeCell ref="G235:G238"/>
    <mergeCell ref="H239:H242"/>
    <mergeCell ref="H247:H250"/>
    <mergeCell ref="H222:H225"/>
    <mergeCell ref="H230:H234"/>
    <mergeCell ref="G243:G246"/>
    <mergeCell ref="G239:G242"/>
    <mergeCell ref="G247:G250"/>
    <mergeCell ref="I247:I250"/>
    <mergeCell ref="I226:I229"/>
    <mergeCell ref="I251:I254"/>
    <mergeCell ref="H243:H246"/>
    <mergeCell ref="G251:G254"/>
    <mergeCell ref="G230:G234"/>
    <mergeCell ref="I255:I258"/>
    <mergeCell ref="H235:H238"/>
    <mergeCell ref="M103:O103"/>
    <mergeCell ref="M93:O93"/>
    <mergeCell ref="B124:L124"/>
    <mergeCell ref="B105:B106"/>
    <mergeCell ref="D156:D159"/>
    <mergeCell ref="H133:H142"/>
    <mergeCell ref="J133:J134"/>
    <mergeCell ref="F171:F174"/>
    <mergeCell ref="G222:G225"/>
    <mergeCell ref="J235:J238"/>
    <mergeCell ref="D230:D234"/>
    <mergeCell ref="D251:D254"/>
    <mergeCell ref="D247:D250"/>
    <mergeCell ref="F235:F237"/>
    <mergeCell ref="D239:D242"/>
    <mergeCell ref="D243:D246"/>
    <mergeCell ref="F251:F253"/>
    <mergeCell ref="D184:D187"/>
    <mergeCell ref="G194:G197"/>
    <mergeCell ref="C198:C201"/>
    <mergeCell ref="F230:F234"/>
    <mergeCell ref="D214:D217"/>
    <mergeCell ref="G171:G175"/>
    <mergeCell ref="H171:H175"/>
    <mergeCell ref="C162:L163"/>
    <mergeCell ref="C156:C159"/>
    <mergeCell ref="D171:D175"/>
    <mergeCell ref="J171:J175"/>
    <mergeCell ref="F164:F167"/>
    <mergeCell ref="J164:J170"/>
    <mergeCell ref="I164:I170"/>
    <mergeCell ref="E171:E175"/>
    <mergeCell ref="J151:J159"/>
    <mergeCell ref="H151:H159"/>
    <mergeCell ref="F156:F159"/>
    <mergeCell ref="F168:F170"/>
    <mergeCell ref="D164:D167"/>
    <mergeCell ref="G164:G170"/>
    <mergeCell ref="H164:H170"/>
    <mergeCell ref="D168:D170"/>
    <mergeCell ref="D151:F155"/>
    <mergeCell ref="A294:A297"/>
    <mergeCell ref="B290:B293"/>
    <mergeCell ref="B282:B285"/>
    <mergeCell ref="B286:B289"/>
    <mergeCell ref="A206:A209"/>
    <mergeCell ref="B198:B201"/>
    <mergeCell ref="A298:A301"/>
    <mergeCell ref="B294:B297"/>
    <mergeCell ref="H88:H92"/>
    <mergeCell ref="A290:A293"/>
    <mergeCell ref="B277:B281"/>
    <mergeCell ref="A277:A281"/>
    <mergeCell ref="A282:A285"/>
    <mergeCell ref="A286:A289"/>
    <mergeCell ref="E147:E150"/>
    <mergeCell ref="H107:H114"/>
    <mergeCell ref="C160:K160"/>
    <mergeCell ref="B122:K122"/>
    <mergeCell ref="I115:I120"/>
    <mergeCell ref="G151:G159"/>
    <mergeCell ref="C121:K121"/>
    <mergeCell ref="E107:E114"/>
    <mergeCell ref="G107:G114"/>
    <mergeCell ref="B156:B159"/>
    <mergeCell ref="B194:B197"/>
    <mergeCell ref="A198:A201"/>
    <mergeCell ref="B206:B209"/>
    <mergeCell ref="A202:A205"/>
    <mergeCell ref="C44:C48"/>
    <mergeCell ref="D44:D48"/>
    <mergeCell ref="C105:C106"/>
    <mergeCell ref="C101:C102"/>
    <mergeCell ref="D101:D102"/>
    <mergeCell ref="C107:C110"/>
    <mergeCell ref="B78:B82"/>
    <mergeCell ref="B123:O123"/>
    <mergeCell ref="G127:G132"/>
    <mergeCell ref="J115:J120"/>
    <mergeCell ref="J143:J150"/>
    <mergeCell ref="I143:I150"/>
    <mergeCell ref="F138:F141"/>
    <mergeCell ref="F147:F149"/>
    <mergeCell ref="D115:D117"/>
    <mergeCell ref="D143:F146"/>
    <mergeCell ref="H98:H102"/>
    <mergeCell ref="G98:G102"/>
    <mergeCell ref="M138:M139"/>
    <mergeCell ref="F131:F132"/>
    <mergeCell ref="A49:A53"/>
    <mergeCell ref="A164:A167"/>
    <mergeCell ref="A105:A106"/>
    <mergeCell ref="A156:A159"/>
    <mergeCell ref="A127:A130"/>
    <mergeCell ref="B49:B53"/>
    <mergeCell ref="A101:A102"/>
    <mergeCell ref="B98:B100"/>
    <mergeCell ref="B107:B110"/>
    <mergeCell ref="B164:B167"/>
    <mergeCell ref="B127:B130"/>
    <mergeCell ref="A98:A100"/>
    <mergeCell ref="D282:D285"/>
    <mergeCell ref="J267:J270"/>
    <mergeCell ref="H306:H309"/>
    <mergeCell ref="D302:D305"/>
    <mergeCell ref="G306:G309"/>
    <mergeCell ref="A95:A97"/>
    <mergeCell ref="A58:A61"/>
    <mergeCell ref="B58:B61"/>
    <mergeCell ref="A184:A187"/>
    <mergeCell ref="A107:A110"/>
    <mergeCell ref="C277:C281"/>
    <mergeCell ref="A180:A183"/>
    <mergeCell ref="B298:B301"/>
    <mergeCell ref="B188:B193"/>
    <mergeCell ref="A188:A193"/>
    <mergeCell ref="B184:B187"/>
    <mergeCell ref="A176:A179"/>
    <mergeCell ref="F101:F102"/>
    <mergeCell ref="I98:I102"/>
    <mergeCell ref="C103:K103"/>
    <mergeCell ref="F98:F100"/>
    <mergeCell ref="D74:J75"/>
    <mergeCell ref="D78:D81"/>
    <mergeCell ref="C85:K85"/>
    <mergeCell ref="G314:G317"/>
    <mergeCell ref="M282:M283"/>
    <mergeCell ref="J310:J313"/>
    <mergeCell ref="B180:B183"/>
    <mergeCell ref="A328:A331"/>
    <mergeCell ref="A324:A327"/>
    <mergeCell ref="G328:G331"/>
    <mergeCell ref="D324:D327"/>
    <mergeCell ref="D328:D331"/>
    <mergeCell ref="B310:B313"/>
    <mergeCell ref="C302:C305"/>
    <mergeCell ref="G310:G313"/>
    <mergeCell ref="G302:G305"/>
    <mergeCell ref="F310:F313"/>
    <mergeCell ref="D267:D270"/>
    <mergeCell ref="F267:F270"/>
    <mergeCell ref="F282:F285"/>
    <mergeCell ref="G290:G293"/>
    <mergeCell ref="C275:O275"/>
    <mergeCell ref="H267:H270"/>
    <mergeCell ref="G267:G270"/>
    <mergeCell ref="C282:C285"/>
    <mergeCell ref="C271:K271"/>
    <mergeCell ref="I277:I281"/>
    <mergeCell ref="B306:B309"/>
    <mergeCell ref="B318:B319"/>
    <mergeCell ref="A306:A309"/>
    <mergeCell ref="A302:A305"/>
    <mergeCell ref="B302:B305"/>
    <mergeCell ref="B431:B434"/>
    <mergeCell ref="B427:B430"/>
    <mergeCell ref="B384:B387"/>
    <mergeCell ref="A310:A313"/>
    <mergeCell ref="A314:A317"/>
    <mergeCell ref="A318:A319"/>
    <mergeCell ref="B328:B331"/>
    <mergeCell ref="A320:A323"/>
    <mergeCell ref="B314:B317"/>
    <mergeCell ref="B340:B343"/>
    <mergeCell ref="B336:B339"/>
    <mergeCell ref="B419:B422"/>
    <mergeCell ref="A423:A426"/>
    <mergeCell ref="B423:B426"/>
    <mergeCell ref="B415:B418"/>
    <mergeCell ref="A411:A414"/>
    <mergeCell ref="A415:A418"/>
    <mergeCell ref="A419:A422"/>
    <mergeCell ref="B411:B414"/>
    <mergeCell ref="G419:G422"/>
    <mergeCell ref="G423:G426"/>
    <mergeCell ref="H415:H418"/>
    <mergeCell ref="G388:G391"/>
    <mergeCell ref="P320:Q320"/>
    <mergeCell ref="B324:B327"/>
    <mergeCell ref="C340:C343"/>
    <mergeCell ref="H344:H347"/>
    <mergeCell ref="G348:G351"/>
    <mergeCell ref="I364:I367"/>
    <mergeCell ref="I348:I351"/>
    <mergeCell ref="I344:I347"/>
    <mergeCell ref="I376:I379"/>
    <mergeCell ref="F324:F327"/>
    <mergeCell ref="G320:G323"/>
    <mergeCell ref="G324:G327"/>
    <mergeCell ref="J415:J418"/>
    <mergeCell ref="J419:J422"/>
    <mergeCell ref="C411:C414"/>
    <mergeCell ref="C415:C418"/>
    <mergeCell ref="C419:C422"/>
    <mergeCell ref="C423:C426"/>
    <mergeCell ref="J407:J410"/>
    <mergeCell ref="G411:G414"/>
    <mergeCell ref="Q459:Q461"/>
    <mergeCell ref="I506:I511"/>
    <mergeCell ref="N380:N381"/>
    <mergeCell ref="M380:M381"/>
    <mergeCell ref="M497:M499"/>
    <mergeCell ref="M490:M491"/>
    <mergeCell ref="M494:M495"/>
    <mergeCell ref="N407:N408"/>
    <mergeCell ref="H427:H430"/>
    <mergeCell ref="H419:H422"/>
    <mergeCell ref="O485:O486"/>
    <mergeCell ref="I458:I479"/>
    <mergeCell ref="J485:J487"/>
    <mergeCell ref="J427:J430"/>
    <mergeCell ref="J431:J434"/>
    <mergeCell ref="H452:H457"/>
    <mergeCell ref="M1:O1"/>
    <mergeCell ref="M314:M315"/>
    <mergeCell ref="M218:M220"/>
    <mergeCell ref="O70:O71"/>
    <mergeCell ref="N66:N67"/>
    <mergeCell ref="O66:O67"/>
    <mergeCell ref="O49:O50"/>
    <mergeCell ref="N490:N491"/>
    <mergeCell ref="I480:I484"/>
    <mergeCell ref="O490:O491"/>
    <mergeCell ref="J480:J484"/>
    <mergeCell ref="N488:N489"/>
    <mergeCell ref="J423:J426"/>
    <mergeCell ref="I452:I457"/>
    <mergeCell ref="I446:I451"/>
    <mergeCell ref="M485:M487"/>
    <mergeCell ref="M397:M398"/>
    <mergeCell ref="M320:M321"/>
    <mergeCell ref="C87:L87"/>
    <mergeCell ref="G58:G61"/>
    <mergeCell ref="C95:C97"/>
    <mergeCell ref="F58:F61"/>
    <mergeCell ref="C58:C61"/>
    <mergeCell ref="D58:D61"/>
    <mergeCell ref="J506:J511"/>
    <mergeCell ref="J503:J505"/>
    <mergeCell ref="O58:O59"/>
    <mergeCell ref="J44:J48"/>
    <mergeCell ref="M44:M45"/>
    <mergeCell ref="J255:J258"/>
    <mergeCell ref="J259:J262"/>
    <mergeCell ref="J243:J246"/>
    <mergeCell ref="J239:J242"/>
    <mergeCell ref="J251:J254"/>
    <mergeCell ref="J247:J250"/>
    <mergeCell ref="J78:J84"/>
    <mergeCell ref="J388:J391"/>
    <mergeCell ref="J488:J493"/>
    <mergeCell ref="M488:M489"/>
    <mergeCell ref="J107:J114"/>
    <mergeCell ref="N49:N50"/>
    <mergeCell ref="M58:M59"/>
    <mergeCell ref="J58:J61"/>
    <mergeCell ref="J49:J53"/>
    <mergeCell ref="N58:N59"/>
    <mergeCell ref="M49:M50"/>
    <mergeCell ref="J226:J229"/>
    <mergeCell ref="B7:O7"/>
    <mergeCell ref="B8:L8"/>
    <mergeCell ref="G143:G150"/>
    <mergeCell ref="M62:M63"/>
    <mergeCell ref="N62:N63"/>
    <mergeCell ref="O62:O63"/>
    <mergeCell ref="H43:H61"/>
    <mergeCell ref="M66:M67"/>
    <mergeCell ref="F44:F48"/>
    <mergeCell ref="D105:L106"/>
    <mergeCell ref="I107:I114"/>
    <mergeCell ref="J98:J102"/>
    <mergeCell ref="O44:O45"/>
    <mergeCell ref="N44:N45"/>
    <mergeCell ref="F54:F56"/>
    <mergeCell ref="H62:H73"/>
    <mergeCell ref="I58:I61"/>
    <mergeCell ref="I49:I53"/>
    <mergeCell ref="I54:I57"/>
    <mergeCell ref="E115:E120"/>
    <mergeCell ref="H143:H150"/>
    <mergeCell ref="F115:F116"/>
    <mergeCell ref="F111:F114"/>
    <mergeCell ref="D107:D110"/>
    <mergeCell ref="A561:K561"/>
    <mergeCell ref="A562:K562"/>
    <mergeCell ref="A563:K563"/>
    <mergeCell ref="A544:L544"/>
    <mergeCell ref="C546:K546"/>
    <mergeCell ref="A547:K547"/>
    <mergeCell ref="A548:K548"/>
    <mergeCell ref="A549:K549"/>
    <mergeCell ref="A555:K555"/>
    <mergeCell ref="A556:K556"/>
    <mergeCell ref="A557:K557"/>
    <mergeCell ref="A558:K558"/>
    <mergeCell ref="A559:K559"/>
    <mergeCell ref="A560:K560"/>
    <mergeCell ref="M286:M287"/>
    <mergeCell ref="F494:F496"/>
    <mergeCell ref="D500:D502"/>
    <mergeCell ref="F497:F499"/>
    <mergeCell ref="E497:E499"/>
    <mergeCell ref="M70:M71"/>
    <mergeCell ref="N70:N71"/>
    <mergeCell ref="M121:O121"/>
    <mergeCell ref="M160:O160"/>
    <mergeCell ref="J392:J395"/>
    <mergeCell ref="J328:J331"/>
    <mergeCell ref="M272:O272"/>
    <mergeCell ref="J452:J457"/>
    <mergeCell ref="G469:G470"/>
    <mergeCell ref="J318:J319"/>
    <mergeCell ref="J376:J379"/>
    <mergeCell ref="O397:O398"/>
    <mergeCell ref="J332:J335"/>
    <mergeCell ref="J336:J339"/>
    <mergeCell ref="J380:J383"/>
    <mergeCell ref="B272:K272"/>
    <mergeCell ref="F415:F418"/>
    <mergeCell ref="F419:F422"/>
    <mergeCell ref="F423:F426"/>
    <mergeCell ref="E536:E538"/>
    <mergeCell ref="G530:G538"/>
    <mergeCell ref="H530:H538"/>
    <mergeCell ref="F21:F22"/>
    <mergeCell ref="M21:M22"/>
    <mergeCell ref="M302:M303"/>
    <mergeCell ref="I44:I48"/>
    <mergeCell ref="M226:M227"/>
    <mergeCell ref="M443:O443"/>
    <mergeCell ref="H328:H331"/>
    <mergeCell ref="H332:H335"/>
    <mergeCell ref="I352:I355"/>
    <mergeCell ref="I356:I359"/>
    <mergeCell ref="I360:I363"/>
    <mergeCell ref="H336:H339"/>
    <mergeCell ref="I263:I266"/>
    <mergeCell ref="M364:M365"/>
    <mergeCell ref="M306:M307"/>
    <mergeCell ref="M259:M260"/>
    <mergeCell ref="M243:M244"/>
    <mergeCell ref="M294:M295"/>
    <mergeCell ref="M271:O271"/>
    <mergeCell ref="O243:O244"/>
    <mergeCell ref="N243:N244"/>
    <mergeCell ref="O407:O408"/>
    <mergeCell ref="M372:M373"/>
    <mergeCell ref="I411:I426"/>
    <mergeCell ref="F407:F410"/>
    <mergeCell ref="H446:H451"/>
    <mergeCell ref="G452:G457"/>
    <mergeCell ref="H431:H434"/>
    <mergeCell ref="M407:M408"/>
    <mergeCell ref="F536:F538"/>
    <mergeCell ref="M524:M525"/>
    <mergeCell ref="M527:M528"/>
    <mergeCell ref="F506:F508"/>
    <mergeCell ref="G512:G514"/>
    <mergeCell ref="F512:F514"/>
    <mergeCell ref="F521:F523"/>
    <mergeCell ref="M530:M531"/>
    <mergeCell ref="M533:M534"/>
    <mergeCell ref="F530:F532"/>
    <mergeCell ref="J533:J535"/>
    <mergeCell ref="J530:J532"/>
    <mergeCell ref="I533:I535"/>
    <mergeCell ref="M515:M516"/>
    <mergeCell ref="M518:M519"/>
    <mergeCell ref="F518:F520"/>
  </mergeCells>
  <printOptions horizontalCentered="1" verticalCentered="1"/>
  <pageMargins left="0.23622047244094491" right="0.23622047244094491" top="0.43307086614173229" bottom="0.15748031496062992" header="0.19685039370078741" footer="0.15748031496062992"/>
  <pageSetup paperSize="9" scale="88" firstPageNumber="22" fitToHeight="0" orientation="landscape" useFirstPageNumber="1" r:id="rId1"/>
  <headerFooter scaleWithDoc="0"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7BB3D-87A4-42E3-A3AE-B17B5D0FA614}">
  <dimension ref="A1:Y121"/>
  <sheetViews>
    <sheetView view="pageBreakPreview" zoomScaleNormal="100" zoomScaleSheetLayoutView="100" workbookViewId="0">
      <selection activeCell="M1" sqref="M1"/>
    </sheetView>
  </sheetViews>
  <sheetFormatPr defaultRowHeight="12.75" x14ac:dyDescent="0.2"/>
  <cols>
    <col min="1" max="1" width="3.5703125" style="1" customWidth="1"/>
    <col min="2" max="2" width="3.140625" style="1" customWidth="1"/>
    <col min="3" max="4" width="3.7109375" style="1" customWidth="1"/>
    <col min="5" max="5" width="3" style="1" customWidth="1"/>
    <col min="6" max="6" width="36.7109375" style="1" customWidth="1"/>
    <col min="7" max="7" width="5.42578125" style="1" customWidth="1"/>
    <col min="8" max="8" width="6.7109375" style="2074" customWidth="1"/>
    <col min="9" max="9" width="4.42578125" style="1" customWidth="1"/>
    <col min="10" max="10" width="24.5703125" style="1" customWidth="1"/>
    <col min="11" max="11" width="7.28515625" style="1" customWidth="1"/>
    <col min="12" max="12" width="10" style="1" customWidth="1"/>
    <col min="13" max="13" width="41.28515625" style="1" customWidth="1"/>
    <col min="14" max="14" width="9.140625" style="1" customWidth="1"/>
    <col min="15" max="15" width="7.5703125" style="2073" customWidth="1"/>
    <col min="16" max="21" width="9.140625" style="1" hidden="1" customWidth="1"/>
    <col min="22" max="16384" width="9.140625" style="1"/>
  </cols>
  <sheetData>
    <row r="1" spans="1:18" ht="68.25" customHeight="1" x14ac:dyDescent="0.2">
      <c r="M1" s="2321" t="s">
        <v>1116</v>
      </c>
      <c r="N1" s="2321"/>
      <c r="O1" s="2321"/>
    </row>
    <row r="2" spans="1:18" ht="19.5" customHeight="1" x14ac:dyDescent="0.2">
      <c r="A2" s="4188" t="s">
        <v>377</v>
      </c>
      <c r="B2" s="4188"/>
      <c r="C2" s="4188"/>
      <c r="D2" s="4188"/>
      <c r="E2" s="4188"/>
      <c r="F2" s="4188"/>
      <c r="G2" s="4188"/>
      <c r="H2" s="4188"/>
      <c r="I2" s="4188"/>
      <c r="J2" s="4188"/>
      <c r="K2" s="4188"/>
      <c r="L2" s="4188"/>
      <c r="M2" s="4188"/>
      <c r="N2" s="4188"/>
      <c r="O2" s="4188"/>
    </row>
    <row r="3" spans="1:18" ht="14.25" x14ac:dyDescent="0.2">
      <c r="A3" s="3663" t="s">
        <v>868</v>
      </c>
      <c r="B3" s="3663"/>
      <c r="C3" s="3663"/>
      <c r="D3" s="3663"/>
      <c r="E3" s="3663"/>
      <c r="F3" s="3663"/>
      <c r="G3" s="3663"/>
      <c r="H3" s="3663"/>
      <c r="I3" s="3663"/>
      <c r="J3" s="3663"/>
      <c r="K3" s="3663"/>
      <c r="L3" s="3663"/>
      <c r="M3" s="3663"/>
      <c r="N3" s="3663"/>
      <c r="O3" s="3663"/>
    </row>
    <row r="4" spans="1:18" ht="14.25" x14ac:dyDescent="0.2">
      <c r="A4" s="4195" t="s">
        <v>375</v>
      </c>
      <c r="B4" s="4195"/>
      <c r="C4" s="4195"/>
      <c r="D4" s="4195"/>
      <c r="E4" s="4195"/>
      <c r="F4" s="4195"/>
      <c r="G4" s="4195"/>
      <c r="H4" s="4195"/>
      <c r="I4" s="4195"/>
      <c r="J4" s="4195"/>
      <c r="K4" s="4195"/>
      <c r="L4" s="4195"/>
      <c r="M4" s="4195"/>
      <c r="N4" s="4195"/>
      <c r="O4" s="4195"/>
    </row>
    <row r="5" spans="1:18" ht="16.5" thickBot="1" x14ac:dyDescent="0.25">
      <c r="A5" s="901"/>
      <c r="B5" s="901"/>
      <c r="C5" s="901"/>
      <c r="D5" s="901"/>
      <c r="E5" s="901"/>
      <c r="F5" s="901"/>
      <c r="G5" s="901"/>
      <c r="H5" s="2320"/>
      <c r="I5" s="901"/>
      <c r="J5" s="901"/>
      <c r="K5" s="901"/>
      <c r="L5" s="901"/>
      <c r="M5" s="900"/>
      <c r="N5" s="4189" t="s">
        <v>26</v>
      </c>
      <c r="O5" s="4189"/>
    </row>
    <row r="6" spans="1:18" ht="21.75" customHeight="1" thickBot="1" x14ac:dyDescent="0.25">
      <c r="A6" s="3664" t="s">
        <v>374</v>
      </c>
      <c r="B6" s="3664" t="s">
        <v>373</v>
      </c>
      <c r="C6" s="3683" t="s">
        <v>369</v>
      </c>
      <c r="D6" s="4169" t="s">
        <v>372</v>
      </c>
      <c r="E6" s="3664" t="s">
        <v>371</v>
      </c>
      <c r="F6" s="3667" t="s">
        <v>370</v>
      </c>
      <c r="G6" s="4172" t="s">
        <v>369</v>
      </c>
      <c r="H6" s="3655" t="s">
        <v>368</v>
      </c>
      <c r="I6" s="3652" t="s">
        <v>367</v>
      </c>
      <c r="J6" s="4185" t="s">
        <v>366</v>
      </c>
      <c r="K6" s="3655" t="s">
        <v>365</v>
      </c>
      <c r="L6" s="4182" t="s">
        <v>364</v>
      </c>
      <c r="M6" s="4190" t="s">
        <v>363</v>
      </c>
      <c r="N6" s="4191"/>
      <c r="O6" s="4192"/>
    </row>
    <row r="7" spans="1:18" x14ac:dyDescent="0.2">
      <c r="A7" s="3665"/>
      <c r="B7" s="3665"/>
      <c r="C7" s="3684"/>
      <c r="D7" s="4170"/>
      <c r="E7" s="3665"/>
      <c r="F7" s="3668"/>
      <c r="G7" s="4173"/>
      <c r="H7" s="3656"/>
      <c r="I7" s="3653"/>
      <c r="J7" s="4186"/>
      <c r="K7" s="3656"/>
      <c r="L7" s="4183"/>
      <c r="M7" s="4165" t="s">
        <v>362</v>
      </c>
      <c r="N7" s="4167" t="s">
        <v>361</v>
      </c>
      <c r="O7" s="4193" t="s">
        <v>360</v>
      </c>
    </row>
    <row r="8" spans="1:18" ht="153" customHeight="1" thickBot="1" x14ac:dyDescent="0.25">
      <c r="A8" s="3666"/>
      <c r="B8" s="3666"/>
      <c r="C8" s="3685"/>
      <c r="D8" s="4171"/>
      <c r="E8" s="3666"/>
      <c r="F8" s="3669"/>
      <c r="G8" s="4174"/>
      <c r="H8" s="3657"/>
      <c r="I8" s="3654"/>
      <c r="J8" s="4187"/>
      <c r="K8" s="3657"/>
      <c r="L8" s="4184"/>
      <c r="M8" s="4166"/>
      <c r="N8" s="4168"/>
      <c r="O8" s="4194"/>
    </row>
    <row r="9" spans="1:18" ht="29.25" customHeight="1" thickBot="1" x14ac:dyDescent="0.25">
      <c r="A9" s="316" t="s">
        <v>35</v>
      </c>
      <c r="B9" s="2319" t="s">
        <v>867</v>
      </c>
      <c r="C9" s="437"/>
      <c r="D9" s="437"/>
      <c r="E9" s="880"/>
      <c r="F9" s="880"/>
      <c r="G9" s="880"/>
      <c r="H9" s="2318"/>
      <c r="I9" s="880"/>
      <c r="J9" s="880"/>
      <c r="K9" s="880"/>
      <c r="L9" s="880"/>
      <c r="M9" s="2317"/>
      <c r="N9" s="2317"/>
      <c r="O9" s="2316"/>
    </row>
    <row r="10" spans="1:18" ht="33.6" customHeight="1" x14ac:dyDescent="0.2">
      <c r="A10" s="4175"/>
      <c r="B10" s="816"/>
      <c r="C10" s="2313"/>
      <c r="D10" s="2313"/>
      <c r="E10" s="2313"/>
      <c r="F10" s="2315"/>
      <c r="G10" s="2315"/>
      <c r="H10" s="2314"/>
      <c r="I10" s="2313"/>
      <c r="J10" s="2313"/>
      <c r="K10" s="2313"/>
      <c r="L10" s="2313"/>
      <c r="M10" s="2312" t="s">
        <v>866</v>
      </c>
      <c r="N10" s="2311" t="s">
        <v>182</v>
      </c>
      <c r="O10" s="2284">
        <v>10</v>
      </c>
    </row>
    <row r="11" spans="1:18" ht="38.25" customHeight="1" thickBot="1" x14ac:dyDescent="0.25">
      <c r="A11" s="4176"/>
      <c r="B11" s="2310"/>
      <c r="C11" s="2307"/>
      <c r="D11" s="2307"/>
      <c r="E11" s="2307"/>
      <c r="F11" s="2309"/>
      <c r="G11" s="2309"/>
      <c r="H11" s="2308"/>
      <c r="I11" s="2307"/>
      <c r="J11" s="2307"/>
      <c r="K11" s="2307"/>
      <c r="L11" s="2307"/>
      <c r="M11" s="2306" t="s">
        <v>865</v>
      </c>
      <c r="N11" s="2305" t="s">
        <v>864</v>
      </c>
      <c r="O11" s="2304" t="s">
        <v>863</v>
      </c>
    </row>
    <row r="12" spans="1:18" ht="24" customHeight="1" thickBot="1" x14ac:dyDescent="0.25">
      <c r="A12" s="3349" t="s">
        <v>35</v>
      </c>
      <c r="B12" s="3459" t="s">
        <v>35</v>
      </c>
      <c r="C12" s="304" t="s">
        <v>862</v>
      </c>
      <c r="D12" s="303"/>
      <c r="E12" s="2204"/>
      <c r="F12" s="2303"/>
      <c r="G12" s="2303"/>
      <c r="H12" s="2302"/>
      <c r="I12" s="2301"/>
      <c r="J12" s="2301"/>
      <c r="K12" s="2301"/>
      <c r="L12" s="2301"/>
      <c r="M12" s="2300"/>
      <c r="N12" s="2300"/>
      <c r="O12" s="2299"/>
    </row>
    <row r="13" spans="1:18" ht="39" thickBot="1" x14ac:dyDescent="0.25">
      <c r="A13" s="3351"/>
      <c r="B13" s="3460"/>
      <c r="C13" s="4179"/>
      <c r="D13" s="4180"/>
      <c r="E13" s="4180"/>
      <c r="F13" s="4180"/>
      <c r="G13" s="4180"/>
      <c r="H13" s="4180"/>
      <c r="I13" s="4180"/>
      <c r="J13" s="4180"/>
      <c r="K13" s="4180"/>
      <c r="L13" s="4181"/>
      <c r="M13" s="2194" t="s">
        <v>861</v>
      </c>
      <c r="N13" s="2193" t="s">
        <v>832</v>
      </c>
      <c r="O13" s="2192" t="s">
        <v>831</v>
      </c>
    </row>
    <row r="14" spans="1:18" ht="37.9" customHeight="1" x14ac:dyDescent="0.2">
      <c r="A14" s="3598" t="s">
        <v>35</v>
      </c>
      <c r="B14" s="3595" t="s">
        <v>35</v>
      </c>
      <c r="C14" s="4144" t="s">
        <v>35</v>
      </c>
      <c r="D14" s="3582" t="s">
        <v>859</v>
      </c>
      <c r="E14" s="4160"/>
      <c r="F14" s="4161"/>
      <c r="G14" s="4177" t="s">
        <v>340</v>
      </c>
      <c r="H14" s="4146" t="s">
        <v>51</v>
      </c>
      <c r="I14" s="3547" t="s">
        <v>334</v>
      </c>
      <c r="J14" s="4141" t="s">
        <v>822</v>
      </c>
      <c r="K14" s="2155" t="s">
        <v>48</v>
      </c>
      <c r="L14" s="2279">
        <f>L16</f>
        <v>3</v>
      </c>
      <c r="M14" s="2154" t="s">
        <v>860</v>
      </c>
      <c r="N14" s="2149" t="s">
        <v>685</v>
      </c>
      <c r="O14" s="2298">
        <v>3</v>
      </c>
    </row>
    <row r="15" spans="1:18" ht="21" customHeight="1" thickBot="1" x14ac:dyDescent="0.25">
      <c r="A15" s="3600"/>
      <c r="B15" s="3596"/>
      <c r="C15" s="4145"/>
      <c r="D15" s="4162"/>
      <c r="E15" s="4163"/>
      <c r="F15" s="4164"/>
      <c r="G15" s="4178"/>
      <c r="H15" s="4147"/>
      <c r="I15" s="3548"/>
      <c r="J15" s="4142"/>
      <c r="K15" s="2272" t="s">
        <v>29</v>
      </c>
      <c r="L15" s="2271">
        <f>L17</f>
        <v>3</v>
      </c>
      <c r="M15" s="2295"/>
      <c r="N15" s="2122"/>
      <c r="O15" s="2294"/>
    </row>
    <row r="16" spans="1:18" ht="21" customHeight="1" x14ac:dyDescent="0.2">
      <c r="A16" s="599" t="s">
        <v>35</v>
      </c>
      <c r="B16" s="83" t="s">
        <v>35</v>
      </c>
      <c r="C16" s="3355" t="s">
        <v>35</v>
      </c>
      <c r="D16" s="4139" t="s">
        <v>35</v>
      </c>
      <c r="E16" s="80"/>
      <c r="F16" s="4084" t="s">
        <v>859</v>
      </c>
      <c r="G16" s="2297"/>
      <c r="H16" s="4147"/>
      <c r="I16" s="3548"/>
      <c r="J16" s="4142"/>
      <c r="K16" s="273" t="s">
        <v>48</v>
      </c>
      <c r="L16" s="2290">
        <v>3</v>
      </c>
      <c r="M16" s="2134"/>
      <c r="N16" s="2134"/>
      <c r="O16" s="2176"/>
      <c r="R16" s="9"/>
    </row>
    <row r="17" spans="1:25" ht="21" customHeight="1" thickBot="1" x14ac:dyDescent="0.25">
      <c r="A17" s="599"/>
      <c r="B17" s="83"/>
      <c r="C17" s="3357"/>
      <c r="D17" s="4140"/>
      <c r="E17" s="80"/>
      <c r="F17" s="4093"/>
      <c r="G17" s="2297"/>
      <c r="H17" s="4148"/>
      <c r="I17" s="3549"/>
      <c r="J17" s="4142"/>
      <c r="K17" s="2281" t="s">
        <v>29</v>
      </c>
      <c r="L17" s="2280">
        <f>SUM(L16)</f>
        <v>3</v>
      </c>
      <c r="M17" s="2134"/>
      <c r="N17" s="2134"/>
      <c r="O17" s="2176"/>
    </row>
    <row r="18" spans="1:25" ht="25.5" customHeight="1" x14ac:dyDescent="0.2">
      <c r="A18" s="3598" t="s">
        <v>35</v>
      </c>
      <c r="B18" s="3595" t="s">
        <v>35</v>
      </c>
      <c r="C18" s="4144" t="s">
        <v>84</v>
      </c>
      <c r="D18" s="3582" t="s">
        <v>858</v>
      </c>
      <c r="E18" s="4160"/>
      <c r="F18" s="4161"/>
      <c r="G18" s="4136" t="s">
        <v>332</v>
      </c>
      <c r="H18" s="4146" t="s">
        <v>51</v>
      </c>
      <c r="I18" s="3547" t="s">
        <v>334</v>
      </c>
      <c r="J18" s="4141" t="s">
        <v>822</v>
      </c>
      <c r="K18" s="2155" t="s">
        <v>48</v>
      </c>
      <c r="L18" s="2279">
        <f>L20+L21</f>
        <v>75</v>
      </c>
      <c r="M18" s="2289"/>
      <c r="N18" s="2153"/>
      <c r="O18" s="2288"/>
    </row>
    <row r="19" spans="1:25" ht="30" customHeight="1" thickBot="1" x14ac:dyDescent="0.25">
      <c r="A19" s="3600"/>
      <c r="B19" s="3596"/>
      <c r="C19" s="4145"/>
      <c r="D19" s="4162"/>
      <c r="E19" s="4163"/>
      <c r="F19" s="4164"/>
      <c r="G19" s="4137"/>
      <c r="H19" s="4147"/>
      <c r="I19" s="3548"/>
      <c r="J19" s="4142"/>
      <c r="K19" s="2272" t="s">
        <v>29</v>
      </c>
      <c r="L19" s="2296">
        <f>L22</f>
        <v>75</v>
      </c>
      <c r="M19" s="2295"/>
      <c r="N19" s="2122"/>
      <c r="O19" s="2294"/>
    </row>
    <row r="20" spans="1:25" ht="30" customHeight="1" thickBot="1" x14ac:dyDescent="0.25">
      <c r="A20" s="2293" t="s">
        <v>35</v>
      </c>
      <c r="B20" s="2292" t="s">
        <v>35</v>
      </c>
      <c r="C20" s="390" t="s">
        <v>84</v>
      </c>
      <c r="D20" s="2185" t="s">
        <v>35</v>
      </c>
      <c r="E20" s="2283"/>
      <c r="F20" s="2291" t="s">
        <v>857</v>
      </c>
      <c r="G20" s="4137"/>
      <c r="H20" s="4147"/>
      <c r="I20" s="3548"/>
      <c r="J20" s="4142"/>
      <c r="K20" s="273" t="s">
        <v>48</v>
      </c>
      <c r="L20" s="2290">
        <v>15</v>
      </c>
      <c r="M20" s="2289" t="s">
        <v>856</v>
      </c>
      <c r="N20" s="2153" t="s">
        <v>685</v>
      </c>
      <c r="O20" s="2288">
        <v>20</v>
      </c>
      <c r="R20" s="9"/>
    </row>
    <row r="21" spans="1:25" ht="14.25" customHeight="1" x14ac:dyDescent="0.2">
      <c r="A21" s="3349" t="s">
        <v>35</v>
      </c>
      <c r="B21" s="3352" t="s">
        <v>35</v>
      </c>
      <c r="C21" s="390" t="s">
        <v>84</v>
      </c>
      <c r="D21" s="2185" t="s">
        <v>84</v>
      </c>
      <c r="E21" s="2283"/>
      <c r="F21" s="2287" t="s">
        <v>855</v>
      </c>
      <c r="G21" s="4137"/>
      <c r="H21" s="4147"/>
      <c r="I21" s="3548"/>
      <c r="J21" s="4142"/>
      <c r="K21" s="2165" t="s">
        <v>48</v>
      </c>
      <c r="L21" s="2286">
        <v>60</v>
      </c>
      <c r="M21" s="2285" t="s">
        <v>854</v>
      </c>
      <c r="N21" s="2149" t="s">
        <v>685</v>
      </c>
      <c r="O21" s="2284">
        <v>1</v>
      </c>
      <c r="R21" s="9"/>
      <c r="W21" s="9"/>
      <c r="X21" s="9"/>
      <c r="Y21" s="9"/>
    </row>
    <row r="22" spans="1:25" ht="21.75" customHeight="1" thickBot="1" x14ac:dyDescent="0.25">
      <c r="A22" s="3351"/>
      <c r="B22" s="3354"/>
      <c r="C22" s="2273"/>
      <c r="D22" s="2175"/>
      <c r="E22" s="2283"/>
      <c r="F22" s="2282"/>
      <c r="G22" s="4138"/>
      <c r="H22" s="4148"/>
      <c r="I22" s="3549"/>
      <c r="J22" s="4143"/>
      <c r="K22" s="2281" t="s">
        <v>29</v>
      </c>
      <c r="L22" s="2280">
        <f>L20+L21</f>
        <v>75</v>
      </c>
      <c r="M22" s="2134"/>
      <c r="N22" s="2134"/>
      <c r="O22" s="2176"/>
    </row>
    <row r="23" spans="1:25" ht="15" customHeight="1" x14ac:dyDescent="0.2">
      <c r="A23" s="3349" t="s">
        <v>35</v>
      </c>
      <c r="B23" s="3352" t="s">
        <v>35</v>
      </c>
      <c r="C23" s="390" t="s">
        <v>78</v>
      </c>
      <c r="D23" s="3582" t="s">
        <v>853</v>
      </c>
      <c r="E23" s="4160"/>
      <c r="F23" s="4161"/>
      <c r="G23" s="4136" t="s">
        <v>851</v>
      </c>
      <c r="H23" s="4218" t="s">
        <v>51</v>
      </c>
      <c r="I23" s="3547" t="s">
        <v>334</v>
      </c>
      <c r="J23" s="2156" t="s">
        <v>822</v>
      </c>
      <c r="K23" s="2155" t="s">
        <v>48</v>
      </c>
      <c r="L23" s="2279">
        <f>L26+L28+L30</f>
        <v>140</v>
      </c>
      <c r="M23" s="2154"/>
      <c r="N23" s="2153"/>
      <c r="O23" s="2278"/>
    </row>
    <row r="24" spans="1:25" ht="15" x14ac:dyDescent="0.2">
      <c r="A24" s="3350"/>
      <c r="B24" s="3353"/>
      <c r="C24" s="386"/>
      <c r="D24" s="3585"/>
      <c r="E24" s="4201"/>
      <c r="F24" s="4202"/>
      <c r="G24" s="4137"/>
      <c r="H24" s="4147"/>
      <c r="I24" s="3548"/>
      <c r="J24" s="278"/>
      <c r="K24" s="2151"/>
      <c r="L24" s="2277"/>
      <c r="M24" s="2276"/>
      <c r="N24" s="2275"/>
      <c r="O24" s="2274"/>
    </row>
    <row r="25" spans="1:25" ht="25.5" customHeight="1" thickBot="1" x14ac:dyDescent="0.25">
      <c r="A25" s="3351"/>
      <c r="B25" s="3354"/>
      <c r="C25" s="2273"/>
      <c r="D25" s="4162"/>
      <c r="E25" s="4163"/>
      <c r="F25" s="4164"/>
      <c r="G25" s="4138"/>
      <c r="H25" s="4219"/>
      <c r="I25" s="3549"/>
      <c r="J25" s="275"/>
      <c r="K25" s="2272" t="s">
        <v>29</v>
      </c>
      <c r="L25" s="2271">
        <f>L27+L29+L31</f>
        <v>140</v>
      </c>
      <c r="M25" s="2270"/>
      <c r="N25" s="2167"/>
      <c r="O25" s="2269"/>
      <c r="T25" s="9"/>
    </row>
    <row r="26" spans="1:25" ht="36" customHeight="1" thickBot="1" x14ac:dyDescent="0.25">
      <c r="A26" s="3349" t="s">
        <v>35</v>
      </c>
      <c r="B26" s="3352" t="s">
        <v>35</v>
      </c>
      <c r="C26" s="3355" t="s">
        <v>78</v>
      </c>
      <c r="D26" s="4139" t="s">
        <v>35</v>
      </c>
      <c r="E26" s="3367"/>
      <c r="F26" s="3423" t="s">
        <v>852</v>
      </c>
      <c r="G26" s="4136" t="s">
        <v>851</v>
      </c>
      <c r="H26" s="4146" t="s">
        <v>51</v>
      </c>
      <c r="I26" s="3547" t="s">
        <v>334</v>
      </c>
      <c r="J26" s="104" t="s">
        <v>822</v>
      </c>
      <c r="K26" s="2257" t="s">
        <v>48</v>
      </c>
      <c r="L26" s="2256">
        <v>52.9</v>
      </c>
      <c r="M26" s="2139" t="s">
        <v>850</v>
      </c>
      <c r="N26" s="2153" t="s">
        <v>46</v>
      </c>
      <c r="O26" s="2268">
        <v>24</v>
      </c>
      <c r="R26" s="9"/>
      <c r="T26" s="9"/>
    </row>
    <row r="27" spans="1:25" ht="25.5" customHeight="1" thickBot="1" x14ac:dyDescent="0.25">
      <c r="A27" s="3351"/>
      <c r="B27" s="3354"/>
      <c r="C27" s="3357"/>
      <c r="D27" s="4140"/>
      <c r="E27" s="3369"/>
      <c r="F27" s="3425"/>
      <c r="G27" s="4137"/>
      <c r="H27" s="4147"/>
      <c r="I27" s="3549"/>
      <c r="J27" s="2262"/>
      <c r="K27" s="2253" t="s">
        <v>29</v>
      </c>
      <c r="L27" s="2267">
        <f>SUM(L26)</f>
        <v>52.9</v>
      </c>
      <c r="M27" s="2117"/>
      <c r="N27" s="2116"/>
      <c r="O27" s="2115"/>
      <c r="R27" s="9"/>
    </row>
    <row r="28" spans="1:25" ht="29.25" customHeight="1" thickBot="1" x14ac:dyDescent="0.25">
      <c r="A28" s="3349" t="s">
        <v>35</v>
      </c>
      <c r="B28" s="3352" t="s">
        <v>35</v>
      </c>
      <c r="C28" s="3355" t="s">
        <v>78</v>
      </c>
      <c r="D28" s="4139" t="s">
        <v>84</v>
      </c>
      <c r="E28" s="3367"/>
      <c r="F28" s="4149" t="s">
        <v>849</v>
      </c>
      <c r="G28" s="4137"/>
      <c r="H28" s="4147"/>
      <c r="I28" s="3547" t="s">
        <v>334</v>
      </c>
      <c r="J28" s="104" t="s">
        <v>822</v>
      </c>
      <c r="K28" s="2226" t="s">
        <v>48</v>
      </c>
      <c r="L28" s="2266">
        <v>87.1</v>
      </c>
      <c r="M28" s="2265" t="s">
        <v>848</v>
      </c>
      <c r="N28" s="2264" t="s">
        <v>685</v>
      </c>
      <c r="O28" s="2263">
        <v>20</v>
      </c>
      <c r="R28" s="9"/>
    </row>
    <row r="29" spans="1:25" ht="25.15" customHeight="1" thickBot="1" x14ac:dyDescent="0.25">
      <c r="A29" s="3351"/>
      <c r="B29" s="3354"/>
      <c r="C29" s="3357"/>
      <c r="D29" s="4140"/>
      <c r="E29" s="3369"/>
      <c r="F29" s="4150"/>
      <c r="G29" s="4137"/>
      <c r="H29" s="4147"/>
      <c r="I29" s="3549"/>
      <c r="J29" s="2262"/>
      <c r="K29" s="2119" t="s">
        <v>29</v>
      </c>
      <c r="L29" s="2261">
        <f>SUM(L28)</f>
        <v>87.1</v>
      </c>
      <c r="M29" s="2260"/>
      <c r="N29" s="2259"/>
      <c r="O29" s="2258"/>
    </row>
    <row r="30" spans="1:25" ht="30" customHeight="1" thickBot="1" x14ac:dyDescent="0.25">
      <c r="A30" s="3349" t="s">
        <v>35</v>
      </c>
      <c r="B30" s="3352" t="s">
        <v>35</v>
      </c>
      <c r="C30" s="390" t="s">
        <v>78</v>
      </c>
      <c r="D30" s="4139" t="s">
        <v>78</v>
      </c>
      <c r="E30" s="3367"/>
      <c r="F30" s="4149" t="s">
        <v>847</v>
      </c>
      <c r="G30" s="4137"/>
      <c r="H30" s="4147"/>
      <c r="I30" s="3547" t="s">
        <v>334</v>
      </c>
      <c r="J30" s="104" t="s">
        <v>822</v>
      </c>
      <c r="K30" s="2257" t="s">
        <v>48</v>
      </c>
      <c r="L30" s="2256">
        <v>0</v>
      </c>
      <c r="M30" s="2255" t="s">
        <v>846</v>
      </c>
      <c r="N30" s="2153" t="s">
        <v>685</v>
      </c>
      <c r="O30" s="2254" t="s">
        <v>767</v>
      </c>
      <c r="R30" s="9"/>
    </row>
    <row r="31" spans="1:25" ht="24.75" customHeight="1" thickBot="1" x14ac:dyDescent="0.25">
      <c r="A31" s="3351"/>
      <c r="B31" s="3354"/>
      <c r="C31" s="115"/>
      <c r="D31" s="4140"/>
      <c r="E31" s="3369"/>
      <c r="F31" s="4150"/>
      <c r="G31" s="4138"/>
      <c r="H31" s="4148"/>
      <c r="I31" s="3549"/>
      <c r="J31" s="275"/>
      <c r="K31" s="2253" t="s">
        <v>29</v>
      </c>
      <c r="L31" s="2221">
        <f>SUM(L30)</f>
        <v>0</v>
      </c>
      <c r="M31" s="2117"/>
      <c r="N31" s="2173"/>
      <c r="O31" s="2210"/>
    </row>
    <row r="32" spans="1:25" ht="15" thickBot="1" x14ac:dyDescent="0.25">
      <c r="A32" s="2161" t="s">
        <v>35</v>
      </c>
      <c r="B32" s="70" t="s">
        <v>35</v>
      </c>
      <c r="C32" s="2252"/>
      <c r="D32" s="2251"/>
      <c r="E32" s="2251"/>
      <c r="F32" s="3650" t="s">
        <v>34</v>
      </c>
      <c r="G32" s="3650"/>
      <c r="H32" s="3650"/>
      <c r="I32" s="3651"/>
      <c r="J32" s="594"/>
      <c r="K32" s="2114" t="s">
        <v>29</v>
      </c>
      <c r="L32" s="2250">
        <f>L25+L19+L15</f>
        <v>218</v>
      </c>
      <c r="M32" s="2249"/>
      <c r="N32" s="2248"/>
      <c r="O32" s="2247"/>
    </row>
    <row r="33" spans="1:18" ht="24.75" customHeight="1" thickBot="1" x14ac:dyDescent="0.25">
      <c r="A33" s="300" t="s">
        <v>35</v>
      </c>
      <c r="B33" s="157" t="s">
        <v>84</v>
      </c>
      <c r="C33" s="2246" t="s">
        <v>845</v>
      </c>
      <c r="D33" s="2245"/>
      <c r="E33" s="2204"/>
      <c r="F33" s="2202"/>
      <c r="G33" s="2202"/>
      <c r="H33" s="2203"/>
      <c r="I33" s="2202"/>
      <c r="J33" s="2202"/>
      <c r="K33" s="2202"/>
      <c r="L33" s="2202"/>
      <c r="M33" s="2244"/>
      <c r="N33" s="2244"/>
      <c r="O33" s="2243"/>
    </row>
    <row r="34" spans="1:18" ht="31.9" customHeight="1" thickBot="1" x14ac:dyDescent="0.25">
      <c r="A34" s="425"/>
      <c r="B34" s="109"/>
      <c r="C34" s="433"/>
      <c r="D34" s="2242"/>
      <c r="E34" s="2197"/>
      <c r="F34" s="2195"/>
      <c r="G34" s="2195"/>
      <c r="H34" s="2196"/>
      <c r="I34" s="2195"/>
      <c r="J34" s="2195"/>
      <c r="K34" s="2195"/>
      <c r="L34" s="2195"/>
      <c r="M34" s="2241" t="s">
        <v>844</v>
      </c>
      <c r="N34" s="2240" t="s">
        <v>182</v>
      </c>
      <c r="O34" s="2239">
        <v>14</v>
      </c>
    </row>
    <row r="35" spans="1:18" ht="41.25" customHeight="1" x14ac:dyDescent="0.2">
      <c r="A35" s="3598" t="s">
        <v>35</v>
      </c>
      <c r="B35" s="3595" t="s">
        <v>84</v>
      </c>
      <c r="C35" s="4144" t="s">
        <v>35</v>
      </c>
      <c r="D35" s="3582" t="s">
        <v>843</v>
      </c>
      <c r="E35" s="4160"/>
      <c r="F35" s="4161"/>
      <c r="G35" s="4136" t="s">
        <v>455</v>
      </c>
      <c r="H35" s="4218" t="s">
        <v>51</v>
      </c>
      <c r="I35" s="3547" t="s">
        <v>334</v>
      </c>
      <c r="J35" s="2238" t="s">
        <v>822</v>
      </c>
      <c r="K35" s="2155" t="s">
        <v>48</v>
      </c>
      <c r="L35" s="293">
        <f>L38+L40</f>
        <v>23</v>
      </c>
      <c r="M35" s="2234" t="s">
        <v>842</v>
      </c>
      <c r="N35" s="2237" t="s">
        <v>182</v>
      </c>
      <c r="O35" s="2236">
        <v>49</v>
      </c>
      <c r="R35" s="2235"/>
    </row>
    <row r="36" spans="1:18" ht="15" x14ac:dyDescent="0.2">
      <c r="A36" s="3599"/>
      <c r="B36" s="3353"/>
      <c r="C36" s="4151"/>
      <c r="D36" s="3585"/>
      <c r="E36" s="4201"/>
      <c r="F36" s="4202"/>
      <c r="G36" s="4137"/>
      <c r="H36" s="4147"/>
      <c r="I36" s="3548"/>
      <c r="J36" s="278"/>
      <c r="K36" s="2151"/>
      <c r="L36" s="291"/>
      <c r="M36" s="2234"/>
      <c r="N36" s="2230"/>
      <c r="O36" s="2233"/>
    </row>
    <row r="37" spans="1:18" ht="15.75" thickBot="1" x14ac:dyDescent="0.3">
      <c r="A37" s="3600"/>
      <c r="B37" s="3596"/>
      <c r="C37" s="4145"/>
      <c r="D37" s="4162"/>
      <c r="E37" s="4163"/>
      <c r="F37" s="4164"/>
      <c r="G37" s="4138"/>
      <c r="H37" s="4219"/>
      <c r="I37" s="3549"/>
      <c r="J37" s="529"/>
      <c r="K37" s="2232" t="s">
        <v>29</v>
      </c>
      <c r="L37" s="2168">
        <f>L39+L41</f>
        <v>23</v>
      </c>
      <c r="M37" s="2231"/>
      <c r="N37" s="2230"/>
      <c r="O37" s="2229"/>
    </row>
    <row r="38" spans="1:18" ht="28.5" customHeight="1" thickBot="1" x14ac:dyDescent="0.25">
      <c r="A38" s="3349" t="s">
        <v>35</v>
      </c>
      <c r="B38" s="3352" t="s">
        <v>84</v>
      </c>
      <c r="C38" s="3355" t="s">
        <v>35</v>
      </c>
      <c r="D38" s="4139" t="s">
        <v>35</v>
      </c>
      <c r="E38" s="3367"/>
      <c r="F38" s="4196" t="s">
        <v>841</v>
      </c>
      <c r="G38" s="4136" t="s">
        <v>455</v>
      </c>
      <c r="H38" s="4146" t="s">
        <v>51</v>
      </c>
      <c r="I38" s="3547" t="s">
        <v>334</v>
      </c>
      <c r="J38" s="4141" t="s">
        <v>822</v>
      </c>
      <c r="K38" s="2226" t="s">
        <v>48</v>
      </c>
      <c r="L38" s="2225">
        <v>3</v>
      </c>
      <c r="M38" s="2224" t="s">
        <v>840</v>
      </c>
      <c r="N38" s="2223" t="s">
        <v>46</v>
      </c>
      <c r="O38" s="2222">
        <v>3</v>
      </c>
    </row>
    <row r="39" spans="1:18" ht="15" thickBot="1" x14ac:dyDescent="0.25">
      <c r="A39" s="3351"/>
      <c r="B39" s="3354"/>
      <c r="C39" s="3357"/>
      <c r="D39" s="4140"/>
      <c r="E39" s="3369"/>
      <c r="F39" s="4197"/>
      <c r="G39" s="4137"/>
      <c r="H39" s="4147"/>
      <c r="I39" s="3549"/>
      <c r="J39" s="4143"/>
      <c r="K39" s="2119" t="s">
        <v>29</v>
      </c>
      <c r="L39" s="2221">
        <f>SUM(L38)</f>
        <v>3</v>
      </c>
      <c r="M39" s="2217"/>
      <c r="N39" s="2228"/>
      <c r="O39" s="2227"/>
    </row>
    <row r="40" spans="1:18" ht="26.25" customHeight="1" thickBot="1" x14ac:dyDescent="0.25">
      <c r="A40" s="3349" t="s">
        <v>35</v>
      </c>
      <c r="B40" s="3352" t="s">
        <v>84</v>
      </c>
      <c r="C40" s="3355" t="s">
        <v>35</v>
      </c>
      <c r="D40" s="4139" t="s">
        <v>84</v>
      </c>
      <c r="E40" s="3367"/>
      <c r="F40" s="4149" t="s">
        <v>839</v>
      </c>
      <c r="G40" s="4137"/>
      <c r="H40" s="4147"/>
      <c r="I40" s="3547" t="s">
        <v>334</v>
      </c>
      <c r="J40" s="4141" t="s">
        <v>822</v>
      </c>
      <c r="K40" s="2226" t="s">
        <v>48</v>
      </c>
      <c r="L40" s="2225">
        <v>20</v>
      </c>
      <c r="M40" s="2224" t="s">
        <v>838</v>
      </c>
      <c r="N40" s="2223" t="s">
        <v>263</v>
      </c>
      <c r="O40" s="2222">
        <v>10</v>
      </c>
    </row>
    <row r="41" spans="1:18" ht="15" thickBot="1" x14ac:dyDescent="0.25">
      <c r="A41" s="3351"/>
      <c r="B41" s="3354"/>
      <c r="C41" s="3357"/>
      <c r="D41" s="4140"/>
      <c r="E41" s="3369"/>
      <c r="F41" s="4150"/>
      <c r="G41" s="4138"/>
      <c r="H41" s="4148"/>
      <c r="I41" s="3549"/>
      <c r="J41" s="4143"/>
      <c r="K41" s="2119" t="s">
        <v>29</v>
      </c>
      <c r="L41" s="2221">
        <f>SUM(L40)</f>
        <v>20</v>
      </c>
      <c r="M41" s="2117"/>
      <c r="N41" s="2173"/>
      <c r="O41" s="2220"/>
    </row>
    <row r="42" spans="1:18" ht="15" customHeight="1" x14ac:dyDescent="0.2">
      <c r="A42" s="3598" t="s">
        <v>35</v>
      </c>
      <c r="B42" s="3595" t="s">
        <v>84</v>
      </c>
      <c r="C42" s="4144" t="s">
        <v>84</v>
      </c>
      <c r="D42" s="4203" t="s">
        <v>837</v>
      </c>
      <c r="E42" s="4204"/>
      <c r="F42" s="4205"/>
      <c r="G42" s="4198" t="s">
        <v>451</v>
      </c>
      <c r="H42" s="4146" t="s">
        <v>51</v>
      </c>
      <c r="I42" s="3547" t="s">
        <v>334</v>
      </c>
      <c r="J42" s="4141" t="s">
        <v>822</v>
      </c>
      <c r="K42" s="2155" t="s">
        <v>48</v>
      </c>
      <c r="L42" s="293">
        <f>L44</f>
        <v>0</v>
      </c>
      <c r="M42" s="2219" t="s">
        <v>836</v>
      </c>
      <c r="N42" s="2149" t="s">
        <v>263</v>
      </c>
      <c r="O42" s="2218">
        <v>6</v>
      </c>
    </row>
    <row r="43" spans="1:18" ht="31.15" customHeight="1" thickBot="1" x14ac:dyDescent="0.25">
      <c r="A43" s="3600"/>
      <c r="B43" s="3596"/>
      <c r="C43" s="4145"/>
      <c r="D43" s="4206"/>
      <c r="E43" s="4207"/>
      <c r="F43" s="4208"/>
      <c r="G43" s="4199"/>
      <c r="H43" s="4147"/>
      <c r="I43" s="3548"/>
      <c r="J43" s="4142"/>
      <c r="K43" s="2169" t="s">
        <v>29</v>
      </c>
      <c r="L43" s="2168">
        <f>L45</f>
        <v>0</v>
      </c>
      <c r="M43" s="2217"/>
      <c r="N43" s="2216"/>
      <c r="O43" s="2215"/>
    </row>
    <row r="44" spans="1:18" ht="26.25" customHeight="1" thickBot="1" x14ac:dyDescent="0.25">
      <c r="A44" s="3598" t="s">
        <v>35</v>
      </c>
      <c r="B44" s="3595" t="s">
        <v>84</v>
      </c>
      <c r="C44" s="4144" t="s">
        <v>84</v>
      </c>
      <c r="D44" s="4139" t="s">
        <v>35</v>
      </c>
      <c r="E44" s="3367"/>
      <c r="F44" s="4213" t="s">
        <v>835</v>
      </c>
      <c r="G44" s="4199"/>
      <c r="H44" s="4147"/>
      <c r="I44" s="3548"/>
      <c r="J44" s="4142"/>
      <c r="K44" s="2214" t="s">
        <v>48</v>
      </c>
      <c r="L44" s="329">
        <v>0</v>
      </c>
      <c r="M44" s="2212"/>
      <c r="N44" s="2211"/>
      <c r="O44" s="2210"/>
    </row>
    <row r="45" spans="1:18" ht="21.75" customHeight="1" thickBot="1" x14ac:dyDescent="0.25">
      <c r="A45" s="3600"/>
      <c r="B45" s="3596"/>
      <c r="C45" s="4145"/>
      <c r="D45" s="4140"/>
      <c r="E45" s="3369"/>
      <c r="F45" s="4214"/>
      <c r="G45" s="4200"/>
      <c r="H45" s="4148"/>
      <c r="I45" s="3549"/>
      <c r="J45" s="4143"/>
      <c r="K45" s="2119" t="s">
        <v>29</v>
      </c>
      <c r="L45" s="2118">
        <f>SUM(L44)</f>
        <v>0</v>
      </c>
      <c r="M45" s="2212"/>
      <c r="N45" s="2211"/>
      <c r="O45" s="2210"/>
    </row>
    <row r="46" spans="1:18" ht="15" customHeight="1" thickBot="1" x14ac:dyDescent="0.25">
      <c r="A46" s="300" t="s">
        <v>35</v>
      </c>
      <c r="B46" s="157" t="s">
        <v>84</v>
      </c>
      <c r="C46" s="3511" t="s">
        <v>34</v>
      </c>
      <c r="D46" s="3512"/>
      <c r="E46" s="3512"/>
      <c r="F46" s="3512"/>
      <c r="G46" s="3512"/>
      <c r="H46" s="3512"/>
      <c r="I46" s="3512"/>
      <c r="J46" s="3513"/>
      <c r="K46" s="2209" t="s">
        <v>29</v>
      </c>
      <c r="L46" s="154">
        <f>L37+L43</f>
        <v>23</v>
      </c>
      <c r="M46" s="2208"/>
      <c r="N46" s="2207"/>
      <c r="O46" s="2206"/>
    </row>
    <row r="47" spans="1:18" ht="20.25" customHeight="1" thickBot="1" x14ac:dyDescent="0.25">
      <c r="A47" s="300" t="s">
        <v>35</v>
      </c>
      <c r="B47" s="157" t="s">
        <v>78</v>
      </c>
      <c r="C47" s="304" t="s">
        <v>834</v>
      </c>
      <c r="D47" s="2205"/>
      <c r="E47" s="2204"/>
      <c r="F47" s="2202"/>
      <c r="G47" s="2202"/>
      <c r="H47" s="2203"/>
      <c r="I47" s="2202"/>
      <c r="J47" s="2202"/>
      <c r="K47" s="2202"/>
      <c r="L47" s="2202"/>
      <c r="M47" s="2201"/>
      <c r="N47" s="2201"/>
      <c r="O47" s="2200"/>
    </row>
    <row r="48" spans="1:18" ht="44.25" customHeight="1" thickBot="1" x14ac:dyDescent="0.25">
      <c r="A48" s="425"/>
      <c r="B48" s="109"/>
      <c r="C48" s="2199"/>
      <c r="D48" s="2198"/>
      <c r="E48" s="2197"/>
      <c r="F48" s="2195"/>
      <c r="G48" s="2195"/>
      <c r="H48" s="2196"/>
      <c r="I48" s="2195"/>
      <c r="J48" s="2195"/>
      <c r="K48" s="2195"/>
      <c r="L48" s="2195"/>
      <c r="M48" s="2194" t="s">
        <v>833</v>
      </c>
      <c r="N48" s="2193" t="s">
        <v>832</v>
      </c>
      <c r="O48" s="2192" t="s">
        <v>831</v>
      </c>
    </row>
    <row r="49" spans="1:18" ht="29.25" customHeight="1" x14ac:dyDescent="0.2">
      <c r="A49" s="3598" t="s">
        <v>35</v>
      </c>
      <c r="B49" s="3595" t="s">
        <v>78</v>
      </c>
      <c r="C49" s="3355" t="s">
        <v>35</v>
      </c>
      <c r="D49" s="3582" t="s">
        <v>829</v>
      </c>
      <c r="E49" s="4160"/>
      <c r="F49" s="4161"/>
      <c r="G49" s="4136" t="s">
        <v>830</v>
      </c>
      <c r="H49" s="4146" t="s">
        <v>51</v>
      </c>
      <c r="I49" s="3547" t="s">
        <v>334</v>
      </c>
      <c r="J49" s="4141" t="s">
        <v>822</v>
      </c>
      <c r="K49" s="2155" t="s">
        <v>48</v>
      </c>
      <c r="L49" s="293">
        <f>L52</f>
        <v>0</v>
      </c>
      <c r="M49" s="2154"/>
      <c r="N49" s="2153"/>
      <c r="O49" s="2191"/>
    </row>
    <row r="50" spans="1:18" ht="26.25" customHeight="1" x14ac:dyDescent="0.2">
      <c r="A50" s="3599"/>
      <c r="B50" s="3353"/>
      <c r="C50" s="3356"/>
      <c r="D50" s="3585"/>
      <c r="E50" s="4201"/>
      <c r="F50" s="4202"/>
      <c r="G50" s="4137"/>
      <c r="H50" s="4147"/>
      <c r="I50" s="3548"/>
      <c r="J50" s="4142"/>
      <c r="K50" s="2151" t="s">
        <v>37</v>
      </c>
      <c r="L50" s="290">
        <f>L53</f>
        <v>0</v>
      </c>
      <c r="M50" s="2190"/>
      <c r="N50" s="2149"/>
      <c r="O50" s="2189"/>
    </row>
    <row r="51" spans="1:18" ht="16.5" customHeight="1" thickBot="1" x14ac:dyDescent="0.25">
      <c r="A51" s="3600"/>
      <c r="B51" s="3596"/>
      <c r="C51" s="3566"/>
      <c r="D51" s="4162"/>
      <c r="E51" s="4163"/>
      <c r="F51" s="4164"/>
      <c r="G51" s="4137"/>
      <c r="H51" s="4147"/>
      <c r="I51" s="3548"/>
      <c r="J51" s="4142"/>
      <c r="K51" s="504" t="s">
        <v>29</v>
      </c>
      <c r="L51" s="857">
        <f>SUM(L49:L50)</f>
        <v>0</v>
      </c>
      <c r="M51" s="2188"/>
      <c r="N51" s="2187"/>
      <c r="O51" s="2186"/>
    </row>
    <row r="52" spans="1:18" ht="26.25" customHeight="1" x14ac:dyDescent="0.2">
      <c r="A52" s="425" t="s">
        <v>35</v>
      </c>
      <c r="B52" s="109" t="s">
        <v>78</v>
      </c>
      <c r="C52" s="3355" t="s">
        <v>35</v>
      </c>
      <c r="D52" s="2185" t="s">
        <v>35</v>
      </c>
      <c r="E52" s="2184"/>
      <c r="F52" s="4084" t="s">
        <v>829</v>
      </c>
      <c r="G52" s="4137"/>
      <c r="H52" s="4147"/>
      <c r="I52" s="3548"/>
      <c r="J52" s="4142"/>
      <c r="K52" s="273" t="s">
        <v>48</v>
      </c>
      <c r="L52" s="102">
        <v>0</v>
      </c>
      <c r="M52" s="2183"/>
      <c r="N52" s="2182"/>
      <c r="O52" s="2181"/>
    </row>
    <row r="53" spans="1:18" ht="26.25" customHeight="1" thickBot="1" x14ac:dyDescent="0.25">
      <c r="A53" s="599"/>
      <c r="B53" s="83"/>
      <c r="C53" s="3356"/>
      <c r="D53" s="2180"/>
      <c r="E53" s="2179"/>
      <c r="F53" s="4085"/>
      <c r="G53" s="4137"/>
      <c r="H53" s="4147"/>
      <c r="I53" s="3548"/>
      <c r="J53" s="4142"/>
      <c r="K53" s="2164" t="s">
        <v>37</v>
      </c>
      <c r="L53" s="199">
        <v>0</v>
      </c>
      <c r="M53" s="2178"/>
      <c r="N53" s="2177"/>
      <c r="O53" s="2176"/>
    </row>
    <row r="54" spans="1:18" ht="23.25" customHeight="1" thickBot="1" x14ac:dyDescent="0.25">
      <c r="A54" s="2161"/>
      <c r="B54" s="70"/>
      <c r="C54" s="3357"/>
      <c r="D54" s="2175"/>
      <c r="E54" s="738"/>
      <c r="F54" s="4093"/>
      <c r="G54" s="4138"/>
      <c r="H54" s="4148"/>
      <c r="I54" s="3549"/>
      <c r="J54" s="4143"/>
      <c r="K54" s="2119" t="s">
        <v>29</v>
      </c>
      <c r="L54" s="2160">
        <f>SUM(L52:L53)</f>
        <v>0</v>
      </c>
      <c r="M54" s="2174"/>
      <c r="N54" s="2173"/>
      <c r="O54" s="2172"/>
    </row>
    <row r="55" spans="1:18" ht="18.600000000000001" customHeight="1" x14ac:dyDescent="0.2">
      <c r="A55" s="3598" t="s">
        <v>35</v>
      </c>
      <c r="B55" s="3595" t="s">
        <v>78</v>
      </c>
      <c r="C55" s="3355" t="s">
        <v>84</v>
      </c>
      <c r="D55" s="3582" t="s">
        <v>826</v>
      </c>
      <c r="E55" s="4160"/>
      <c r="F55" s="4161"/>
      <c r="G55" s="4136" t="s">
        <v>828</v>
      </c>
      <c r="H55" s="4146" t="s">
        <v>51</v>
      </c>
      <c r="I55" s="3547" t="s">
        <v>334</v>
      </c>
      <c r="J55" s="4141" t="s">
        <v>822</v>
      </c>
      <c r="K55" s="2155" t="s">
        <v>48</v>
      </c>
      <c r="L55" s="293">
        <f>L58</f>
        <v>0</v>
      </c>
      <c r="M55" s="4210" t="s">
        <v>827</v>
      </c>
      <c r="N55" s="2153" t="s">
        <v>46</v>
      </c>
      <c r="O55" s="2152">
        <v>3</v>
      </c>
    </row>
    <row r="56" spans="1:18" ht="21.75" customHeight="1" x14ac:dyDescent="0.2">
      <c r="A56" s="3599"/>
      <c r="B56" s="3353"/>
      <c r="C56" s="3356"/>
      <c r="D56" s="3585"/>
      <c r="E56" s="4201"/>
      <c r="F56" s="4202"/>
      <c r="G56" s="4137"/>
      <c r="H56" s="4147"/>
      <c r="I56" s="3548"/>
      <c r="J56" s="4142"/>
      <c r="K56" s="2151" t="s">
        <v>37</v>
      </c>
      <c r="L56" s="289">
        <f>L59</f>
        <v>0</v>
      </c>
      <c r="M56" s="4211"/>
      <c r="N56" s="2171"/>
      <c r="O56" s="2170"/>
    </row>
    <row r="57" spans="1:18" ht="18.75" customHeight="1" thickBot="1" x14ac:dyDescent="0.25">
      <c r="A57" s="3600"/>
      <c r="B57" s="3596"/>
      <c r="C57" s="3566"/>
      <c r="D57" s="4162"/>
      <c r="E57" s="4163"/>
      <c r="F57" s="4164"/>
      <c r="G57" s="4137"/>
      <c r="H57" s="4147"/>
      <c r="I57" s="3548"/>
      <c r="J57" s="4142"/>
      <c r="K57" s="2169" t="s">
        <v>29</v>
      </c>
      <c r="L57" s="2168">
        <f>SUM(L55:L56)</f>
        <v>0</v>
      </c>
      <c r="M57" s="4212"/>
      <c r="N57" s="2167"/>
      <c r="O57" s="2166"/>
    </row>
    <row r="58" spans="1:18" ht="18.75" customHeight="1" x14ac:dyDescent="0.2">
      <c r="A58" s="599" t="s">
        <v>35</v>
      </c>
      <c r="B58" s="83" t="s">
        <v>78</v>
      </c>
      <c r="C58" s="4144" t="s">
        <v>84</v>
      </c>
      <c r="D58" s="4139" t="s">
        <v>35</v>
      </c>
      <c r="E58" s="106"/>
      <c r="F58" s="4084" t="s">
        <v>826</v>
      </c>
      <c r="G58" s="4137"/>
      <c r="H58" s="4147"/>
      <c r="I58" s="3548"/>
      <c r="J58" s="4142"/>
      <c r="K58" s="2165" t="s">
        <v>48</v>
      </c>
      <c r="L58" s="95">
        <v>0</v>
      </c>
      <c r="M58" s="2163"/>
      <c r="N58" s="2134"/>
      <c r="O58" s="2162"/>
      <c r="R58" s="9"/>
    </row>
    <row r="59" spans="1:18" ht="18.75" customHeight="1" thickBot="1" x14ac:dyDescent="0.25">
      <c r="A59" s="599"/>
      <c r="B59" s="83"/>
      <c r="C59" s="4151"/>
      <c r="D59" s="4153"/>
      <c r="E59" s="80"/>
      <c r="F59" s="4085"/>
      <c r="G59" s="4137"/>
      <c r="H59" s="4147"/>
      <c r="I59" s="3548"/>
      <c r="J59" s="4142"/>
      <c r="K59" s="2164" t="s">
        <v>37</v>
      </c>
      <c r="L59" s="199">
        <v>0</v>
      </c>
      <c r="M59" s="2163"/>
      <c r="N59" s="2134"/>
      <c r="O59" s="2162"/>
    </row>
    <row r="60" spans="1:18" ht="18.75" customHeight="1" thickBot="1" x14ac:dyDescent="0.25">
      <c r="A60" s="2161"/>
      <c r="B60" s="70"/>
      <c r="C60" s="4145"/>
      <c r="D60" s="4140"/>
      <c r="E60" s="67"/>
      <c r="F60" s="4093"/>
      <c r="G60" s="4138"/>
      <c r="H60" s="4148"/>
      <c r="I60" s="3549"/>
      <c r="J60" s="4143"/>
      <c r="K60" s="2119" t="s">
        <v>29</v>
      </c>
      <c r="L60" s="2160">
        <f>SUM(L58:L59)</f>
        <v>0</v>
      </c>
      <c r="M60" s="2159"/>
      <c r="N60" s="2158"/>
      <c r="O60" s="2157"/>
    </row>
    <row r="61" spans="1:18" ht="15" customHeight="1" x14ac:dyDescent="0.2">
      <c r="A61" s="3598" t="s">
        <v>35</v>
      </c>
      <c r="B61" s="3595" t="s">
        <v>78</v>
      </c>
      <c r="C61" s="3355" t="s">
        <v>78</v>
      </c>
      <c r="D61" s="3582" t="s">
        <v>825</v>
      </c>
      <c r="E61" s="4160"/>
      <c r="F61" s="4161"/>
      <c r="G61" s="4136" t="s">
        <v>823</v>
      </c>
      <c r="H61" s="4218" t="s">
        <v>51</v>
      </c>
      <c r="I61" s="3547" t="s">
        <v>334</v>
      </c>
      <c r="J61" s="2156" t="s">
        <v>822</v>
      </c>
      <c r="K61" s="2155" t="s">
        <v>48</v>
      </c>
      <c r="L61" s="293">
        <f>L65+L68+L71</f>
        <v>5</v>
      </c>
      <c r="M61" s="2154"/>
      <c r="N61" s="2153"/>
      <c r="O61" s="2152"/>
    </row>
    <row r="62" spans="1:18" ht="15" x14ac:dyDescent="0.2">
      <c r="A62" s="3599"/>
      <c r="B62" s="3353"/>
      <c r="C62" s="3356"/>
      <c r="D62" s="3585"/>
      <c r="E62" s="4201"/>
      <c r="F62" s="4202"/>
      <c r="G62" s="4137"/>
      <c r="H62" s="4147"/>
      <c r="I62" s="3548"/>
      <c r="J62" s="163"/>
      <c r="K62" s="2151"/>
      <c r="L62" s="290"/>
      <c r="M62" s="2150"/>
      <c r="N62" s="2149"/>
      <c r="O62" s="2148"/>
    </row>
    <row r="63" spans="1:18" ht="15.75" thickBot="1" x14ac:dyDescent="0.25">
      <c r="A63" s="3599"/>
      <c r="B63" s="3353"/>
      <c r="C63" s="3356"/>
      <c r="D63" s="3585"/>
      <c r="E63" s="4201"/>
      <c r="F63" s="4202"/>
      <c r="G63" s="4137"/>
      <c r="H63" s="4147"/>
      <c r="I63" s="3548"/>
      <c r="J63" s="163"/>
      <c r="K63" s="2147"/>
      <c r="L63" s="503"/>
      <c r="M63" s="2146"/>
      <c r="N63" s="2145"/>
      <c r="O63" s="2144"/>
    </row>
    <row r="64" spans="1:18" ht="15.75" thickBot="1" x14ac:dyDescent="0.25">
      <c r="A64" s="3600"/>
      <c r="B64" s="3596"/>
      <c r="C64" s="3566"/>
      <c r="D64" s="4162"/>
      <c r="E64" s="4163"/>
      <c r="F64" s="4164"/>
      <c r="G64" s="4138"/>
      <c r="H64" s="4219"/>
      <c r="I64" s="3549"/>
      <c r="J64" s="529"/>
      <c r="K64" s="2143" t="s">
        <v>29</v>
      </c>
      <c r="L64" s="112">
        <f>SUM(L61:L63)</f>
        <v>5</v>
      </c>
      <c r="M64" s="2142"/>
      <c r="N64" s="2141"/>
      <c r="O64" s="2140"/>
    </row>
    <row r="65" spans="1:21" ht="15.75" customHeight="1" x14ac:dyDescent="0.2">
      <c r="A65" s="3349" t="s">
        <v>35</v>
      </c>
      <c r="B65" s="3352" t="s">
        <v>78</v>
      </c>
      <c r="C65" s="4252" t="s">
        <v>78</v>
      </c>
      <c r="D65" s="4139" t="s">
        <v>35</v>
      </c>
      <c r="E65" s="3367"/>
      <c r="F65" s="4149" t="s">
        <v>824</v>
      </c>
      <c r="G65" s="4136" t="s">
        <v>823</v>
      </c>
      <c r="H65" s="4146" t="s">
        <v>51</v>
      </c>
      <c r="I65" s="3547" t="s">
        <v>334</v>
      </c>
      <c r="J65" s="4215" t="s">
        <v>822</v>
      </c>
      <c r="K65" s="273" t="s">
        <v>48</v>
      </c>
      <c r="L65" s="102">
        <v>0</v>
      </c>
      <c r="M65" s="2139" t="s">
        <v>821</v>
      </c>
      <c r="N65" s="2138" t="s">
        <v>46</v>
      </c>
      <c r="O65" s="2137">
        <v>0</v>
      </c>
    </row>
    <row r="66" spans="1:21" ht="15" customHeight="1" x14ac:dyDescent="0.2">
      <c r="A66" s="3350"/>
      <c r="B66" s="3353"/>
      <c r="C66" s="4253"/>
      <c r="D66" s="4153"/>
      <c r="E66" s="3368"/>
      <c r="F66" s="4152"/>
      <c r="G66" s="4137"/>
      <c r="H66" s="4147"/>
      <c r="I66" s="3548"/>
      <c r="J66" s="4216"/>
      <c r="K66" s="2136"/>
      <c r="L66" s="177"/>
      <c r="M66" s="2122"/>
      <c r="N66" s="2121"/>
      <c r="O66" s="2127"/>
    </row>
    <row r="67" spans="1:21" ht="15" customHeight="1" thickBot="1" x14ac:dyDescent="0.25">
      <c r="A67" s="3351"/>
      <c r="B67" s="3354"/>
      <c r="C67" s="4254"/>
      <c r="D67" s="4140"/>
      <c r="E67" s="3369"/>
      <c r="F67" s="4150"/>
      <c r="G67" s="4137"/>
      <c r="H67" s="4147"/>
      <c r="I67" s="3548"/>
      <c r="J67" s="4216"/>
      <c r="K67" s="2135" t="s">
        <v>29</v>
      </c>
      <c r="L67" s="170">
        <f>SUM(L65:L66)</f>
        <v>0</v>
      </c>
      <c r="M67" s="2134"/>
      <c r="N67" s="2133"/>
      <c r="O67" s="2132"/>
    </row>
    <row r="68" spans="1:21" ht="16.149999999999999" customHeight="1" x14ac:dyDescent="0.2">
      <c r="A68" s="3349" t="s">
        <v>35</v>
      </c>
      <c r="B68" s="3352" t="s">
        <v>78</v>
      </c>
      <c r="C68" s="4154" t="s">
        <v>78</v>
      </c>
      <c r="D68" s="4139" t="s">
        <v>84</v>
      </c>
      <c r="E68" s="3367"/>
      <c r="F68" s="4149" t="s">
        <v>820</v>
      </c>
      <c r="G68" s="4137"/>
      <c r="H68" s="4147"/>
      <c r="I68" s="3548"/>
      <c r="J68" s="4216"/>
      <c r="K68" s="273" t="s">
        <v>48</v>
      </c>
      <c r="L68" s="102">
        <v>0</v>
      </c>
      <c r="M68" s="2131" t="s">
        <v>819</v>
      </c>
      <c r="N68" s="2130" t="s">
        <v>46</v>
      </c>
      <c r="O68" s="2129"/>
    </row>
    <row r="69" spans="1:21" ht="15.75" customHeight="1" thickBot="1" x14ac:dyDescent="0.25">
      <c r="A69" s="3350"/>
      <c r="B69" s="3353"/>
      <c r="C69" s="4155"/>
      <c r="D69" s="4153"/>
      <c r="E69" s="3368"/>
      <c r="F69" s="4152"/>
      <c r="G69" s="4137"/>
      <c r="H69" s="4147"/>
      <c r="I69" s="3548"/>
      <c r="J69" s="4216"/>
      <c r="K69" s="2123"/>
      <c r="L69" s="353"/>
      <c r="M69" s="2128"/>
      <c r="N69" s="2121"/>
      <c r="O69" s="2127"/>
    </row>
    <row r="70" spans="1:21" ht="15" customHeight="1" thickBot="1" x14ac:dyDescent="0.25">
      <c r="A70" s="3351"/>
      <c r="B70" s="3354"/>
      <c r="C70" s="4156"/>
      <c r="D70" s="4140"/>
      <c r="E70" s="3369"/>
      <c r="F70" s="4150"/>
      <c r="G70" s="4137"/>
      <c r="H70" s="4147"/>
      <c r="I70" s="3548"/>
      <c r="J70" s="4216"/>
      <c r="K70" s="2119" t="s">
        <v>29</v>
      </c>
      <c r="L70" s="329">
        <f>SUM(L68:L69)</f>
        <v>0</v>
      </c>
      <c r="M70" s="2122"/>
      <c r="N70" s="2121"/>
      <c r="O70" s="2127"/>
    </row>
    <row r="71" spans="1:21" ht="27" customHeight="1" x14ac:dyDescent="0.2">
      <c r="A71" s="3349" t="s">
        <v>35</v>
      </c>
      <c r="B71" s="3352" t="s">
        <v>78</v>
      </c>
      <c r="C71" s="4154" t="s">
        <v>78</v>
      </c>
      <c r="D71" s="4139" t="s">
        <v>78</v>
      </c>
      <c r="E71" s="3367"/>
      <c r="F71" s="4149" t="s">
        <v>818</v>
      </c>
      <c r="G71" s="4137"/>
      <c r="H71" s="4147"/>
      <c r="I71" s="3548"/>
      <c r="J71" s="4216"/>
      <c r="K71" s="273" t="s">
        <v>48</v>
      </c>
      <c r="L71" s="102">
        <v>5</v>
      </c>
      <c r="M71" s="2126" t="s">
        <v>817</v>
      </c>
      <c r="N71" s="2125" t="s">
        <v>46</v>
      </c>
      <c r="O71" s="2124">
        <v>1</v>
      </c>
      <c r="Q71" s="4209"/>
      <c r="R71" s="4209"/>
      <c r="S71" s="4209"/>
      <c r="T71" s="4209"/>
      <c r="U71" s="4209"/>
    </row>
    <row r="72" spans="1:21" ht="15" customHeight="1" thickBot="1" x14ac:dyDescent="0.25">
      <c r="A72" s="3350"/>
      <c r="B72" s="3353"/>
      <c r="C72" s="4155"/>
      <c r="D72" s="4153"/>
      <c r="E72" s="3368"/>
      <c r="F72" s="4152"/>
      <c r="G72" s="4137"/>
      <c r="H72" s="4147"/>
      <c r="I72" s="3548"/>
      <c r="J72" s="4216"/>
      <c r="K72" s="2123"/>
      <c r="L72" s="353"/>
      <c r="M72" s="2122"/>
      <c r="N72" s="2121"/>
      <c r="O72" s="2120"/>
    </row>
    <row r="73" spans="1:21" ht="15" customHeight="1" thickBot="1" x14ac:dyDescent="0.25">
      <c r="A73" s="3351"/>
      <c r="B73" s="3354"/>
      <c r="C73" s="4156"/>
      <c r="D73" s="4140"/>
      <c r="E73" s="3369"/>
      <c r="F73" s="4150"/>
      <c r="G73" s="4138"/>
      <c r="H73" s="4148"/>
      <c r="I73" s="3549"/>
      <c r="J73" s="4217"/>
      <c r="K73" s="2119" t="s">
        <v>29</v>
      </c>
      <c r="L73" s="2118">
        <f>SUM(L71:L72)</f>
        <v>5</v>
      </c>
      <c r="M73" s="2117"/>
      <c r="N73" s="2116"/>
      <c r="O73" s="2115"/>
    </row>
    <row r="74" spans="1:21" ht="15" customHeight="1" thickBot="1" x14ac:dyDescent="0.25">
      <c r="A74" s="71" t="s">
        <v>35</v>
      </c>
      <c r="B74" s="675" t="s">
        <v>78</v>
      </c>
      <c r="C74" s="3511" t="s">
        <v>34</v>
      </c>
      <c r="D74" s="3512"/>
      <c r="E74" s="3512"/>
      <c r="F74" s="3512"/>
      <c r="G74" s="3512"/>
      <c r="H74" s="3512"/>
      <c r="I74" s="3512"/>
      <c r="J74" s="3513"/>
      <c r="K74" s="2114" t="s">
        <v>29</v>
      </c>
      <c r="L74" s="673">
        <f>L51+L57+L64</f>
        <v>5</v>
      </c>
      <c r="M74" s="2113"/>
      <c r="N74" s="2113"/>
      <c r="O74" s="2112"/>
    </row>
    <row r="75" spans="1:21" ht="15.75" customHeight="1" thickBot="1" x14ac:dyDescent="0.25">
      <c r="A75" s="320" t="s">
        <v>35</v>
      </c>
      <c r="B75" s="3693" t="s">
        <v>32</v>
      </c>
      <c r="C75" s="3694"/>
      <c r="D75" s="3694"/>
      <c r="E75" s="3694"/>
      <c r="F75" s="3694"/>
      <c r="G75" s="3694"/>
      <c r="H75" s="3694"/>
      <c r="I75" s="3694"/>
      <c r="J75" s="3721"/>
      <c r="K75" s="2111" t="s">
        <v>29</v>
      </c>
      <c r="L75" s="2110">
        <f>L32+L46+L74</f>
        <v>246</v>
      </c>
      <c r="M75" s="2109"/>
      <c r="N75" s="2109"/>
      <c r="O75" s="2108"/>
    </row>
    <row r="76" spans="1:21" ht="15.75" thickBot="1" x14ac:dyDescent="0.25">
      <c r="A76" s="4157" t="s">
        <v>392</v>
      </c>
      <c r="B76" s="4158"/>
      <c r="C76" s="4158"/>
      <c r="D76" s="4158"/>
      <c r="E76" s="4158"/>
      <c r="F76" s="4158"/>
      <c r="G76" s="4158"/>
      <c r="H76" s="4158"/>
      <c r="I76" s="4158"/>
      <c r="J76" s="4158"/>
      <c r="K76" s="4159"/>
      <c r="L76" s="2107">
        <f>L75</f>
        <v>246</v>
      </c>
      <c r="M76" s="2106"/>
      <c r="N76" s="2105"/>
      <c r="O76" s="2104"/>
    </row>
    <row r="77" spans="1:21" ht="51.75" customHeight="1" x14ac:dyDescent="0.2">
      <c r="A77" s="2102" t="s">
        <v>28</v>
      </c>
      <c r="B77" s="2102"/>
      <c r="C77" s="2102"/>
      <c r="D77" s="2102"/>
      <c r="E77" s="2102"/>
      <c r="F77" s="2102"/>
      <c r="G77" s="2102"/>
      <c r="H77" s="2103"/>
      <c r="I77" s="2102"/>
      <c r="J77" s="2102"/>
      <c r="K77" s="2102"/>
      <c r="L77" s="2102"/>
      <c r="M77" s="2102"/>
      <c r="N77" s="2101"/>
      <c r="O77" s="2100"/>
    </row>
    <row r="78" spans="1:21" ht="14.25" customHeight="1" x14ac:dyDescent="0.2">
      <c r="A78" s="4239" t="s">
        <v>27</v>
      </c>
      <c r="B78" s="4239"/>
      <c r="C78" s="4239"/>
      <c r="D78" s="4239"/>
      <c r="E78" s="4239"/>
      <c r="F78" s="4239"/>
      <c r="G78" s="4239"/>
      <c r="H78" s="4239"/>
      <c r="I78" s="4239"/>
      <c r="J78" s="4239"/>
      <c r="K78" s="4239"/>
      <c r="L78" s="4239"/>
      <c r="M78" s="2083"/>
      <c r="N78" s="2083"/>
      <c r="O78" s="2082"/>
    </row>
    <row r="79" spans="1:21" ht="13.5" thickBot="1" x14ac:dyDescent="0.25">
      <c r="A79" s="2099"/>
      <c r="B79" s="2097"/>
      <c r="C79" s="2097"/>
      <c r="D79" s="2097"/>
      <c r="E79" s="2097"/>
      <c r="F79" s="2097"/>
      <c r="G79" s="2098"/>
      <c r="H79" s="2097"/>
      <c r="I79" s="2097"/>
      <c r="J79" s="2097"/>
      <c r="K79" s="2096"/>
      <c r="L79" s="2095" t="s">
        <v>26</v>
      </c>
      <c r="M79" s="2083"/>
      <c r="N79" s="2083"/>
      <c r="O79" s="2082"/>
    </row>
    <row r="80" spans="1:21" ht="43.5" customHeight="1" thickBot="1" x14ac:dyDescent="0.25">
      <c r="A80" s="2094"/>
      <c r="B80" s="2093"/>
      <c r="C80" s="4240" t="s">
        <v>25</v>
      </c>
      <c r="D80" s="4240"/>
      <c r="E80" s="4240"/>
      <c r="F80" s="4240"/>
      <c r="G80" s="4240"/>
      <c r="H80" s="4240"/>
      <c r="I80" s="4240"/>
      <c r="J80" s="4240"/>
      <c r="K80" s="4240"/>
      <c r="L80" s="2092" t="s">
        <v>24</v>
      </c>
      <c r="M80" s="2083"/>
      <c r="N80" s="2083"/>
      <c r="O80" s="2082"/>
    </row>
    <row r="81" spans="1:15" ht="14.25" x14ac:dyDescent="0.2">
      <c r="A81" s="4241" t="s">
        <v>23</v>
      </c>
      <c r="B81" s="4242"/>
      <c r="C81" s="4242"/>
      <c r="D81" s="4242"/>
      <c r="E81" s="4242"/>
      <c r="F81" s="4242"/>
      <c r="G81" s="4242"/>
      <c r="H81" s="4242"/>
      <c r="I81" s="4242"/>
      <c r="J81" s="4242"/>
      <c r="K81" s="4243"/>
      <c r="L81" s="2091">
        <f>L82</f>
        <v>246</v>
      </c>
      <c r="M81" s="2083"/>
      <c r="N81" s="2083"/>
      <c r="O81" s="2082"/>
    </row>
    <row r="82" spans="1:15" ht="15" customHeight="1" x14ac:dyDescent="0.2">
      <c r="A82" s="4220" t="s">
        <v>22</v>
      </c>
      <c r="B82" s="4221"/>
      <c r="C82" s="4221"/>
      <c r="D82" s="4221"/>
      <c r="E82" s="4221"/>
      <c r="F82" s="4221"/>
      <c r="G82" s="4221"/>
      <c r="H82" s="4221"/>
      <c r="I82" s="4221"/>
      <c r="J82" s="4221"/>
      <c r="K82" s="4244"/>
      <c r="L82" s="2090">
        <f>L14+L18+L23+L35+L42+L49+L55+L61</f>
        <v>246</v>
      </c>
      <c r="M82" s="2083"/>
      <c r="N82" s="2083"/>
      <c r="O82" s="2082"/>
    </row>
    <row r="83" spans="1:15" ht="15" customHeight="1" x14ac:dyDescent="0.2">
      <c r="A83" s="4233" t="s">
        <v>21</v>
      </c>
      <c r="B83" s="4234"/>
      <c r="C83" s="4234"/>
      <c r="D83" s="4234"/>
      <c r="E83" s="4234"/>
      <c r="F83" s="4234"/>
      <c r="G83" s="4234"/>
      <c r="H83" s="4234"/>
      <c r="I83" s="4234"/>
      <c r="J83" s="4234"/>
      <c r="K83" s="4235"/>
      <c r="L83" s="2089"/>
      <c r="M83" s="2083"/>
      <c r="N83" s="2083"/>
      <c r="O83" s="2082"/>
    </row>
    <row r="84" spans="1:15" ht="15" customHeight="1" x14ac:dyDescent="0.2">
      <c r="A84" s="4220" t="s">
        <v>20</v>
      </c>
      <c r="B84" s="4221"/>
      <c r="C84" s="4221"/>
      <c r="D84" s="4221"/>
      <c r="E84" s="4222"/>
      <c r="F84" s="4222"/>
      <c r="G84" s="4222"/>
      <c r="H84" s="4222"/>
      <c r="I84" s="4222"/>
      <c r="J84" s="4222"/>
      <c r="K84" s="4223"/>
      <c r="L84" s="2089"/>
      <c r="M84" s="2083"/>
      <c r="N84" s="2083"/>
      <c r="O84" s="2082"/>
    </row>
    <row r="85" spans="1:15" ht="27.75" customHeight="1" x14ac:dyDescent="0.2">
      <c r="A85" s="4255" t="s">
        <v>19</v>
      </c>
      <c r="B85" s="4256"/>
      <c r="C85" s="4256"/>
      <c r="D85" s="4256"/>
      <c r="E85" s="4256"/>
      <c r="F85" s="4256"/>
      <c r="G85" s="4256"/>
      <c r="H85" s="4256"/>
      <c r="I85" s="4256"/>
      <c r="J85" s="4256"/>
      <c r="K85" s="4257"/>
      <c r="L85" s="2089">
        <v>0</v>
      </c>
      <c r="M85" s="2083"/>
      <c r="N85" s="2083"/>
      <c r="O85" s="2082"/>
    </row>
    <row r="86" spans="1:15" ht="15" customHeight="1" x14ac:dyDescent="0.2">
      <c r="A86" s="4233" t="s">
        <v>18</v>
      </c>
      <c r="B86" s="4234"/>
      <c r="C86" s="4234"/>
      <c r="D86" s="4234"/>
      <c r="E86" s="4234"/>
      <c r="F86" s="4234"/>
      <c r="G86" s="4234"/>
      <c r="H86" s="4234"/>
      <c r="I86" s="4234"/>
      <c r="J86" s="4234"/>
      <c r="K86" s="4235"/>
      <c r="L86" s="2089"/>
      <c r="M86" s="2083"/>
      <c r="N86" s="2083"/>
      <c r="O86" s="2082"/>
    </row>
    <row r="87" spans="1:15" ht="15" customHeight="1" x14ac:dyDescent="0.2">
      <c r="A87" s="4220" t="s">
        <v>17</v>
      </c>
      <c r="B87" s="4221"/>
      <c r="C87" s="4221"/>
      <c r="D87" s="4221"/>
      <c r="E87" s="4222"/>
      <c r="F87" s="4222"/>
      <c r="G87" s="4222"/>
      <c r="H87" s="4222"/>
      <c r="I87" s="4222"/>
      <c r="J87" s="4222"/>
      <c r="K87" s="4223"/>
      <c r="L87" s="2089"/>
      <c r="M87" s="2083"/>
      <c r="N87" s="2083"/>
      <c r="O87" s="2082"/>
    </row>
    <row r="88" spans="1:15" ht="15" customHeight="1" x14ac:dyDescent="0.2">
      <c r="A88" s="4220" t="s">
        <v>16</v>
      </c>
      <c r="B88" s="4221"/>
      <c r="C88" s="4221"/>
      <c r="D88" s="4221"/>
      <c r="E88" s="4222"/>
      <c r="F88" s="4222"/>
      <c r="G88" s="4222"/>
      <c r="H88" s="4222"/>
      <c r="I88" s="4222"/>
      <c r="J88" s="4222"/>
      <c r="K88" s="4223"/>
      <c r="L88" s="2089"/>
      <c r="M88" s="2083"/>
      <c r="N88" s="2083"/>
      <c r="O88" s="2082"/>
    </row>
    <row r="89" spans="1:15" ht="15" customHeight="1" x14ac:dyDescent="0.2">
      <c r="A89" s="4220" t="s">
        <v>15</v>
      </c>
      <c r="B89" s="4221"/>
      <c r="C89" s="4221"/>
      <c r="D89" s="4221"/>
      <c r="E89" s="4222"/>
      <c r="F89" s="4222"/>
      <c r="G89" s="4222"/>
      <c r="H89" s="4222"/>
      <c r="I89" s="4222"/>
      <c r="J89" s="4222"/>
      <c r="K89" s="4223"/>
      <c r="L89" s="2089"/>
      <c r="M89" s="2083"/>
      <c r="N89" s="2083"/>
      <c r="O89" s="2082"/>
    </row>
    <row r="90" spans="1:15" ht="15" customHeight="1" x14ac:dyDescent="0.2">
      <c r="A90" s="4220" t="s">
        <v>14</v>
      </c>
      <c r="B90" s="4222"/>
      <c r="C90" s="4222"/>
      <c r="D90" s="4222"/>
      <c r="E90" s="4222"/>
      <c r="F90" s="4222"/>
      <c r="G90" s="4222"/>
      <c r="H90" s="4222"/>
      <c r="I90" s="4222"/>
      <c r="J90" s="4222"/>
      <c r="K90" s="4223"/>
      <c r="L90" s="2089"/>
      <c r="M90" s="2083"/>
      <c r="N90" s="2083"/>
      <c r="O90" s="2082"/>
    </row>
    <row r="91" spans="1:15" ht="15" customHeight="1" x14ac:dyDescent="0.2">
      <c r="A91" s="4220" t="s">
        <v>13</v>
      </c>
      <c r="B91" s="4221"/>
      <c r="C91" s="4221"/>
      <c r="D91" s="4221"/>
      <c r="E91" s="4222"/>
      <c r="F91" s="4222"/>
      <c r="G91" s="4222"/>
      <c r="H91" s="4222"/>
      <c r="I91" s="4222"/>
      <c r="J91" s="4222"/>
      <c r="K91" s="4223"/>
      <c r="L91" s="2089"/>
      <c r="M91" s="2083"/>
      <c r="N91" s="2083"/>
      <c r="O91" s="2082"/>
    </row>
    <row r="92" spans="1:15" ht="15" customHeight="1" x14ac:dyDescent="0.2">
      <c r="A92" s="3403" t="s">
        <v>12</v>
      </c>
      <c r="B92" s="3404"/>
      <c r="C92" s="3404"/>
      <c r="D92" s="3404"/>
      <c r="E92" s="4222"/>
      <c r="F92" s="4222"/>
      <c r="G92" s="4222"/>
      <c r="H92" s="4222"/>
      <c r="I92" s="4222"/>
      <c r="J92" s="4222"/>
      <c r="K92" s="4223"/>
      <c r="L92" s="2089"/>
      <c r="M92" s="2083"/>
      <c r="N92" s="2083"/>
      <c r="O92" s="2082"/>
    </row>
    <row r="93" spans="1:15" ht="15" customHeight="1" x14ac:dyDescent="0.2">
      <c r="A93" s="4220" t="s">
        <v>11</v>
      </c>
      <c r="B93" s="4222"/>
      <c r="C93" s="4222"/>
      <c r="D93" s="4222"/>
      <c r="E93" s="4222"/>
      <c r="F93" s="4222"/>
      <c r="G93" s="4222"/>
      <c r="H93" s="4222"/>
      <c r="I93" s="4222"/>
      <c r="J93" s="4222"/>
      <c r="K93" s="4223"/>
      <c r="L93" s="2089"/>
      <c r="M93" s="2083"/>
      <c r="N93" s="2083"/>
      <c r="O93" s="2082"/>
    </row>
    <row r="94" spans="1:15" ht="15" customHeight="1" x14ac:dyDescent="0.2">
      <c r="A94" s="4233" t="s">
        <v>10</v>
      </c>
      <c r="B94" s="4234"/>
      <c r="C94" s="4234"/>
      <c r="D94" s="4234"/>
      <c r="E94" s="4234"/>
      <c r="F94" s="4234"/>
      <c r="G94" s="4234"/>
      <c r="H94" s="4234"/>
      <c r="I94" s="4234"/>
      <c r="J94" s="4234"/>
      <c r="K94" s="4235"/>
      <c r="L94" s="2089"/>
      <c r="M94" s="2083"/>
      <c r="N94" s="2083"/>
      <c r="O94" s="2082"/>
    </row>
    <row r="95" spans="1:15" ht="15" customHeight="1" x14ac:dyDescent="0.2">
      <c r="A95" s="4233" t="s">
        <v>9</v>
      </c>
      <c r="B95" s="4234"/>
      <c r="C95" s="4234"/>
      <c r="D95" s="4234"/>
      <c r="E95" s="4234"/>
      <c r="F95" s="4234"/>
      <c r="G95" s="4234"/>
      <c r="H95" s="4234"/>
      <c r="I95" s="4234"/>
      <c r="J95" s="4234"/>
      <c r="K95" s="4235"/>
      <c r="L95" s="2089"/>
      <c r="M95" s="2083"/>
      <c r="N95" s="2083"/>
      <c r="O95" s="2082"/>
    </row>
    <row r="96" spans="1:15" ht="15" customHeight="1" x14ac:dyDescent="0.2">
      <c r="A96" s="4220" t="s">
        <v>8</v>
      </c>
      <c r="B96" s="4221"/>
      <c r="C96" s="4221"/>
      <c r="D96" s="4221"/>
      <c r="E96" s="4222"/>
      <c r="F96" s="4222"/>
      <c r="G96" s="4222"/>
      <c r="H96" s="4222"/>
      <c r="I96" s="4222"/>
      <c r="J96" s="4222"/>
      <c r="K96" s="4223"/>
      <c r="L96" s="2089"/>
      <c r="M96" s="2083"/>
      <c r="N96" s="2083"/>
      <c r="O96" s="2082"/>
    </row>
    <row r="97" spans="1:15" ht="15" customHeight="1" x14ac:dyDescent="0.2">
      <c r="A97" s="4220" t="s">
        <v>7</v>
      </c>
      <c r="B97" s="4221"/>
      <c r="C97" s="4221"/>
      <c r="D97" s="4221"/>
      <c r="E97" s="4222"/>
      <c r="F97" s="4222"/>
      <c r="G97" s="4222"/>
      <c r="H97" s="4222"/>
      <c r="I97" s="4222"/>
      <c r="J97" s="4222"/>
      <c r="K97" s="4223"/>
      <c r="L97" s="2089"/>
      <c r="M97" s="2083"/>
      <c r="N97" s="2083"/>
      <c r="O97" s="2082"/>
    </row>
    <row r="98" spans="1:15" ht="15.75" customHeight="1" thickBot="1" x14ac:dyDescent="0.25">
      <c r="A98" s="4220" t="s">
        <v>6</v>
      </c>
      <c r="B98" s="4221"/>
      <c r="C98" s="4221"/>
      <c r="D98" s="4221"/>
      <c r="E98" s="4221"/>
      <c r="F98" s="4221"/>
      <c r="G98" s="4221"/>
      <c r="H98" s="4221"/>
      <c r="I98" s="4221"/>
      <c r="J98" s="4221"/>
      <c r="K98" s="4244"/>
      <c r="L98" s="2089"/>
      <c r="M98" s="2083"/>
      <c r="N98" s="2083"/>
      <c r="O98" s="2082"/>
    </row>
    <row r="99" spans="1:15" ht="26.25" customHeight="1" thickBot="1" x14ac:dyDescent="0.25">
      <c r="A99" s="4245" t="s">
        <v>5</v>
      </c>
      <c r="B99" s="4246"/>
      <c r="C99" s="4246"/>
      <c r="D99" s="4246"/>
      <c r="E99" s="4246"/>
      <c r="F99" s="4246"/>
      <c r="G99" s="4246"/>
      <c r="H99" s="4246"/>
      <c r="I99" s="4246"/>
      <c r="J99" s="4246"/>
      <c r="K99" s="4247"/>
      <c r="L99" s="2088">
        <f>L100</f>
        <v>0</v>
      </c>
      <c r="M99" s="2083"/>
      <c r="N99" s="2083"/>
      <c r="O99" s="2082"/>
    </row>
    <row r="100" spans="1:15" ht="15" customHeight="1" x14ac:dyDescent="0.2">
      <c r="A100" s="4248" t="s">
        <v>4</v>
      </c>
      <c r="B100" s="4249"/>
      <c r="C100" s="4249"/>
      <c r="D100" s="4249"/>
      <c r="E100" s="4250"/>
      <c r="F100" s="4250"/>
      <c r="G100" s="4250"/>
      <c r="H100" s="4250"/>
      <c r="I100" s="4250"/>
      <c r="J100" s="4250"/>
      <c r="K100" s="4251"/>
      <c r="L100" s="2087">
        <v>0</v>
      </c>
      <c r="M100" s="2083"/>
      <c r="N100" s="2083"/>
      <c r="O100" s="2082"/>
    </row>
    <row r="101" spans="1:15" ht="15.75" customHeight="1" thickBot="1" x14ac:dyDescent="0.25">
      <c r="A101" s="4236" t="s">
        <v>3</v>
      </c>
      <c r="B101" s="4237"/>
      <c r="C101" s="4237"/>
      <c r="D101" s="4237"/>
      <c r="E101" s="4237"/>
      <c r="F101" s="4237"/>
      <c r="G101" s="4237"/>
      <c r="H101" s="4237"/>
      <c r="I101" s="4237"/>
      <c r="J101" s="4237"/>
      <c r="K101" s="4238"/>
      <c r="L101" s="2084"/>
      <c r="M101" s="2083"/>
      <c r="N101" s="2083"/>
      <c r="O101" s="2082"/>
    </row>
    <row r="102" spans="1:15" ht="15.75" customHeight="1" thickBot="1" x14ac:dyDescent="0.25">
      <c r="A102" s="4224" t="s">
        <v>2</v>
      </c>
      <c r="B102" s="4225"/>
      <c r="C102" s="4225"/>
      <c r="D102" s="4225"/>
      <c r="E102" s="4225"/>
      <c r="F102" s="4225"/>
      <c r="G102" s="4225"/>
      <c r="H102" s="4225"/>
      <c r="I102" s="4225"/>
      <c r="J102" s="4225"/>
      <c r="K102" s="4226"/>
      <c r="L102" s="2086">
        <f>L81+L99</f>
        <v>246</v>
      </c>
      <c r="M102" s="2083"/>
      <c r="N102" s="2083"/>
      <c r="O102" s="2082"/>
    </row>
    <row r="103" spans="1:15" ht="15" customHeight="1" x14ac:dyDescent="0.2">
      <c r="A103" s="4227" t="s">
        <v>1</v>
      </c>
      <c r="B103" s="4228"/>
      <c r="C103" s="4228"/>
      <c r="D103" s="4228"/>
      <c r="E103" s="4228"/>
      <c r="F103" s="4228"/>
      <c r="G103" s="4228"/>
      <c r="H103" s="4228"/>
      <c r="I103" s="4228"/>
      <c r="J103" s="4228"/>
      <c r="K103" s="4229"/>
      <c r="L103" s="2085"/>
      <c r="M103" s="2083"/>
      <c r="N103" s="2083"/>
      <c r="O103" s="2082"/>
    </row>
    <row r="104" spans="1:15" ht="21.75" customHeight="1" thickBot="1" x14ac:dyDescent="0.25">
      <c r="A104" s="4230" t="s">
        <v>0</v>
      </c>
      <c r="B104" s="4231"/>
      <c r="C104" s="4231"/>
      <c r="D104" s="4231"/>
      <c r="E104" s="4231"/>
      <c r="F104" s="4231"/>
      <c r="G104" s="4231"/>
      <c r="H104" s="4231"/>
      <c r="I104" s="4231"/>
      <c r="J104" s="4231"/>
      <c r="K104" s="4232"/>
      <c r="L104" s="2084">
        <v>21</v>
      </c>
      <c r="M104" s="2083"/>
      <c r="N104" s="2083"/>
      <c r="O104" s="2082"/>
    </row>
    <row r="105" spans="1:15" ht="15.75" x14ac:dyDescent="0.2">
      <c r="A105" s="2075"/>
      <c r="B105" s="2075"/>
      <c r="C105" s="2075"/>
      <c r="D105" s="2075"/>
      <c r="E105" s="2075"/>
      <c r="F105" s="2081"/>
      <c r="G105" s="2081"/>
      <c r="H105" s="2076"/>
      <c r="O105" s="1"/>
    </row>
    <row r="106" spans="1:15" x14ac:dyDescent="0.2">
      <c r="A106" s="2075"/>
      <c r="B106" s="2075"/>
      <c r="C106" s="2075"/>
      <c r="D106" s="2075"/>
      <c r="E106" s="2075"/>
      <c r="F106" s="2075"/>
      <c r="G106" s="2075"/>
      <c r="H106" s="2076"/>
      <c r="O106" s="1"/>
    </row>
    <row r="107" spans="1:15" x14ac:dyDescent="0.2">
      <c r="A107" s="2075"/>
      <c r="B107" s="2075"/>
      <c r="C107" s="2075"/>
      <c r="D107" s="2075"/>
      <c r="E107" s="2075"/>
      <c r="F107" s="2080"/>
      <c r="G107" s="2075"/>
      <c r="H107" s="2076"/>
      <c r="O107" s="1"/>
    </row>
    <row r="108" spans="1:15" x14ac:dyDescent="0.2">
      <c r="A108" s="2075"/>
      <c r="B108" s="2075"/>
      <c r="C108" s="2075"/>
      <c r="D108" s="2075"/>
      <c r="E108" s="2075"/>
      <c r="F108" s="2079"/>
      <c r="G108" s="2075"/>
      <c r="H108" s="2076"/>
      <c r="O108" s="1"/>
    </row>
    <row r="109" spans="1:15" x14ac:dyDescent="0.2">
      <c r="A109" s="2075"/>
      <c r="B109" s="2075"/>
      <c r="C109" s="2075"/>
      <c r="D109" s="2075"/>
      <c r="E109" s="2075"/>
      <c r="F109" s="2075"/>
      <c r="G109" s="2075"/>
      <c r="H109" s="2076"/>
      <c r="O109" s="1"/>
    </row>
    <row r="110" spans="1:15" x14ac:dyDescent="0.2">
      <c r="A110" s="2075"/>
      <c r="B110" s="2075"/>
      <c r="C110" s="2075"/>
      <c r="D110" s="2075"/>
      <c r="E110" s="2075"/>
      <c r="F110" s="2075"/>
      <c r="G110" s="2075"/>
      <c r="H110" s="2076"/>
      <c r="O110" s="1"/>
    </row>
    <row r="111" spans="1:15" x14ac:dyDescent="0.2">
      <c r="A111" s="2075"/>
      <c r="B111" s="2077"/>
      <c r="C111" s="2077"/>
      <c r="D111" s="2077"/>
      <c r="E111" s="2077"/>
      <c r="F111" s="2075"/>
      <c r="G111" s="2075"/>
      <c r="H111" s="2076"/>
      <c r="O111" s="1"/>
    </row>
    <row r="112" spans="1:15" x14ac:dyDescent="0.2">
      <c r="A112" s="2075"/>
      <c r="B112" s="2077"/>
      <c r="C112" s="2077"/>
      <c r="D112" s="2077"/>
      <c r="E112" s="2077"/>
      <c r="F112" s="2075"/>
      <c r="G112" s="2075"/>
      <c r="H112" s="2076"/>
      <c r="O112" s="1"/>
    </row>
    <row r="113" spans="1:15" x14ac:dyDescent="0.2">
      <c r="A113" s="2075"/>
      <c r="B113" s="2077"/>
      <c r="C113" s="2077"/>
      <c r="D113" s="2077"/>
      <c r="E113" s="2077"/>
      <c r="F113" s="2075"/>
      <c r="G113" s="2075"/>
      <c r="H113" s="2076"/>
      <c r="O113" s="1"/>
    </row>
    <row r="114" spans="1:15" x14ac:dyDescent="0.2">
      <c r="A114" s="2075"/>
      <c r="B114" s="2077"/>
      <c r="C114" s="2077"/>
      <c r="D114" s="2077"/>
      <c r="E114" s="2077"/>
      <c r="F114" s="2075"/>
      <c r="G114" s="2075"/>
      <c r="H114" s="2078"/>
      <c r="O114" s="1"/>
    </row>
    <row r="115" spans="1:15" x14ac:dyDescent="0.2">
      <c r="A115" s="2075"/>
      <c r="B115" s="2077"/>
      <c r="C115" s="2077"/>
      <c r="D115" s="2077"/>
      <c r="E115" s="2077"/>
      <c r="F115" s="2075"/>
      <c r="G115" s="2075"/>
      <c r="H115" s="2076"/>
      <c r="O115" s="1"/>
    </row>
    <row r="116" spans="1:15" x14ac:dyDescent="0.2">
      <c r="A116" s="2075"/>
      <c r="B116" s="2077"/>
      <c r="C116" s="2077"/>
      <c r="D116" s="2077"/>
      <c r="E116" s="2077"/>
      <c r="F116" s="2075"/>
      <c r="G116" s="2075"/>
      <c r="H116" s="2076"/>
      <c r="O116" s="1"/>
    </row>
    <row r="117" spans="1:15" x14ac:dyDescent="0.2">
      <c r="A117" s="2075"/>
      <c r="B117" s="2077"/>
      <c r="C117" s="2077"/>
      <c r="D117" s="2077"/>
      <c r="E117" s="2077"/>
      <c r="F117" s="2075"/>
      <c r="G117" s="2075"/>
      <c r="H117" s="2076"/>
      <c r="O117" s="1"/>
    </row>
    <row r="118" spans="1:15" x14ac:dyDescent="0.2">
      <c r="F118" s="2075"/>
      <c r="G118" s="2075"/>
      <c r="H118" s="2073"/>
      <c r="O118" s="1"/>
    </row>
    <row r="119" spans="1:15" x14ac:dyDescent="0.2">
      <c r="F119" s="2075"/>
      <c r="G119" s="2075"/>
      <c r="H119" s="2073"/>
      <c r="O119" s="1"/>
    </row>
    <row r="120" spans="1:15" x14ac:dyDescent="0.2">
      <c r="H120" s="2073"/>
      <c r="O120" s="1"/>
    </row>
    <row r="121" spans="1:15" x14ac:dyDescent="0.2">
      <c r="H121" s="2073"/>
      <c r="O121" s="1"/>
    </row>
  </sheetData>
  <mergeCells count="195">
    <mergeCell ref="A85:K85"/>
    <mergeCell ref="A96:K96"/>
    <mergeCell ref="A102:K102"/>
    <mergeCell ref="A103:K103"/>
    <mergeCell ref="A104:K104"/>
    <mergeCell ref="A89:K89"/>
    <mergeCell ref="A90:K90"/>
    <mergeCell ref="A91:K91"/>
    <mergeCell ref="A92:K92"/>
    <mergeCell ref="A93:K93"/>
    <mergeCell ref="A94:K94"/>
    <mergeCell ref="A95:K95"/>
    <mergeCell ref="A101:K101"/>
    <mergeCell ref="A98:K98"/>
    <mergeCell ref="A99:K99"/>
    <mergeCell ref="A100:K100"/>
    <mergeCell ref="A97:K97"/>
    <mergeCell ref="G18:G22"/>
    <mergeCell ref="F28:F29"/>
    <mergeCell ref="F30:F31"/>
    <mergeCell ref="D28:D29"/>
    <mergeCell ref="D26:D27"/>
    <mergeCell ref="I30:I31"/>
    <mergeCell ref="I35:I37"/>
    <mergeCell ref="H35:H37"/>
    <mergeCell ref="I28:I29"/>
    <mergeCell ref="A78:L78"/>
    <mergeCell ref="C80:K80"/>
    <mergeCell ref="A81:K81"/>
    <mergeCell ref="A82:K82"/>
    <mergeCell ref="A83:K83"/>
    <mergeCell ref="A84:K84"/>
    <mergeCell ref="A86:K86"/>
    <mergeCell ref="A87:K87"/>
    <mergeCell ref="A88:K88"/>
    <mergeCell ref="J49:J54"/>
    <mergeCell ref="H49:H54"/>
    <mergeCell ref="I49:I54"/>
    <mergeCell ref="C65:C67"/>
    <mergeCell ref="C52:C54"/>
    <mergeCell ref="D23:F25"/>
    <mergeCell ref="G23:G25"/>
    <mergeCell ref="I23:I25"/>
    <mergeCell ref="H23:H25"/>
    <mergeCell ref="F26:F27"/>
    <mergeCell ref="H26:H31"/>
    <mergeCell ref="G26:G31"/>
    <mergeCell ref="E26:E27"/>
    <mergeCell ref="E28:E29"/>
    <mergeCell ref="I26:I27"/>
    <mergeCell ref="E30:E31"/>
    <mergeCell ref="D30:D31"/>
    <mergeCell ref="J40:J41"/>
    <mergeCell ref="F52:F54"/>
    <mergeCell ref="I38:I39"/>
    <mergeCell ref="D55:F57"/>
    <mergeCell ref="D49:F51"/>
    <mergeCell ref="D42:F43"/>
    <mergeCell ref="I40:I41"/>
    <mergeCell ref="D38:D39"/>
    <mergeCell ref="Q71:U71"/>
    <mergeCell ref="M55:M57"/>
    <mergeCell ref="F44:F45"/>
    <mergeCell ref="H42:H45"/>
    <mergeCell ref="I42:I45"/>
    <mergeCell ref="J42:J45"/>
    <mergeCell ref="F58:F60"/>
    <mergeCell ref="J65:J73"/>
    <mergeCell ref="H61:H64"/>
    <mergeCell ref="I61:I64"/>
    <mergeCell ref="A2:O2"/>
    <mergeCell ref="N5:O5"/>
    <mergeCell ref="M6:O6"/>
    <mergeCell ref="O7:O8"/>
    <mergeCell ref="A3:O3"/>
    <mergeCell ref="A4:O4"/>
    <mergeCell ref="A6:A8"/>
    <mergeCell ref="B6:B8"/>
    <mergeCell ref="C6:C8"/>
    <mergeCell ref="B12:B13"/>
    <mergeCell ref="A12:A13"/>
    <mergeCell ref="F16:F17"/>
    <mergeCell ref="C16:C17"/>
    <mergeCell ref="D16:D17"/>
    <mergeCell ref="M7:M8"/>
    <mergeCell ref="N7:N8"/>
    <mergeCell ref="D6:D8"/>
    <mergeCell ref="G6:G8"/>
    <mergeCell ref="A10:A11"/>
    <mergeCell ref="A14:A15"/>
    <mergeCell ref="B14:B15"/>
    <mergeCell ref="C14:C15"/>
    <mergeCell ref="G14:G15"/>
    <mergeCell ref="C13:L13"/>
    <mergeCell ref="E6:E8"/>
    <mergeCell ref="F6:F8"/>
    <mergeCell ref="H6:H8"/>
    <mergeCell ref="I6:I8"/>
    <mergeCell ref="K6:K8"/>
    <mergeCell ref="L6:L8"/>
    <mergeCell ref="J6:J8"/>
    <mergeCell ref="H14:H17"/>
    <mergeCell ref="J14:J17"/>
    <mergeCell ref="J18:J22"/>
    <mergeCell ref="I18:I22"/>
    <mergeCell ref="D18:F19"/>
    <mergeCell ref="I14:I17"/>
    <mergeCell ref="D14:F15"/>
    <mergeCell ref="A18:A19"/>
    <mergeCell ref="B18:B19"/>
    <mergeCell ref="C18:C19"/>
    <mergeCell ref="A21:A22"/>
    <mergeCell ref="B21:B22"/>
    <mergeCell ref="A68:A70"/>
    <mergeCell ref="A71:A73"/>
    <mergeCell ref="A76:K76"/>
    <mergeCell ref="C74:J74"/>
    <mergeCell ref="B75:J75"/>
    <mergeCell ref="D68:D70"/>
    <mergeCell ref="D71:D73"/>
    <mergeCell ref="C68:C70"/>
    <mergeCell ref="H18:H22"/>
    <mergeCell ref="D58:D60"/>
    <mergeCell ref="E68:E70"/>
    <mergeCell ref="G49:G54"/>
    <mergeCell ref="F38:F39"/>
    <mergeCell ref="G38:G41"/>
    <mergeCell ref="E38:E39"/>
    <mergeCell ref="E40:E41"/>
    <mergeCell ref="E65:E67"/>
    <mergeCell ref="G42:G45"/>
    <mergeCell ref="E44:E45"/>
    <mergeCell ref="D61:F64"/>
    <mergeCell ref="J38:J39"/>
    <mergeCell ref="H38:H41"/>
    <mergeCell ref="A42:A43"/>
    <mergeCell ref="B42:B43"/>
    <mergeCell ref="C42:C43"/>
    <mergeCell ref="A38:A39"/>
    <mergeCell ref="A40:A41"/>
    <mergeCell ref="A26:A27"/>
    <mergeCell ref="A65:A67"/>
    <mergeCell ref="I65:I73"/>
    <mergeCell ref="B68:B70"/>
    <mergeCell ref="B71:B73"/>
    <mergeCell ref="B65:B67"/>
    <mergeCell ref="F65:F67"/>
    <mergeCell ref="D65:D67"/>
    <mergeCell ref="C71:C73"/>
    <mergeCell ref="E71:E73"/>
    <mergeCell ref="F68:F70"/>
    <mergeCell ref="F71:F73"/>
    <mergeCell ref="H65:H73"/>
    <mergeCell ref="G65:G73"/>
    <mergeCell ref="F32:I32"/>
    <mergeCell ref="G35:G37"/>
    <mergeCell ref="D35:F37"/>
    <mergeCell ref="C26:C27"/>
    <mergeCell ref="C28:C29"/>
    <mergeCell ref="B26:B27"/>
    <mergeCell ref="B28:B29"/>
    <mergeCell ref="B30:B31"/>
    <mergeCell ref="A23:A25"/>
    <mergeCell ref="A28:A29"/>
    <mergeCell ref="A30:A31"/>
    <mergeCell ref="C38:C39"/>
    <mergeCell ref="B38:B39"/>
    <mergeCell ref="B23:B25"/>
    <mergeCell ref="A35:A37"/>
    <mergeCell ref="B35:B37"/>
    <mergeCell ref="C35:C37"/>
    <mergeCell ref="G61:G64"/>
    <mergeCell ref="D40:D41"/>
    <mergeCell ref="J55:J60"/>
    <mergeCell ref="I55:I60"/>
    <mergeCell ref="C44:C45"/>
    <mergeCell ref="A55:A57"/>
    <mergeCell ref="B55:B57"/>
    <mergeCell ref="C55:C57"/>
    <mergeCell ref="C46:J46"/>
    <mergeCell ref="G55:G60"/>
    <mergeCell ref="D44:D45"/>
    <mergeCell ref="H55:H60"/>
    <mergeCell ref="F40:F41"/>
    <mergeCell ref="A61:A64"/>
    <mergeCell ref="B61:B64"/>
    <mergeCell ref="C61:C64"/>
    <mergeCell ref="C58:C60"/>
    <mergeCell ref="A49:A51"/>
    <mergeCell ref="B49:B51"/>
    <mergeCell ref="C49:C51"/>
    <mergeCell ref="A44:A45"/>
    <mergeCell ref="B44:B45"/>
    <mergeCell ref="C40:C41"/>
    <mergeCell ref="B40:B41"/>
  </mergeCells>
  <pageMargins left="0.70866141732283472" right="0.70866141732283472" top="0.74803149606299213" bottom="0.74803149606299213" header="0.31496062992125984" footer="0.31496062992125984"/>
  <pageSetup paperSize="9" scale="60" firstPageNumber="38" fitToHeight="0" orientation="landscape" useFirstPageNumber="1" r:id="rId1"/>
  <headerFooter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58405-EB00-4C58-A33D-574AA8DCC8A6}">
  <sheetPr>
    <pageSetUpPr fitToPage="1"/>
  </sheetPr>
  <dimension ref="A1:X226"/>
  <sheetViews>
    <sheetView view="pageBreakPreview" zoomScale="80" zoomScaleNormal="100" zoomScaleSheetLayoutView="80" workbookViewId="0">
      <selection activeCell="M1" sqref="M1"/>
    </sheetView>
  </sheetViews>
  <sheetFormatPr defaultColWidth="9.140625" defaultRowHeight="12.75" x14ac:dyDescent="0.2"/>
  <cols>
    <col min="1" max="1" width="3.5703125" style="1" customWidth="1"/>
    <col min="2" max="2" width="4.7109375" style="1" customWidth="1"/>
    <col min="3" max="5" width="3.7109375" style="1" customWidth="1"/>
    <col min="6" max="6" width="47.42578125" style="2322" customWidth="1"/>
    <col min="7" max="7" width="6.28515625" style="1" customWidth="1"/>
    <col min="8" max="8" width="5.7109375" style="2074" customWidth="1"/>
    <col min="9" max="9" width="4.42578125" style="2323" customWidth="1"/>
    <col min="10" max="10" width="30.7109375" style="2322" customWidth="1"/>
    <col min="11" max="11" width="7.28515625" style="2322" customWidth="1"/>
    <col min="12" max="12" width="11.140625" style="2322" customWidth="1"/>
    <col min="13" max="13" width="43.85546875" style="1" customWidth="1"/>
    <col min="14" max="14" width="9.5703125" style="1" customWidth="1"/>
    <col min="15" max="15" width="11" style="1" customWidth="1"/>
    <col min="16" max="16384" width="9.140625" style="1"/>
  </cols>
  <sheetData>
    <row r="1" spans="1:24" ht="65.25" customHeight="1" x14ac:dyDescent="0.2">
      <c r="M1" s="903" t="s">
        <v>1117</v>
      </c>
      <c r="N1" s="903"/>
      <c r="O1" s="903"/>
      <c r="Q1" s="3121"/>
      <c r="R1" s="3121"/>
      <c r="S1" s="3121"/>
      <c r="T1" s="3121"/>
      <c r="V1" s="903"/>
      <c r="W1" s="903"/>
      <c r="X1" s="903"/>
    </row>
    <row r="2" spans="1:24" ht="17.25" customHeight="1" x14ac:dyDescent="0.2">
      <c r="A2" s="4329" t="s">
        <v>377</v>
      </c>
      <c r="B2" s="4329"/>
      <c r="C2" s="4329"/>
      <c r="D2" s="4329"/>
      <c r="E2" s="4329"/>
      <c r="F2" s="4329"/>
      <c r="G2" s="4329"/>
      <c r="H2" s="4329"/>
      <c r="I2" s="4329"/>
      <c r="J2" s="4329"/>
      <c r="K2" s="4329"/>
      <c r="L2" s="4329"/>
      <c r="M2" s="4329"/>
      <c r="N2" s="4329"/>
      <c r="O2" s="4329"/>
      <c r="Q2" s="3121"/>
      <c r="R2" s="3121"/>
      <c r="S2" s="3121"/>
      <c r="T2" s="3121"/>
      <c r="V2" s="903"/>
      <c r="W2" s="903"/>
      <c r="X2" s="903"/>
    </row>
    <row r="3" spans="1:24" ht="18" customHeight="1" x14ac:dyDescent="0.2">
      <c r="A3" s="4347" t="s">
        <v>1003</v>
      </c>
      <c r="B3" s="4347"/>
      <c r="C3" s="4347"/>
      <c r="D3" s="4347"/>
      <c r="E3" s="4347"/>
      <c r="F3" s="4347"/>
      <c r="G3" s="4347"/>
      <c r="H3" s="4347"/>
      <c r="I3" s="4347"/>
      <c r="J3" s="4347"/>
      <c r="K3" s="4347"/>
      <c r="L3" s="4347"/>
      <c r="M3" s="4347"/>
      <c r="N3" s="4347"/>
      <c r="O3" s="4347"/>
      <c r="Q3" s="3121"/>
      <c r="R3" s="3121"/>
      <c r="S3" s="3121"/>
      <c r="T3" s="3121"/>
      <c r="V3" s="903"/>
      <c r="W3" s="903"/>
      <c r="X3" s="903"/>
    </row>
    <row r="4" spans="1:24" ht="14.25" x14ac:dyDescent="0.2">
      <c r="A4" s="4195" t="s">
        <v>375</v>
      </c>
      <c r="B4" s="4195"/>
      <c r="C4" s="4195"/>
      <c r="D4" s="4195"/>
      <c r="E4" s="4195"/>
      <c r="F4" s="4195"/>
      <c r="G4" s="4195"/>
      <c r="H4" s="4195"/>
      <c r="I4" s="4195"/>
      <c r="J4" s="4195"/>
      <c r="K4" s="4195"/>
      <c r="L4" s="4195"/>
      <c r="M4" s="4195"/>
      <c r="N4" s="4195"/>
      <c r="O4" s="4195"/>
    </row>
    <row r="5" spans="1:24" ht="16.5" thickBot="1" x14ac:dyDescent="0.25">
      <c r="A5" s="901"/>
      <c r="B5" s="901"/>
      <c r="C5" s="901"/>
      <c r="D5" s="901"/>
      <c r="E5" s="901"/>
      <c r="F5" s="901"/>
      <c r="G5" s="901"/>
      <c r="H5" s="2320"/>
      <c r="I5" s="2703"/>
      <c r="J5" s="901"/>
      <c r="K5" s="901"/>
      <c r="L5" s="901"/>
      <c r="M5" s="900"/>
      <c r="N5" s="4189" t="s">
        <v>26</v>
      </c>
      <c r="O5" s="4189"/>
    </row>
    <row r="6" spans="1:24" ht="20.25" customHeight="1" thickBot="1" x14ac:dyDescent="0.25">
      <c r="A6" s="4314" t="s">
        <v>374</v>
      </c>
      <c r="B6" s="4317" t="s">
        <v>373</v>
      </c>
      <c r="C6" s="4278" t="s">
        <v>369</v>
      </c>
      <c r="D6" s="4344" t="s">
        <v>372</v>
      </c>
      <c r="E6" s="4281" t="s">
        <v>371</v>
      </c>
      <c r="F6" s="4284" t="s">
        <v>370</v>
      </c>
      <c r="G6" s="3426" t="s">
        <v>369</v>
      </c>
      <c r="H6" s="4287" t="s">
        <v>368</v>
      </c>
      <c r="I6" s="4305" t="s">
        <v>367</v>
      </c>
      <c r="J6" s="3670" t="s">
        <v>366</v>
      </c>
      <c r="K6" s="4287" t="s">
        <v>365</v>
      </c>
      <c r="L6" s="3670" t="s">
        <v>364</v>
      </c>
      <c r="M6" s="4270" t="s">
        <v>363</v>
      </c>
      <c r="N6" s="4271"/>
      <c r="O6" s="4272"/>
    </row>
    <row r="7" spans="1:24" ht="12.75" customHeight="1" x14ac:dyDescent="0.2">
      <c r="A7" s="4315"/>
      <c r="B7" s="4318"/>
      <c r="C7" s="4279"/>
      <c r="D7" s="4345"/>
      <c r="E7" s="4282"/>
      <c r="F7" s="4285"/>
      <c r="G7" s="3427"/>
      <c r="H7" s="4288"/>
      <c r="I7" s="4306"/>
      <c r="J7" s="3671"/>
      <c r="K7" s="4288"/>
      <c r="L7" s="3671"/>
      <c r="M7" s="4348" t="s">
        <v>362</v>
      </c>
      <c r="N7" s="4273" t="s">
        <v>361</v>
      </c>
      <c r="O7" s="4312" t="s">
        <v>360</v>
      </c>
    </row>
    <row r="8" spans="1:24" ht="172.15" customHeight="1" thickBot="1" x14ac:dyDescent="0.25">
      <c r="A8" s="4316"/>
      <c r="B8" s="4319"/>
      <c r="C8" s="4280"/>
      <c r="D8" s="4346"/>
      <c r="E8" s="4283"/>
      <c r="F8" s="4286"/>
      <c r="G8" s="3428"/>
      <c r="H8" s="4289"/>
      <c r="I8" s="4307"/>
      <c r="J8" s="3671"/>
      <c r="K8" s="4289"/>
      <c r="L8" s="3672"/>
      <c r="M8" s="4349"/>
      <c r="N8" s="4274"/>
      <c r="O8" s="4313"/>
    </row>
    <row r="9" spans="1:24" ht="15.75" thickBot="1" x14ac:dyDescent="0.25">
      <c r="A9" s="2702" t="s">
        <v>35</v>
      </c>
      <c r="B9" s="2431" t="s">
        <v>1002</v>
      </c>
      <c r="C9" s="437"/>
      <c r="D9" s="437"/>
      <c r="E9" s="880"/>
      <c r="F9" s="2701"/>
      <c r="G9" s="881"/>
      <c r="H9" s="2318"/>
      <c r="I9" s="2700"/>
      <c r="J9" s="2699"/>
      <c r="K9" s="2699"/>
      <c r="L9" s="2698"/>
      <c r="M9" s="436"/>
      <c r="N9" s="436"/>
      <c r="O9" s="879"/>
    </row>
    <row r="10" spans="1:24" ht="25.5" x14ac:dyDescent="0.2">
      <c r="A10" s="4300"/>
      <c r="B10" s="4323"/>
      <c r="C10" s="4324"/>
      <c r="D10" s="4324"/>
      <c r="E10" s="4324"/>
      <c r="F10" s="4324"/>
      <c r="G10" s="4324"/>
      <c r="H10" s="4324"/>
      <c r="I10" s="4324"/>
      <c r="J10" s="4324"/>
      <c r="K10" s="4324"/>
      <c r="L10" s="4325"/>
      <c r="M10" s="2485" t="s">
        <v>1001</v>
      </c>
      <c r="N10" s="2484" t="s">
        <v>182</v>
      </c>
      <c r="O10" s="270">
        <v>17.600000000000001</v>
      </c>
    </row>
    <row r="11" spans="1:24" ht="25.5" customHeight="1" thickBot="1" x14ac:dyDescent="0.25">
      <c r="A11" s="4301"/>
      <c r="B11" s="4326"/>
      <c r="C11" s="4327"/>
      <c r="D11" s="4327"/>
      <c r="E11" s="4327"/>
      <c r="F11" s="4327"/>
      <c r="G11" s="4327"/>
      <c r="H11" s="4327"/>
      <c r="I11" s="4327"/>
      <c r="J11" s="4327"/>
      <c r="K11" s="4327"/>
      <c r="L11" s="4328"/>
      <c r="M11" s="2697" t="s">
        <v>1000</v>
      </c>
      <c r="N11" s="2606" t="s">
        <v>999</v>
      </c>
      <c r="O11" s="2537" t="s">
        <v>998</v>
      </c>
    </row>
    <row r="12" spans="1:24" ht="16.5" customHeight="1" thickBot="1" x14ac:dyDescent="0.25">
      <c r="A12" s="2413" t="s">
        <v>35</v>
      </c>
      <c r="B12" s="2344" t="s">
        <v>35</v>
      </c>
      <c r="C12" s="304" t="s">
        <v>997</v>
      </c>
      <c r="D12" s="303"/>
      <c r="E12" s="2204"/>
      <c r="F12" s="2696"/>
      <c r="G12" s="2692"/>
      <c r="H12" s="2695"/>
      <c r="I12" s="2694"/>
      <c r="J12" s="2693"/>
      <c r="K12" s="2693"/>
      <c r="L12" s="2693"/>
      <c r="M12" s="2692"/>
      <c r="N12" s="2692"/>
      <c r="O12" s="2691"/>
    </row>
    <row r="13" spans="1:24" ht="25.5" x14ac:dyDescent="0.2">
      <c r="A13" s="4302"/>
      <c r="B13" s="2675"/>
      <c r="C13" s="2690"/>
      <c r="D13" s="2689"/>
      <c r="E13" s="2688"/>
      <c r="F13" s="2684"/>
      <c r="G13" s="2687"/>
      <c r="H13" s="2686"/>
      <c r="I13" s="2685"/>
      <c r="J13" s="2684"/>
      <c r="K13" s="2684"/>
      <c r="L13" s="2683"/>
      <c r="M13" s="2682" t="s">
        <v>996</v>
      </c>
      <c r="N13" s="2484" t="s">
        <v>182</v>
      </c>
      <c r="O13" s="2681">
        <v>87</v>
      </c>
    </row>
    <row r="14" spans="1:24" ht="29.25" customHeight="1" x14ac:dyDescent="0.2">
      <c r="A14" s="4303"/>
      <c r="B14" s="2675"/>
      <c r="C14" s="2674"/>
      <c r="D14" s="2673"/>
      <c r="E14" s="2672"/>
      <c r="F14" s="2668"/>
      <c r="G14" s="2671"/>
      <c r="H14" s="2670"/>
      <c r="I14" s="2669"/>
      <c r="J14" s="2668"/>
      <c r="K14" s="2668"/>
      <c r="L14" s="2679"/>
      <c r="M14" s="2465" t="s">
        <v>995</v>
      </c>
      <c r="N14" s="885" t="s">
        <v>182</v>
      </c>
      <c r="O14" s="2680" t="s">
        <v>994</v>
      </c>
    </row>
    <row r="15" spans="1:24" ht="25.5" x14ac:dyDescent="0.2">
      <c r="A15" s="4303"/>
      <c r="B15" s="2675"/>
      <c r="C15" s="2674"/>
      <c r="D15" s="2673"/>
      <c r="E15" s="2672"/>
      <c r="F15" s="2668"/>
      <c r="G15" s="2671"/>
      <c r="H15" s="2670"/>
      <c r="I15" s="2669"/>
      <c r="J15" s="2668"/>
      <c r="K15" s="2668"/>
      <c r="L15" s="2679"/>
      <c r="M15" s="2678" t="s">
        <v>993</v>
      </c>
      <c r="N15" s="885" t="s">
        <v>263</v>
      </c>
      <c r="O15" s="2367">
        <v>16.7</v>
      </c>
    </row>
    <row r="16" spans="1:24" ht="26.25" thickBot="1" x14ac:dyDescent="0.25">
      <c r="A16" s="4303"/>
      <c r="B16" s="2675"/>
      <c r="C16" s="2666"/>
      <c r="D16" s="2665"/>
      <c r="E16" s="2664"/>
      <c r="F16" s="2660"/>
      <c r="G16" s="2663"/>
      <c r="H16" s="2662"/>
      <c r="I16" s="2661"/>
      <c r="J16" s="2660"/>
      <c r="K16" s="2660"/>
      <c r="L16" s="2677"/>
      <c r="M16" s="2676" t="s">
        <v>992</v>
      </c>
      <c r="N16" s="885" t="s">
        <v>46</v>
      </c>
      <c r="O16" s="2367">
        <v>16</v>
      </c>
    </row>
    <row r="17" spans="1:20" ht="26.25" hidden="1" thickBot="1" x14ac:dyDescent="0.25">
      <c r="A17" s="4303"/>
      <c r="B17" s="2675"/>
      <c r="C17" s="2674"/>
      <c r="D17" s="2673"/>
      <c r="E17" s="2672"/>
      <c r="F17" s="2668"/>
      <c r="G17" s="2671"/>
      <c r="H17" s="2670"/>
      <c r="I17" s="2669"/>
      <c r="J17" s="2668"/>
      <c r="K17" s="2668"/>
      <c r="L17" s="2668"/>
      <c r="M17" s="2547" t="s">
        <v>991</v>
      </c>
      <c r="N17" s="885" t="s">
        <v>990</v>
      </c>
      <c r="O17" s="2367">
        <v>35000</v>
      </c>
    </row>
    <row r="18" spans="1:20" ht="26.25" hidden="1" thickBot="1" x14ac:dyDescent="0.25">
      <c r="A18" s="4304"/>
      <c r="B18" s="2667"/>
      <c r="C18" s="2666"/>
      <c r="D18" s="2665"/>
      <c r="E18" s="2664"/>
      <c r="F18" s="2660"/>
      <c r="G18" s="2663"/>
      <c r="H18" s="2662"/>
      <c r="I18" s="2661"/>
      <c r="J18" s="2660"/>
      <c r="K18" s="2660"/>
      <c r="L18" s="2660"/>
      <c r="M18" s="2659" t="s">
        <v>989</v>
      </c>
      <c r="N18" s="2606" t="s">
        <v>182</v>
      </c>
      <c r="O18" s="2658">
        <v>39</v>
      </c>
    </row>
    <row r="19" spans="1:20" ht="20.25" customHeight="1" x14ac:dyDescent="0.2">
      <c r="A19" s="4302" t="s">
        <v>35</v>
      </c>
      <c r="B19" s="4330" t="s">
        <v>35</v>
      </c>
      <c r="C19" s="2371" t="s">
        <v>35</v>
      </c>
      <c r="D19" s="3582" t="s">
        <v>980</v>
      </c>
      <c r="E19" s="4160"/>
      <c r="F19" s="4161"/>
      <c r="G19" s="4136" t="s">
        <v>340</v>
      </c>
      <c r="H19" s="4292" t="s">
        <v>51</v>
      </c>
      <c r="I19" s="4258" t="s">
        <v>103</v>
      </c>
      <c r="J19" s="2657" t="s">
        <v>49</v>
      </c>
      <c r="K19" s="2520" t="s">
        <v>48</v>
      </c>
      <c r="L19" s="2564"/>
      <c r="M19" s="2379" t="s">
        <v>988</v>
      </c>
      <c r="N19" s="129" t="s">
        <v>46</v>
      </c>
      <c r="O19" s="2656" t="s">
        <v>987</v>
      </c>
      <c r="Q19" s="2555"/>
      <c r="R19" s="2561"/>
    </row>
    <row r="20" spans="1:20" ht="22.5" customHeight="1" x14ac:dyDescent="0.2">
      <c r="A20" s="4303"/>
      <c r="B20" s="4331"/>
      <c r="C20" s="2364"/>
      <c r="D20" s="3585"/>
      <c r="E20" s="4201"/>
      <c r="F20" s="4202"/>
      <c r="G20" s="4137"/>
      <c r="H20" s="4262"/>
      <c r="I20" s="4259"/>
      <c r="J20" s="2640" t="s">
        <v>873</v>
      </c>
      <c r="K20" s="2514" t="s">
        <v>960</v>
      </c>
      <c r="L20" s="2513"/>
      <c r="M20" s="2374" t="s">
        <v>986</v>
      </c>
      <c r="N20" s="86" t="s">
        <v>263</v>
      </c>
      <c r="O20" s="2655" t="s">
        <v>985</v>
      </c>
      <c r="Q20" s="2555"/>
      <c r="R20" s="2561"/>
    </row>
    <row r="21" spans="1:20" ht="26.25" customHeight="1" x14ac:dyDescent="0.2">
      <c r="A21" s="4303"/>
      <c r="B21" s="4331"/>
      <c r="C21" s="2364"/>
      <c r="D21" s="3585"/>
      <c r="E21" s="4201"/>
      <c r="F21" s="4202"/>
      <c r="G21" s="4137"/>
      <c r="H21" s="4262"/>
      <c r="I21" s="4259"/>
      <c r="J21" s="2361"/>
      <c r="K21" s="2514" t="s">
        <v>952</v>
      </c>
      <c r="L21" s="2513">
        <f>L28</f>
        <v>222.9</v>
      </c>
      <c r="M21" s="2374" t="s">
        <v>984</v>
      </c>
      <c r="N21" s="86" t="s">
        <v>263</v>
      </c>
      <c r="O21" s="2654" t="s">
        <v>983</v>
      </c>
      <c r="Q21" s="2555"/>
      <c r="R21" s="2561"/>
    </row>
    <row r="22" spans="1:20" ht="20.25" customHeight="1" x14ac:dyDescent="0.2">
      <c r="A22" s="4303"/>
      <c r="B22" s="4331"/>
      <c r="C22" s="2364"/>
      <c r="D22" s="3585"/>
      <c r="E22" s="4201"/>
      <c r="F22" s="4202"/>
      <c r="G22" s="4137"/>
      <c r="H22" s="4262"/>
      <c r="I22" s="4259"/>
      <c r="J22" s="2361"/>
      <c r="K22" s="2514" t="s">
        <v>43</v>
      </c>
      <c r="L22" s="2513"/>
      <c r="M22" s="2493" t="s">
        <v>982</v>
      </c>
      <c r="N22" s="371" t="s">
        <v>263</v>
      </c>
      <c r="O22" s="2608" t="s">
        <v>981</v>
      </c>
      <c r="Q22" s="2555"/>
      <c r="R22" s="2561"/>
    </row>
    <row r="23" spans="1:20" ht="15.75" customHeight="1" x14ac:dyDescent="0.2">
      <c r="A23" s="4303"/>
      <c r="B23" s="4331"/>
      <c r="C23" s="2364"/>
      <c r="D23" s="3585"/>
      <c r="E23" s="4201"/>
      <c r="F23" s="4202"/>
      <c r="G23" s="4137"/>
      <c r="H23" s="4262"/>
      <c r="I23" s="4259"/>
      <c r="J23" s="2361"/>
      <c r="K23" s="2558" t="s">
        <v>37</v>
      </c>
      <c r="L23" s="2579"/>
      <c r="M23" s="2387"/>
      <c r="N23" s="2624"/>
      <c r="O23" s="2623"/>
      <c r="Q23" s="2555"/>
      <c r="R23" s="2561"/>
    </row>
    <row r="24" spans="1:20" ht="17.25" customHeight="1" x14ac:dyDescent="0.2">
      <c r="A24" s="4303"/>
      <c r="B24" s="4331"/>
      <c r="C24" s="2364"/>
      <c r="D24" s="3585"/>
      <c r="E24" s="4201"/>
      <c r="F24" s="4202"/>
      <c r="G24" s="4137"/>
      <c r="H24" s="4262"/>
      <c r="I24" s="4259"/>
      <c r="J24" s="2361"/>
      <c r="K24" s="2558" t="s">
        <v>393</v>
      </c>
      <c r="L24" s="2579"/>
      <c r="M24" s="2387"/>
      <c r="N24" s="2624"/>
      <c r="O24" s="2623"/>
      <c r="Q24" s="2555"/>
      <c r="R24" s="2561"/>
    </row>
    <row r="25" spans="1:20" ht="18.75" customHeight="1" thickBot="1" x14ac:dyDescent="0.25">
      <c r="A25" s="4304"/>
      <c r="B25" s="4332"/>
      <c r="C25" s="2354"/>
      <c r="D25" s="4162"/>
      <c r="E25" s="4163"/>
      <c r="F25" s="4164"/>
      <c r="G25" s="4138"/>
      <c r="H25" s="4293"/>
      <c r="I25" s="4260"/>
      <c r="J25" s="2351"/>
      <c r="K25" s="2397" t="s">
        <v>29</v>
      </c>
      <c r="L25" s="2396">
        <f>SUM(L19:L24)</f>
        <v>222.9</v>
      </c>
      <c r="M25" s="2494"/>
      <c r="N25" s="2620"/>
      <c r="O25" s="2619"/>
      <c r="Q25" s="2550"/>
      <c r="R25" s="2549"/>
    </row>
    <row r="26" spans="1:20" ht="19.5" customHeight="1" x14ac:dyDescent="0.2">
      <c r="A26" s="4302" t="s">
        <v>35</v>
      </c>
      <c r="B26" s="4330" t="s">
        <v>35</v>
      </c>
      <c r="C26" s="2371" t="s">
        <v>35</v>
      </c>
      <c r="D26" s="2451" t="s">
        <v>35</v>
      </c>
      <c r="E26" s="2450"/>
      <c r="F26" s="4350" t="s">
        <v>980</v>
      </c>
      <c r="G26" s="4136" t="s">
        <v>340</v>
      </c>
      <c r="H26" s="4261" t="s">
        <v>51</v>
      </c>
      <c r="I26" s="4258" t="s">
        <v>103</v>
      </c>
      <c r="J26" s="2382" t="s">
        <v>873</v>
      </c>
      <c r="K26" s="2476" t="s">
        <v>48</v>
      </c>
      <c r="L26" s="2573"/>
      <c r="M26" s="874"/>
      <c r="N26" s="2653"/>
      <c r="O26" s="2601"/>
    </row>
    <row r="27" spans="1:20" ht="14.25" customHeight="1" x14ac:dyDescent="0.2">
      <c r="A27" s="4303"/>
      <c r="B27" s="4331"/>
      <c r="C27" s="2364"/>
      <c r="D27" s="2593"/>
      <c r="E27" s="2390"/>
      <c r="F27" s="4351"/>
      <c r="G27" s="4137"/>
      <c r="H27" s="4262"/>
      <c r="I27" s="4259"/>
      <c r="J27" s="2361"/>
      <c r="K27" s="2490" t="s">
        <v>960</v>
      </c>
      <c r="L27" s="2591"/>
      <c r="M27" s="2648"/>
      <c r="N27" s="2636"/>
      <c r="O27" s="2647"/>
    </row>
    <row r="28" spans="1:20" ht="16.5" customHeight="1" x14ac:dyDescent="0.2">
      <c r="A28" s="4303"/>
      <c r="B28" s="4331"/>
      <c r="C28" s="2364"/>
      <c r="D28" s="2593"/>
      <c r="E28" s="2390"/>
      <c r="F28" s="2544"/>
      <c r="G28" s="4137"/>
      <c r="H28" s="4262"/>
      <c r="I28" s="4259"/>
      <c r="J28" s="2652"/>
      <c r="K28" s="2490" t="s">
        <v>952</v>
      </c>
      <c r="L28" s="2591">
        <v>222.9</v>
      </c>
      <c r="M28" s="2651"/>
      <c r="N28" s="2650"/>
      <c r="O28" s="2647"/>
      <c r="Q28" s="9"/>
      <c r="R28" s="9"/>
    </row>
    <row r="29" spans="1:20" ht="17.25" customHeight="1" x14ac:dyDescent="0.2">
      <c r="A29" s="4303"/>
      <c r="B29" s="4331"/>
      <c r="C29" s="2364"/>
      <c r="D29" s="2593"/>
      <c r="E29" s="2390"/>
      <c r="F29" s="2544"/>
      <c r="G29" s="4137"/>
      <c r="H29" s="4262"/>
      <c r="I29" s="4259"/>
      <c r="J29" s="2361"/>
      <c r="K29" s="2503" t="s">
        <v>43</v>
      </c>
      <c r="L29" s="2591"/>
      <c r="M29" s="2648"/>
      <c r="N29" s="2636"/>
      <c r="O29" s="2647"/>
      <c r="T29" s="2649"/>
    </row>
    <row r="30" spans="1:20" ht="14.25" customHeight="1" thickBot="1" x14ac:dyDescent="0.25">
      <c r="A30" s="4303"/>
      <c r="B30" s="4331"/>
      <c r="C30" s="2364"/>
      <c r="D30" s="2593"/>
      <c r="E30" s="2390"/>
      <c r="F30" s="2544"/>
      <c r="G30" s="4137"/>
      <c r="H30" s="4262"/>
      <c r="I30" s="4259"/>
      <c r="J30" s="2361"/>
      <c r="K30" s="2571" t="s">
        <v>37</v>
      </c>
      <c r="L30" s="2392">
        <v>0</v>
      </c>
      <c r="M30" s="2648"/>
      <c r="N30" s="2636"/>
      <c r="O30" s="2647"/>
    </row>
    <row r="31" spans="1:20" ht="15.75" customHeight="1" thickBot="1" x14ac:dyDescent="0.25">
      <c r="A31" s="4304"/>
      <c r="B31" s="4332"/>
      <c r="C31" s="2566"/>
      <c r="D31" s="2646"/>
      <c r="E31" s="760"/>
      <c r="F31" s="2541"/>
      <c r="G31" s="4138"/>
      <c r="H31" s="4263"/>
      <c r="I31" s="4260"/>
      <c r="J31" s="2351"/>
      <c r="K31" s="2350" t="s">
        <v>29</v>
      </c>
      <c r="L31" s="2645">
        <f>SUM(L26:L30)</f>
        <v>222.9</v>
      </c>
      <c r="M31" s="2644"/>
      <c r="N31" s="2643"/>
      <c r="O31" s="2583"/>
    </row>
    <row r="32" spans="1:20" ht="25.5" customHeight="1" thickBot="1" x14ac:dyDescent="0.25">
      <c r="A32" s="4320" t="s">
        <v>35</v>
      </c>
      <c r="B32" s="4336" t="s">
        <v>35</v>
      </c>
      <c r="C32" s="4338" t="s">
        <v>84</v>
      </c>
      <c r="D32" s="3582" t="s">
        <v>979</v>
      </c>
      <c r="E32" s="4160"/>
      <c r="F32" s="4161"/>
      <c r="G32" s="4136" t="s">
        <v>332</v>
      </c>
      <c r="H32" s="4261" t="s">
        <v>51</v>
      </c>
      <c r="I32" s="4258" t="s">
        <v>103</v>
      </c>
      <c r="J32" s="2382" t="s">
        <v>873</v>
      </c>
      <c r="K32" s="2642" t="s">
        <v>952</v>
      </c>
      <c r="L32" s="2380">
        <f>L35+L38</f>
        <v>134.30000000000001</v>
      </c>
      <c r="M32" s="2379" t="s">
        <v>978</v>
      </c>
      <c r="N32" s="129" t="s">
        <v>46</v>
      </c>
      <c r="O32" s="2641" t="s">
        <v>769</v>
      </c>
    </row>
    <row r="33" spans="1:19" ht="17.45" customHeight="1" thickBot="1" x14ac:dyDescent="0.25">
      <c r="A33" s="4321"/>
      <c r="B33" s="4331"/>
      <c r="C33" s="4339"/>
      <c r="D33" s="3585"/>
      <c r="E33" s="4201"/>
      <c r="F33" s="4202"/>
      <c r="G33" s="4137"/>
      <c r="H33" s="4262"/>
      <c r="I33" s="4259"/>
      <c r="J33" s="2640"/>
      <c r="K33" s="2375" t="s">
        <v>37</v>
      </c>
      <c r="L33" s="2380">
        <f>L36</f>
        <v>0</v>
      </c>
      <c r="M33" s="2639"/>
      <c r="N33" s="2440"/>
      <c r="O33" s="2638"/>
    </row>
    <row r="34" spans="1:19" ht="20.25" customHeight="1" thickBot="1" x14ac:dyDescent="0.25">
      <c r="A34" s="4322"/>
      <c r="B34" s="4337"/>
      <c r="C34" s="4340"/>
      <c r="D34" s="4162"/>
      <c r="E34" s="4163"/>
      <c r="F34" s="4164"/>
      <c r="G34" s="4137"/>
      <c r="H34" s="4262"/>
      <c r="I34" s="4259"/>
      <c r="J34" s="2361"/>
      <c r="K34" s="2381" t="s">
        <v>29</v>
      </c>
      <c r="L34" s="2637">
        <f>SUM(L32:L33)</f>
        <v>134.30000000000001</v>
      </c>
      <c r="M34" s="2632"/>
      <c r="N34" s="2636"/>
      <c r="O34" s="2589"/>
    </row>
    <row r="35" spans="1:19" ht="21" customHeight="1" x14ac:dyDescent="0.2">
      <c r="A35" s="4320" t="s">
        <v>35</v>
      </c>
      <c r="B35" s="4336" t="s">
        <v>35</v>
      </c>
      <c r="C35" s="4338" t="s">
        <v>84</v>
      </c>
      <c r="D35" s="4341" t="s">
        <v>35</v>
      </c>
      <c r="E35" s="2450"/>
      <c r="F35" s="4333" t="s">
        <v>977</v>
      </c>
      <c r="G35" s="4137"/>
      <c r="H35" s="4262"/>
      <c r="I35" s="4259"/>
      <c r="J35" s="2635"/>
      <c r="K35" s="2476" t="s">
        <v>952</v>
      </c>
      <c r="L35" s="2634">
        <v>111.5</v>
      </c>
      <c r="M35" s="2633"/>
      <c r="N35" s="2628"/>
      <c r="O35" s="2627"/>
    </row>
    <row r="36" spans="1:19" ht="19.5" customHeight="1" thickBot="1" x14ac:dyDescent="0.25">
      <c r="A36" s="4321"/>
      <c r="B36" s="4331"/>
      <c r="C36" s="4339"/>
      <c r="D36" s="4342"/>
      <c r="E36" s="2390"/>
      <c r="F36" s="4334"/>
      <c r="G36" s="4137"/>
      <c r="H36" s="4262"/>
      <c r="I36" s="4259"/>
      <c r="J36" s="2361"/>
      <c r="K36" s="2571" t="s">
        <v>37</v>
      </c>
      <c r="L36" s="2359">
        <v>0</v>
      </c>
      <c r="M36" s="2632"/>
      <c r="N36" s="2624"/>
      <c r="O36" s="2623"/>
    </row>
    <row r="37" spans="1:19" ht="15.6" customHeight="1" thickBot="1" x14ac:dyDescent="0.25">
      <c r="A37" s="4322"/>
      <c r="B37" s="4337"/>
      <c r="C37" s="4340"/>
      <c r="D37" s="4343"/>
      <c r="E37" s="760"/>
      <c r="F37" s="4335"/>
      <c r="G37" s="4137"/>
      <c r="H37" s="4262"/>
      <c r="I37" s="4260"/>
      <c r="J37" s="2351"/>
      <c r="K37" s="2350" t="s">
        <v>29</v>
      </c>
      <c r="L37" s="2393">
        <f>SUM(L35:L36)</f>
        <v>111.5</v>
      </c>
      <c r="M37" s="2631"/>
      <c r="N37" s="2620"/>
      <c r="O37" s="2619"/>
    </row>
    <row r="38" spans="1:19" ht="19.5" customHeight="1" x14ac:dyDescent="0.2">
      <c r="A38" s="4320" t="s">
        <v>35</v>
      </c>
      <c r="B38" s="4336" t="s">
        <v>35</v>
      </c>
      <c r="C38" s="4338" t="s">
        <v>84</v>
      </c>
      <c r="D38" s="4341" t="s">
        <v>84</v>
      </c>
      <c r="E38" s="2450"/>
      <c r="F38" s="3255" t="s">
        <v>976</v>
      </c>
      <c r="G38" s="4137"/>
      <c r="H38" s="4262"/>
      <c r="I38" s="2383"/>
      <c r="J38" s="2630"/>
      <c r="K38" s="2476" t="s">
        <v>952</v>
      </c>
      <c r="L38" s="2573">
        <v>22.8</v>
      </c>
      <c r="M38" s="2629"/>
      <c r="N38" s="2628"/>
      <c r="O38" s="2627"/>
    </row>
    <row r="39" spans="1:19" ht="19.5" customHeight="1" thickBot="1" x14ac:dyDescent="0.25">
      <c r="A39" s="4321"/>
      <c r="B39" s="4331"/>
      <c r="C39" s="4339"/>
      <c r="D39" s="4342"/>
      <c r="E39" s="2390"/>
      <c r="F39" s="3597"/>
      <c r="G39" s="4137"/>
      <c r="H39" s="4262"/>
      <c r="I39" s="2362"/>
      <c r="J39" s="2626"/>
      <c r="K39" s="2571" t="s">
        <v>37</v>
      </c>
      <c r="L39" s="2392">
        <v>0</v>
      </c>
      <c r="M39" s="2625"/>
      <c r="N39" s="2624"/>
      <c r="O39" s="2623"/>
      <c r="Q39" s="9"/>
    </row>
    <row r="40" spans="1:19" ht="19.5" customHeight="1" thickBot="1" x14ac:dyDescent="0.25">
      <c r="A40" s="4322"/>
      <c r="B40" s="4337"/>
      <c r="C40" s="4340"/>
      <c r="D40" s="4343"/>
      <c r="E40" s="760"/>
      <c r="F40" s="2622"/>
      <c r="G40" s="4138"/>
      <c r="H40" s="4263"/>
      <c r="I40" s="2352"/>
      <c r="J40" s="2442"/>
      <c r="K40" s="2350" t="s">
        <v>29</v>
      </c>
      <c r="L40" s="2388">
        <f>SUM(L38:L39)</f>
        <v>22.8</v>
      </c>
      <c r="M40" s="2621"/>
      <c r="N40" s="2620"/>
      <c r="O40" s="2619"/>
    </row>
    <row r="41" spans="1:19" ht="18.75" customHeight="1" x14ac:dyDescent="0.2">
      <c r="A41" s="4302" t="s">
        <v>35</v>
      </c>
      <c r="B41" s="4330" t="s">
        <v>35</v>
      </c>
      <c r="C41" s="2482" t="s">
        <v>78</v>
      </c>
      <c r="D41" s="3582" t="s">
        <v>961</v>
      </c>
      <c r="E41" s="4160"/>
      <c r="F41" s="4161"/>
      <c r="G41" s="4136" t="s">
        <v>851</v>
      </c>
      <c r="H41" s="4292" t="s">
        <v>51</v>
      </c>
      <c r="I41" s="4258" t="s">
        <v>103</v>
      </c>
      <c r="J41" s="2618" t="s">
        <v>873</v>
      </c>
      <c r="K41" s="2520" t="s">
        <v>48</v>
      </c>
      <c r="L41" s="2564"/>
      <c r="M41" s="2617" t="s">
        <v>975</v>
      </c>
      <c r="N41" s="129" t="s">
        <v>46</v>
      </c>
      <c r="O41" s="2616" t="s">
        <v>512</v>
      </c>
      <c r="R41" s="2555"/>
      <c r="S41" s="2561"/>
    </row>
    <row r="42" spans="1:19" ht="24" customHeight="1" x14ac:dyDescent="0.2">
      <c r="A42" s="4303"/>
      <c r="B42" s="4331"/>
      <c r="C42" s="2491"/>
      <c r="D42" s="3585"/>
      <c r="E42" s="4201"/>
      <c r="F42" s="4202"/>
      <c r="G42" s="4137"/>
      <c r="H42" s="4262"/>
      <c r="I42" s="4259"/>
      <c r="J42" s="2361"/>
      <c r="K42" s="2514" t="s">
        <v>43</v>
      </c>
      <c r="L42" s="2513"/>
      <c r="M42" s="2493" t="s">
        <v>974</v>
      </c>
      <c r="N42" s="244" t="s">
        <v>263</v>
      </c>
      <c r="O42" s="2608" t="s">
        <v>973</v>
      </c>
      <c r="R42" s="2555"/>
      <c r="S42" s="2561"/>
    </row>
    <row r="43" spans="1:19" ht="24.75" customHeight="1" x14ac:dyDescent="0.2">
      <c r="A43" s="4303"/>
      <c r="B43" s="4331"/>
      <c r="C43" s="2491"/>
      <c r="D43" s="3585"/>
      <c r="E43" s="4201"/>
      <c r="F43" s="4202"/>
      <c r="G43" s="4137"/>
      <c r="H43" s="4262"/>
      <c r="I43" s="4259"/>
      <c r="J43" s="2361"/>
      <c r="K43" s="2514" t="s">
        <v>960</v>
      </c>
      <c r="L43" s="2513"/>
      <c r="M43" s="2493" t="s">
        <v>972</v>
      </c>
      <c r="N43" s="2615" t="s">
        <v>263</v>
      </c>
      <c r="O43" s="2608" t="s">
        <v>971</v>
      </c>
      <c r="R43" s="2555"/>
      <c r="S43" s="2561"/>
    </row>
    <row r="44" spans="1:19" ht="39.75" customHeight="1" x14ac:dyDescent="0.2">
      <c r="A44" s="4303"/>
      <c r="B44" s="4331"/>
      <c r="C44" s="2491"/>
      <c r="D44" s="3585"/>
      <c r="E44" s="4201"/>
      <c r="F44" s="4202"/>
      <c r="G44" s="4137"/>
      <c r="H44" s="4262"/>
      <c r="I44" s="4259"/>
      <c r="J44" s="2361"/>
      <c r="K44" s="2514" t="s">
        <v>952</v>
      </c>
      <c r="L44" s="2513">
        <f>L53</f>
        <v>62.8</v>
      </c>
      <c r="M44" s="2493" t="s">
        <v>970</v>
      </c>
      <c r="N44" s="2615" t="s">
        <v>46</v>
      </c>
      <c r="O44" s="2608" t="s">
        <v>568</v>
      </c>
      <c r="R44" s="2555"/>
      <c r="S44" s="2561"/>
    </row>
    <row r="45" spans="1:19" ht="26.25" customHeight="1" thickBot="1" x14ac:dyDescent="0.25">
      <c r="A45" s="4303"/>
      <c r="B45" s="4331"/>
      <c r="C45" s="2491"/>
      <c r="D45" s="3585"/>
      <c r="E45" s="4201"/>
      <c r="F45" s="4202"/>
      <c r="G45" s="4137"/>
      <c r="H45" s="4262"/>
      <c r="I45" s="4259"/>
      <c r="J45" s="2361"/>
      <c r="K45" s="2514" t="s">
        <v>37</v>
      </c>
      <c r="L45" s="2513">
        <f>L54</f>
        <v>0</v>
      </c>
      <c r="M45" s="2607" t="s">
        <v>969</v>
      </c>
      <c r="N45" s="2606" t="s">
        <v>182</v>
      </c>
      <c r="O45" s="2605" t="s">
        <v>968</v>
      </c>
      <c r="R45" s="2555"/>
      <c r="S45" s="2561"/>
    </row>
    <row r="46" spans="1:19" ht="22.5" customHeight="1" x14ac:dyDescent="0.2">
      <c r="A46" s="4303"/>
      <c r="B46" s="4331"/>
      <c r="C46" s="2491"/>
      <c r="D46" s="3585"/>
      <c r="E46" s="4201"/>
      <c r="F46" s="4202"/>
      <c r="G46" s="4137"/>
      <c r="H46" s="4262"/>
      <c r="I46" s="4259"/>
      <c r="J46" s="2361"/>
      <c r="K46" s="2514" t="s">
        <v>393</v>
      </c>
      <c r="L46" s="2513"/>
      <c r="M46" s="2614" t="s">
        <v>967</v>
      </c>
      <c r="N46" s="2590" t="s">
        <v>46</v>
      </c>
      <c r="O46" s="2613" t="s">
        <v>965</v>
      </c>
      <c r="R46" s="2555"/>
      <c r="S46" s="2561"/>
    </row>
    <row r="47" spans="1:19" ht="38.25" customHeight="1" x14ac:dyDescent="0.2">
      <c r="A47" s="4303"/>
      <c r="B47" s="4331"/>
      <c r="C47" s="2491"/>
      <c r="D47" s="3585"/>
      <c r="E47" s="4201"/>
      <c r="F47" s="4202"/>
      <c r="G47" s="4137"/>
      <c r="H47" s="4262"/>
      <c r="I47" s="4259"/>
      <c r="J47" s="2361"/>
      <c r="K47" s="2514" t="s">
        <v>959</v>
      </c>
      <c r="L47" s="2513"/>
      <c r="M47" s="2563" t="s">
        <v>966</v>
      </c>
      <c r="N47" s="2562" t="s">
        <v>46</v>
      </c>
      <c r="O47" s="2613" t="s">
        <v>965</v>
      </c>
      <c r="R47" s="2555"/>
      <c r="S47" s="2561"/>
    </row>
    <row r="48" spans="1:19" ht="30" customHeight="1" x14ac:dyDescent="0.2">
      <c r="A48" s="4303"/>
      <c r="B48" s="4331"/>
      <c r="C48" s="2491"/>
      <c r="D48" s="3585"/>
      <c r="E48" s="4201"/>
      <c r="F48" s="4202"/>
      <c r="G48" s="4137"/>
      <c r="H48" s="4262"/>
      <c r="I48" s="4259"/>
      <c r="J48" s="2361"/>
      <c r="K48" s="2612"/>
      <c r="L48" s="2611"/>
      <c r="M48" s="886" t="s">
        <v>964</v>
      </c>
      <c r="N48" s="2562" t="s">
        <v>182</v>
      </c>
      <c r="O48" s="2608" t="s">
        <v>963</v>
      </c>
      <c r="R48" s="2555"/>
      <c r="S48" s="2561"/>
    </row>
    <row r="49" spans="1:19" ht="36" customHeight="1" x14ac:dyDescent="0.2">
      <c r="A49" s="4303"/>
      <c r="B49" s="4331"/>
      <c r="C49" s="2491"/>
      <c r="D49" s="3585"/>
      <c r="E49" s="4201"/>
      <c r="F49" s="4202"/>
      <c r="G49" s="4137"/>
      <c r="H49" s="4262"/>
      <c r="I49" s="4259"/>
      <c r="J49" s="2361"/>
      <c r="K49" s="2558"/>
      <c r="L49" s="2579"/>
      <c r="M49" s="2610" t="s">
        <v>962</v>
      </c>
      <c r="N49" s="2609" t="s">
        <v>182</v>
      </c>
      <c r="O49" s="2608" t="s">
        <v>621</v>
      </c>
      <c r="R49" s="2555"/>
      <c r="S49" s="2561"/>
    </row>
    <row r="50" spans="1:19" ht="27" customHeight="1" thickBot="1" x14ac:dyDescent="0.25">
      <c r="A50" s="4304"/>
      <c r="B50" s="4332"/>
      <c r="C50" s="2553"/>
      <c r="D50" s="4162"/>
      <c r="E50" s="4163"/>
      <c r="F50" s="4164"/>
      <c r="G50" s="4138"/>
      <c r="H50" s="4293"/>
      <c r="I50" s="4260"/>
      <c r="J50" s="2351"/>
      <c r="K50" s="2397" t="s">
        <v>29</v>
      </c>
      <c r="L50" s="2396">
        <f>SUM(L41:L49)</f>
        <v>62.8</v>
      </c>
      <c r="M50" s="2607"/>
      <c r="N50" s="2606"/>
      <c r="O50" s="2605"/>
      <c r="R50" s="2550"/>
      <c r="S50" s="2549"/>
    </row>
    <row r="51" spans="1:19" ht="18.75" customHeight="1" x14ac:dyDescent="0.2">
      <c r="A51" s="2604" t="s">
        <v>35</v>
      </c>
      <c r="B51" s="2603" t="s">
        <v>35</v>
      </c>
      <c r="C51" s="2371" t="s">
        <v>78</v>
      </c>
      <c r="D51" s="2602" t="s">
        <v>35</v>
      </c>
      <c r="E51" s="2390"/>
      <c r="F51" s="4333" t="s">
        <v>961</v>
      </c>
      <c r="G51" s="4136" t="s">
        <v>851</v>
      </c>
      <c r="H51" s="4261" t="s">
        <v>51</v>
      </c>
      <c r="I51" s="4258" t="s">
        <v>103</v>
      </c>
      <c r="J51" s="2446" t="s">
        <v>873</v>
      </c>
      <c r="K51" s="2503" t="s">
        <v>48</v>
      </c>
      <c r="L51" s="2591"/>
      <c r="M51" s="2597"/>
      <c r="N51" s="2378"/>
      <c r="O51" s="2601"/>
    </row>
    <row r="52" spans="1:19" ht="20.25" customHeight="1" x14ac:dyDescent="0.2">
      <c r="A52" s="2366"/>
      <c r="B52" s="2365"/>
      <c r="C52" s="2391"/>
      <c r="D52" s="2600"/>
      <c r="E52" s="2390"/>
      <c r="F52" s="4334"/>
      <c r="G52" s="4137"/>
      <c r="H52" s="4262"/>
      <c r="I52" s="4259"/>
      <c r="J52" s="2361"/>
      <c r="K52" s="2490" t="s">
        <v>960</v>
      </c>
      <c r="L52" s="2591"/>
      <c r="M52" s="2556"/>
      <c r="N52" s="2590"/>
      <c r="O52" s="2599"/>
    </row>
    <row r="53" spans="1:19" ht="14.25" customHeight="1" x14ac:dyDescent="0.2">
      <c r="A53" s="2366"/>
      <c r="B53" s="2365"/>
      <c r="C53" s="2391"/>
      <c r="D53" s="2600"/>
      <c r="E53" s="2390"/>
      <c r="F53" s="4334"/>
      <c r="G53" s="4137"/>
      <c r="H53" s="4262"/>
      <c r="I53" s="4259"/>
      <c r="J53" s="2361"/>
      <c r="K53" s="2490" t="s">
        <v>952</v>
      </c>
      <c r="L53" s="2591">
        <v>62.8</v>
      </c>
      <c r="M53" s="2556"/>
      <c r="N53" s="2590"/>
      <c r="O53" s="2599"/>
    </row>
    <row r="54" spans="1:19" ht="20.25" customHeight="1" x14ac:dyDescent="0.2">
      <c r="A54" s="2366"/>
      <c r="B54" s="2365"/>
      <c r="C54" s="2391"/>
      <c r="D54" s="2600"/>
      <c r="E54" s="2390"/>
      <c r="F54" s="4334"/>
      <c r="G54" s="4137"/>
      <c r="H54" s="4262"/>
      <c r="I54" s="4259"/>
      <c r="J54" s="2361"/>
      <c r="K54" s="2490" t="s">
        <v>37</v>
      </c>
      <c r="L54" s="2591">
        <v>0</v>
      </c>
      <c r="M54" s="2556"/>
      <c r="N54" s="2590"/>
      <c r="O54" s="2599"/>
    </row>
    <row r="55" spans="1:19" ht="16.5" customHeight="1" x14ac:dyDescent="0.2">
      <c r="A55" s="2366"/>
      <c r="B55" s="2365"/>
      <c r="C55" s="2391"/>
      <c r="D55" s="2600"/>
      <c r="E55" s="2390"/>
      <c r="F55" s="4334"/>
      <c r="G55" s="4137"/>
      <c r="H55" s="4262"/>
      <c r="I55" s="4259"/>
      <c r="J55" s="2361"/>
      <c r="K55" s="2490" t="s">
        <v>393</v>
      </c>
      <c r="L55" s="2591"/>
      <c r="M55" s="2556"/>
      <c r="N55" s="2590"/>
      <c r="O55" s="2599"/>
    </row>
    <row r="56" spans="1:19" ht="18" customHeight="1" x14ac:dyDescent="0.2">
      <c r="A56" s="2366"/>
      <c r="B56" s="2365"/>
      <c r="C56" s="2391"/>
      <c r="D56" s="2600"/>
      <c r="E56" s="2390"/>
      <c r="F56" s="4334"/>
      <c r="G56" s="4137"/>
      <c r="H56" s="4262"/>
      <c r="I56" s="4259"/>
      <c r="J56" s="2361"/>
      <c r="K56" s="2490" t="s">
        <v>959</v>
      </c>
      <c r="L56" s="2591"/>
      <c r="M56" s="2556"/>
      <c r="N56" s="2590"/>
      <c r="O56" s="2599"/>
    </row>
    <row r="57" spans="1:19" ht="14.25" customHeight="1" thickBot="1" x14ac:dyDescent="0.25">
      <c r="A57" s="2345"/>
      <c r="B57" s="2355"/>
      <c r="C57" s="2553"/>
      <c r="D57" s="761"/>
      <c r="E57" s="760"/>
      <c r="F57" s="4335"/>
      <c r="G57" s="4138"/>
      <c r="H57" s="4263"/>
      <c r="I57" s="4260"/>
      <c r="J57" s="2351"/>
      <c r="K57" s="2598" t="s">
        <v>29</v>
      </c>
      <c r="L57" s="2586">
        <f>SUM(L51:L56)</f>
        <v>62.8</v>
      </c>
      <c r="M57" s="2585"/>
      <c r="N57" s="2584"/>
      <c r="O57" s="2583"/>
    </row>
    <row r="58" spans="1:19" ht="39.75" hidden="1" customHeight="1" x14ac:dyDescent="0.2">
      <c r="A58" s="4302" t="s">
        <v>35</v>
      </c>
      <c r="B58" s="4330" t="s">
        <v>35</v>
      </c>
      <c r="C58" s="2371" t="s">
        <v>78</v>
      </c>
      <c r="D58" s="2451" t="s">
        <v>84</v>
      </c>
      <c r="E58" s="2450"/>
      <c r="F58" s="4350"/>
      <c r="G58" s="4136" t="s">
        <v>851</v>
      </c>
      <c r="H58" s="4261" t="s">
        <v>51</v>
      </c>
      <c r="I58" s="4258" t="s">
        <v>103</v>
      </c>
      <c r="J58" s="2446" t="s">
        <v>873</v>
      </c>
      <c r="K58" s="2503" t="s">
        <v>48</v>
      </c>
      <c r="L58" s="2573"/>
      <c r="M58" s="2597"/>
      <c r="N58" s="2378"/>
      <c r="O58" s="2596"/>
    </row>
    <row r="59" spans="1:19" ht="50.25" hidden="1" customHeight="1" x14ac:dyDescent="0.2">
      <c r="A59" s="4303"/>
      <c r="B59" s="4331"/>
      <c r="C59" s="2364"/>
      <c r="D59" s="2593"/>
      <c r="E59" s="2390"/>
      <c r="F59" s="4351"/>
      <c r="G59" s="4137"/>
      <c r="H59" s="4262"/>
      <c r="I59" s="4259"/>
      <c r="J59" s="2446"/>
      <c r="K59" s="2503" t="s">
        <v>43</v>
      </c>
      <c r="L59" s="2591"/>
      <c r="M59" s="2595"/>
      <c r="N59" s="2590"/>
      <c r="O59" s="2589"/>
    </row>
    <row r="60" spans="1:19" ht="42" hidden="1" customHeight="1" x14ac:dyDescent="0.2">
      <c r="A60" s="4303"/>
      <c r="B60" s="4331"/>
      <c r="C60" s="2364"/>
      <c r="D60" s="2593"/>
      <c r="E60" s="2390"/>
      <c r="F60" s="4351"/>
      <c r="G60" s="4137"/>
      <c r="H60" s="4262"/>
      <c r="I60" s="4259"/>
      <c r="J60" s="2361"/>
      <c r="K60" s="2490" t="s">
        <v>960</v>
      </c>
      <c r="L60" s="2591"/>
      <c r="M60" s="2594"/>
      <c r="N60" s="2590"/>
      <c r="O60" s="2589"/>
    </row>
    <row r="61" spans="1:19" ht="46.5" hidden="1" customHeight="1" x14ac:dyDescent="0.2">
      <c r="A61" s="4303"/>
      <c r="B61" s="4331"/>
      <c r="C61" s="2364"/>
      <c r="D61" s="2593"/>
      <c r="E61" s="2390"/>
      <c r="F61" s="2592"/>
      <c r="G61" s="4137"/>
      <c r="H61" s="4262"/>
      <c r="I61" s="4259"/>
      <c r="J61" s="2361"/>
      <c r="K61" s="2490" t="s">
        <v>952</v>
      </c>
      <c r="L61" s="2591"/>
      <c r="M61" s="2556"/>
      <c r="N61" s="2590"/>
      <c r="O61" s="2589"/>
    </row>
    <row r="62" spans="1:19" ht="44.25" hidden="1" customHeight="1" x14ac:dyDescent="0.2">
      <c r="A62" s="4303"/>
      <c r="B62" s="4331"/>
      <c r="C62" s="2364"/>
      <c r="D62" s="2593"/>
      <c r="E62" s="2390"/>
      <c r="F62" s="2592"/>
      <c r="G62" s="4137"/>
      <c r="H62" s="4262"/>
      <c r="I62" s="4259"/>
      <c r="J62" s="2361"/>
      <c r="K62" s="2490" t="s">
        <v>37</v>
      </c>
      <c r="L62" s="2591"/>
      <c r="M62" s="2556"/>
      <c r="N62" s="2590"/>
      <c r="O62" s="2589"/>
    </row>
    <row r="63" spans="1:19" ht="85.5" hidden="1" customHeight="1" x14ac:dyDescent="0.2">
      <c r="A63" s="4303"/>
      <c r="B63" s="4331"/>
      <c r="C63" s="2364"/>
      <c r="D63" s="2593"/>
      <c r="E63" s="2390"/>
      <c r="F63" s="2592"/>
      <c r="G63" s="4137"/>
      <c r="H63" s="4262"/>
      <c r="I63" s="4259"/>
      <c r="J63" s="2361"/>
      <c r="K63" s="2490" t="s">
        <v>393</v>
      </c>
      <c r="L63" s="2591"/>
      <c r="M63" s="2556"/>
      <c r="N63" s="2590"/>
      <c r="O63" s="2589"/>
    </row>
    <row r="64" spans="1:19" ht="41.25" hidden="1" customHeight="1" x14ac:dyDescent="0.2">
      <c r="A64" s="4303"/>
      <c r="B64" s="4331"/>
      <c r="C64" s="2364"/>
      <c r="D64" s="2593"/>
      <c r="E64" s="2390"/>
      <c r="F64" s="2592"/>
      <c r="G64" s="4137"/>
      <c r="H64" s="4262"/>
      <c r="I64" s="4259"/>
      <c r="J64" s="2361"/>
      <c r="K64" s="2490" t="s">
        <v>959</v>
      </c>
      <c r="L64" s="2591"/>
      <c r="M64" s="2556"/>
      <c r="N64" s="2590"/>
      <c r="O64" s="2589"/>
    </row>
    <row r="65" spans="1:20" ht="60" hidden="1" customHeight="1" thickBot="1" x14ac:dyDescent="0.25">
      <c r="A65" s="4304"/>
      <c r="B65" s="4332"/>
      <c r="C65" s="2553"/>
      <c r="D65" s="2353"/>
      <c r="E65" s="760"/>
      <c r="F65" s="2588"/>
      <c r="G65" s="4138"/>
      <c r="H65" s="4263"/>
      <c r="I65" s="4260"/>
      <c r="J65" s="2351"/>
      <c r="K65" s="2587" t="s">
        <v>29</v>
      </c>
      <c r="L65" s="2586"/>
      <c r="M65" s="2585"/>
      <c r="N65" s="2584"/>
      <c r="O65" s="2583"/>
    </row>
    <row r="66" spans="1:20" ht="12.75" customHeight="1" x14ac:dyDescent="0.2">
      <c r="A66" s="4320" t="s">
        <v>35</v>
      </c>
      <c r="B66" s="4336" t="s">
        <v>35</v>
      </c>
      <c r="C66" s="2371" t="s">
        <v>77</v>
      </c>
      <c r="D66" s="2582"/>
      <c r="E66" s="4375"/>
      <c r="F66" s="4352" t="s">
        <v>958</v>
      </c>
      <c r="G66" s="4136" t="s">
        <v>469</v>
      </c>
      <c r="H66" s="4261" t="s">
        <v>51</v>
      </c>
      <c r="I66" s="4258" t="s">
        <v>103</v>
      </c>
      <c r="J66" s="4267" t="s">
        <v>873</v>
      </c>
      <c r="K66" s="2520" t="s">
        <v>952</v>
      </c>
      <c r="L66" s="2564">
        <f>L70</f>
        <v>2493.3000000000002</v>
      </c>
      <c r="M66" s="2581"/>
      <c r="N66" s="2484"/>
      <c r="O66" s="2580"/>
    </row>
    <row r="67" spans="1:20" x14ac:dyDescent="0.2">
      <c r="A67" s="4321"/>
      <c r="B67" s="4331"/>
      <c r="C67" s="2364"/>
      <c r="D67" s="2363"/>
      <c r="E67" s="4376"/>
      <c r="F67" s="4353"/>
      <c r="G67" s="4137"/>
      <c r="H67" s="4262"/>
      <c r="I67" s="4259"/>
      <c r="J67" s="4268"/>
      <c r="K67" s="2558" t="s">
        <v>48</v>
      </c>
      <c r="L67" s="2579"/>
      <c r="M67" s="2556"/>
      <c r="N67" s="2562"/>
      <c r="O67" s="2578"/>
    </row>
    <row r="68" spans="1:20" ht="12.75" customHeight="1" x14ac:dyDescent="0.2">
      <c r="A68" s="4321"/>
      <c r="B68" s="4331"/>
      <c r="C68" s="2364"/>
      <c r="D68" s="2363"/>
      <c r="E68" s="4376"/>
      <c r="F68" s="4353"/>
      <c r="G68" s="4137"/>
      <c r="H68" s="4262"/>
      <c r="I68" s="4259"/>
      <c r="J68" s="4268"/>
      <c r="K68" s="2514" t="s">
        <v>37</v>
      </c>
      <c r="L68" s="2577">
        <f>L71</f>
        <v>18.5</v>
      </c>
      <c r="M68" s="2368"/>
      <c r="N68" s="885"/>
      <c r="O68" s="2576"/>
    </row>
    <row r="69" spans="1:20" ht="13.5" thickBot="1" x14ac:dyDescent="0.25">
      <c r="A69" s="4378"/>
      <c r="B69" s="4368"/>
      <c r="C69" s="2364"/>
      <c r="D69" s="2575"/>
      <c r="E69" s="4376"/>
      <c r="F69" s="4354"/>
      <c r="G69" s="4137"/>
      <c r="H69" s="4262"/>
      <c r="I69" s="4259"/>
      <c r="J69" s="4268"/>
      <c r="K69" s="2552" t="s">
        <v>29</v>
      </c>
      <c r="L69" s="2509">
        <f>L66+L68+L67</f>
        <v>2511.8000000000002</v>
      </c>
      <c r="M69" s="2493"/>
      <c r="N69" s="87"/>
      <c r="O69" s="85"/>
    </row>
    <row r="70" spans="1:20" ht="18" customHeight="1" x14ac:dyDescent="0.2">
      <c r="A70" s="2421" t="s">
        <v>35</v>
      </c>
      <c r="B70" s="2372" t="s">
        <v>35</v>
      </c>
      <c r="C70" s="2371" t="s">
        <v>77</v>
      </c>
      <c r="D70" s="2574" t="s">
        <v>35</v>
      </c>
      <c r="E70" s="4376"/>
      <c r="F70" s="4382" t="s">
        <v>958</v>
      </c>
      <c r="G70" s="4137"/>
      <c r="H70" s="4262"/>
      <c r="I70" s="4259"/>
      <c r="J70" s="4268"/>
      <c r="K70" s="2476" t="s">
        <v>952</v>
      </c>
      <c r="L70" s="2573">
        <v>2493.3000000000002</v>
      </c>
      <c r="M70" s="2387"/>
      <c r="N70" s="2569"/>
      <c r="O70" s="2568"/>
    </row>
    <row r="71" spans="1:20" ht="19.5" customHeight="1" thickBot="1" x14ac:dyDescent="0.25">
      <c r="A71" s="2559"/>
      <c r="B71" s="2365"/>
      <c r="C71" s="2364"/>
      <c r="D71" s="2572"/>
      <c r="E71" s="4376"/>
      <c r="F71" s="4383"/>
      <c r="G71" s="4137"/>
      <c r="H71" s="4262"/>
      <c r="I71" s="4259"/>
      <c r="J71" s="4268"/>
      <c r="K71" s="2571" t="s">
        <v>37</v>
      </c>
      <c r="L71" s="2570">
        <v>18.5</v>
      </c>
      <c r="M71" s="2387"/>
      <c r="N71" s="2569"/>
      <c r="O71" s="2568"/>
    </row>
    <row r="72" spans="1:20" ht="15.75" customHeight="1" thickBot="1" x14ac:dyDescent="0.25">
      <c r="A72" s="2567"/>
      <c r="B72" s="2355"/>
      <c r="C72" s="2566"/>
      <c r="D72" s="2565"/>
      <c r="E72" s="4377"/>
      <c r="F72" s="4384"/>
      <c r="G72" s="4138"/>
      <c r="H72" s="4263"/>
      <c r="I72" s="4260"/>
      <c r="J72" s="4269"/>
      <c r="K72" s="2350" t="s">
        <v>29</v>
      </c>
      <c r="L72" s="2388">
        <f>SUM(L70:L71)</f>
        <v>2511.8000000000002</v>
      </c>
      <c r="M72" s="2494"/>
      <c r="N72" s="2508"/>
      <c r="O72" s="2507"/>
    </row>
    <row r="73" spans="1:20" ht="20.25" customHeight="1" x14ac:dyDescent="0.2">
      <c r="A73" s="4320" t="s">
        <v>35</v>
      </c>
      <c r="B73" s="4336" t="s">
        <v>35</v>
      </c>
      <c r="C73" s="4338" t="s">
        <v>75</v>
      </c>
      <c r="D73" s="3582" t="s">
        <v>957</v>
      </c>
      <c r="E73" s="4160"/>
      <c r="F73" s="4161"/>
      <c r="G73" s="4136" t="s">
        <v>463</v>
      </c>
      <c r="H73" s="4261" t="s">
        <v>51</v>
      </c>
      <c r="I73" s="4258" t="s">
        <v>103</v>
      </c>
      <c r="J73" s="2382" t="s">
        <v>873</v>
      </c>
      <c r="K73" s="2520" t="s">
        <v>48</v>
      </c>
      <c r="L73" s="2564">
        <f>L78</f>
        <v>0</v>
      </c>
      <c r="M73" s="4265" t="s">
        <v>956</v>
      </c>
      <c r="N73" s="4290" t="s">
        <v>182</v>
      </c>
      <c r="O73" s="4308">
        <v>23</v>
      </c>
      <c r="R73" s="2555"/>
      <c r="S73" s="2561"/>
    </row>
    <row r="74" spans="1:20" ht="12.75" customHeight="1" x14ac:dyDescent="0.2">
      <c r="A74" s="4321"/>
      <c r="B74" s="4331"/>
      <c r="C74" s="4339"/>
      <c r="D74" s="3585"/>
      <c r="E74" s="4201"/>
      <c r="F74" s="4202"/>
      <c r="G74" s="4137"/>
      <c r="H74" s="4262"/>
      <c r="I74" s="4259"/>
      <c r="J74" s="2361"/>
      <c r="K74" s="2514" t="s">
        <v>37</v>
      </c>
      <c r="L74" s="2513">
        <f>L79</f>
        <v>614.4</v>
      </c>
      <c r="M74" s="4266"/>
      <c r="N74" s="4291"/>
      <c r="O74" s="4309"/>
      <c r="R74" s="2555"/>
      <c r="S74" s="2561"/>
      <c r="T74" s="9"/>
    </row>
    <row r="75" spans="1:20" ht="19.5" customHeight="1" x14ac:dyDescent="0.2">
      <c r="A75" s="4321"/>
      <c r="B75" s="4331"/>
      <c r="C75" s="4339"/>
      <c r="D75" s="3585"/>
      <c r="E75" s="4201"/>
      <c r="F75" s="4202"/>
      <c r="G75" s="4137"/>
      <c r="H75" s="4262"/>
      <c r="I75" s="4259"/>
      <c r="J75" s="2361"/>
      <c r="K75" s="2514" t="s">
        <v>393</v>
      </c>
      <c r="L75" s="2560"/>
      <c r="M75" s="2547"/>
      <c r="N75" s="2546"/>
      <c r="O75" s="729"/>
      <c r="R75" s="2555"/>
      <c r="S75" s="2554"/>
    </row>
    <row r="76" spans="1:20" ht="12.75" customHeight="1" x14ac:dyDescent="0.2">
      <c r="A76" s="4321"/>
      <c r="B76" s="4331"/>
      <c r="C76" s="4339"/>
      <c r="D76" s="3585"/>
      <c r="E76" s="4201"/>
      <c r="F76" s="4202"/>
      <c r="G76" s="4137"/>
      <c r="H76" s="4262"/>
      <c r="I76" s="4259"/>
      <c r="J76" s="2361"/>
      <c r="K76" s="2558" t="s">
        <v>952</v>
      </c>
      <c r="L76" s="2557">
        <f>L81</f>
        <v>0</v>
      </c>
      <c r="M76" s="2556"/>
      <c r="N76" s="2546"/>
      <c r="O76" s="266"/>
      <c r="R76" s="2555"/>
      <c r="S76" s="2554"/>
    </row>
    <row r="77" spans="1:20" ht="13.5" customHeight="1" thickBot="1" x14ac:dyDescent="0.25">
      <c r="A77" s="4322"/>
      <c r="B77" s="4337"/>
      <c r="C77" s="4340"/>
      <c r="D77" s="4162"/>
      <c r="E77" s="4163"/>
      <c r="F77" s="4164"/>
      <c r="G77" s="4138"/>
      <c r="H77" s="4263"/>
      <c r="I77" s="4260"/>
      <c r="J77" s="2351"/>
      <c r="K77" s="2552" t="s">
        <v>29</v>
      </c>
      <c r="L77" s="2509">
        <f>L73+L74+L75+L76</f>
        <v>614.4</v>
      </c>
      <c r="M77" s="2551"/>
      <c r="N77" s="2474"/>
      <c r="O77" s="2537"/>
      <c r="R77" s="2550"/>
      <c r="S77" s="2549"/>
    </row>
    <row r="78" spans="1:20" ht="26.25" customHeight="1" x14ac:dyDescent="0.2">
      <c r="A78" s="4302" t="s">
        <v>35</v>
      </c>
      <c r="B78" s="4330" t="s">
        <v>35</v>
      </c>
      <c r="C78" s="4338" t="s">
        <v>75</v>
      </c>
      <c r="D78" s="4372" t="s">
        <v>84</v>
      </c>
      <c r="E78" s="4355"/>
      <c r="F78" s="2548" t="s">
        <v>955</v>
      </c>
      <c r="G78" s="4198" t="s">
        <v>463</v>
      </c>
      <c r="H78" s="4261" t="s">
        <v>51</v>
      </c>
      <c r="I78" s="4310" t="s">
        <v>103</v>
      </c>
      <c r="J78" s="2382" t="s">
        <v>873</v>
      </c>
      <c r="K78" s="2449" t="s">
        <v>48</v>
      </c>
      <c r="L78" s="2481">
        <v>0</v>
      </c>
      <c r="M78" s="2485" t="s">
        <v>954</v>
      </c>
      <c r="N78" s="2525" t="s">
        <v>263</v>
      </c>
      <c r="O78" s="270">
        <v>3650</v>
      </c>
      <c r="P78" s="9"/>
      <c r="Q78" s="9"/>
      <c r="R78" s="9"/>
      <c r="S78" s="9"/>
    </row>
    <row r="79" spans="1:20" ht="25.5" x14ac:dyDescent="0.2">
      <c r="A79" s="4303"/>
      <c r="B79" s="4331"/>
      <c r="C79" s="4339"/>
      <c r="D79" s="4373"/>
      <c r="E79" s="4356"/>
      <c r="F79" s="2544"/>
      <c r="G79" s="4199"/>
      <c r="H79" s="4262"/>
      <c r="I79" s="4311"/>
      <c r="J79" s="2361"/>
      <c r="K79" s="2545" t="s">
        <v>37</v>
      </c>
      <c r="L79" s="2489">
        <v>614.4</v>
      </c>
      <c r="M79" s="2547" t="s">
        <v>953</v>
      </c>
      <c r="N79" s="2546" t="s">
        <v>46</v>
      </c>
      <c r="O79" s="729">
        <v>130</v>
      </c>
      <c r="Q79" s="9"/>
      <c r="R79" s="9"/>
      <c r="S79" s="9"/>
    </row>
    <row r="80" spans="1:20" x14ac:dyDescent="0.2">
      <c r="A80" s="4303"/>
      <c r="B80" s="4331"/>
      <c r="C80" s="4339"/>
      <c r="D80" s="4373"/>
      <c r="E80" s="4356"/>
      <c r="F80" s="2544"/>
      <c r="G80" s="4199"/>
      <c r="H80" s="4262"/>
      <c r="I80" s="4311"/>
      <c r="J80" s="2361"/>
      <c r="K80" s="2545" t="s">
        <v>393</v>
      </c>
      <c r="L80" s="2489"/>
      <c r="M80" s="2542"/>
      <c r="N80" s="371"/>
      <c r="O80" s="729"/>
    </row>
    <row r="81" spans="1:18" x14ac:dyDescent="0.2">
      <c r="A81" s="4303"/>
      <c r="B81" s="4331"/>
      <c r="C81" s="4339"/>
      <c r="D81" s="4373"/>
      <c r="E81" s="4356"/>
      <c r="F81" s="2544"/>
      <c r="G81" s="4199"/>
      <c r="H81" s="4262"/>
      <c r="I81" s="4311"/>
      <c r="J81" s="2361"/>
      <c r="K81" s="2543" t="s">
        <v>952</v>
      </c>
      <c r="L81" s="2489"/>
      <c r="M81" s="2542"/>
      <c r="N81" s="371"/>
      <c r="O81" s="729"/>
    </row>
    <row r="82" spans="1:18" ht="24" customHeight="1" thickBot="1" x14ac:dyDescent="0.25">
      <c r="A82" s="4304"/>
      <c r="B82" s="4332"/>
      <c r="C82" s="4358"/>
      <c r="D82" s="4374"/>
      <c r="E82" s="4357"/>
      <c r="F82" s="2541"/>
      <c r="G82" s="4200"/>
      <c r="H82" s="4263"/>
      <c r="I82" s="4311"/>
      <c r="J82" s="2351"/>
      <c r="K82" s="2540" t="s">
        <v>29</v>
      </c>
      <c r="L82" s="2539">
        <f>SUM(L78:L81)</f>
        <v>614.4</v>
      </c>
      <c r="M82" s="2538"/>
      <c r="N82" s="2474"/>
      <c r="O82" s="2537"/>
    </row>
    <row r="83" spans="1:18" ht="29.45" customHeight="1" thickBot="1" x14ac:dyDescent="0.25">
      <c r="A83" s="2413" t="s">
        <v>35</v>
      </c>
      <c r="B83" s="2438" t="s">
        <v>35</v>
      </c>
      <c r="C83" s="4379" t="s">
        <v>34</v>
      </c>
      <c r="D83" s="4380"/>
      <c r="E83" s="4380"/>
      <c r="F83" s="4380"/>
      <c r="G83" s="4380"/>
      <c r="H83" s="4380"/>
      <c r="I83" s="4380"/>
      <c r="J83" s="4381"/>
      <c r="K83" s="2343" t="s">
        <v>29</v>
      </c>
      <c r="L83" s="2342">
        <f>L25+L34+L50+L69+L77</f>
        <v>3546.2000000000003</v>
      </c>
      <c r="M83" s="2536"/>
      <c r="N83" s="2535"/>
      <c r="O83" s="2534"/>
    </row>
    <row r="84" spans="1:18" ht="17.25" customHeight="1" thickBot="1" x14ac:dyDescent="0.25">
      <c r="A84" s="4302" t="s">
        <v>35</v>
      </c>
      <c r="B84" s="4330" t="s">
        <v>84</v>
      </c>
      <c r="C84" s="2533" t="s">
        <v>951</v>
      </c>
      <c r="D84" s="302"/>
      <c r="E84" s="2532"/>
      <c r="F84" s="2529"/>
      <c r="G84" s="2528"/>
      <c r="H84" s="2531"/>
      <c r="I84" s="2530"/>
      <c r="J84" s="2529"/>
      <c r="K84" s="2529"/>
      <c r="L84" s="2529"/>
      <c r="M84" s="2528"/>
      <c r="N84" s="2528"/>
      <c r="O84" s="2527"/>
    </row>
    <row r="85" spans="1:18" ht="38.25" x14ac:dyDescent="0.2">
      <c r="A85" s="4303"/>
      <c r="B85" s="4331"/>
      <c r="C85" s="4294"/>
      <c r="D85" s="4295"/>
      <c r="E85" s="4295"/>
      <c r="F85" s="4295"/>
      <c r="G85" s="4295"/>
      <c r="H85" s="4295"/>
      <c r="I85" s="4295"/>
      <c r="J85" s="4295"/>
      <c r="K85" s="4295"/>
      <c r="L85" s="4296"/>
      <c r="M85" s="2526" t="s">
        <v>950</v>
      </c>
      <c r="N85" s="2525" t="s">
        <v>949</v>
      </c>
      <c r="O85" s="2524">
        <v>1</v>
      </c>
    </row>
    <row r="86" spans="1:18" ht="40.5" customHeight="1" thickBot="1" x14ac:dyDescent="0.25">
      <c r="A86" s="4304"/>
      <c r="B86" s="4332"/>
      <c r="C86" s="4297"/>
      <c r="D86" s="4298"/>
      <c r="E86" s="4298"/>
      <c r="F86" s="4298"/>
      <c r="G86" s="4298"/>
      <c r="H86" s="4298"/>
      <c r="I86" s="4298"/>
      <c r="J86" s="4298"/>
      <c r="K86" s="4298"/>
      <c r="L86" s="4299"/>
      <c r="M86" s="2523" t="s">
        <v>948</v>
      </c>
      <c r="N86" s="2522"/>
      <c r="O86" s="2521"/>
    </row>
    <row r="87" spans="1:18" ht="26.45" customHeight="1" x14ac:dyDescent="0.2">
      <c r="A87" s="4369" t="s">
        <v>35</v>
      </c>
      <c r="B87" s="4330" t="s">
        <v>84</v>
      </c>
      <c r="C87" s="2371" t="s">
        <v>35</v>
      </c>
      <c r="D87" s="4359" t="s">
        <v>947</v>
      </c>
      <c r="E87" s="4360"/>
      <c r="F87" s="4361"/>
      <c r="G87" s="4136" t="s">
        <v>788</v>
      </c>
      <c r="H87" s="4292" t="s">
        <v>51</v>
      </c>
      <c r="I87" s="4258" t="s">
        <v>411</v>
      </c>
      <c r="J87" s="2382" t="s">
        <v>873</v>
      </c>
      <c r="K87" s="2520" t="s">
        <v>48</v>
      </c>
      <c r="L87" s="2519">
        <f>L92+L95+L98+L101+L105+L108+L110+L114+L117+L120+L122+L124+L126+L129+L132+L135+L137+L139+L141+L143+L145+L147+L150+L152+L154+L157</f>
        <v>345.1</v>
      </c>
      <c r="M87" s="2505"/>
      <c r="N87" s="2484"/>
      <c r="O87" s="2518"/>
    </row>
    <row r="88" spans="1:18" ht="15" customHeight="1" x14ac:dyDescent="0.2">
      <c r="A88" s="4370"/>
      <c r="B88" s="4331"/>
      <c r="C88" s="2364"/>
      <c r="D88" s="4362"/>
      <c r="E88" s="4363"/>
      <c r="F88" s="4364"/>
      <c r="G88" s="4137"/>
      <c r="H88" s="4262"/>
      <c r="I88" s="4259"/>
      <c r="J88" s="2361"/>
      <c r="K88" s="2514" t="s">
        <v>37</v>
      </c>
      <c r="L88" s="2513">
        <f>L156</f>
        <v>458.1</v>
      </c>
      <c r="M88" s="2517"/>
      <c r="N88" s="2516"/>
      <c r="O88" s="2515"/>
      <c r="Q88" s="9"/>
      <c r="R88" s="9"/>
    </row>
    <row r="89" spans="1:18" ht="19.5" customHeight="1" x14ac:dyDescent="0.2">
      <c r="A89" s="4370"/>
      <c r="B89" s="4331"/>
      <c r="C89" s="2364"/>
      <c r="D89" s="4362"/>
      <c r="E89" s="4363"/>
      <c r="F89" s="4364"/>
      <c r="G89" s="4137"/>
      <c r="H89" s="4262"/>
      <c r="I89" s="4259"/>
      <c r="J89" s="2361"/>
      <c r="K89" s="2514" t="s">
        <v>39</v>
      </c>
      <c r="L89" s="2513">
        <f>L148</f>
        <v>0</v>
      </c>
      <c r="M89" s="2517"/>
      <c r="N89" s="2516"/>
      <c r="O89" s="2515"/>
    </row>
    <row r="90" spans="1:18" ht="22.5" customHeight="1" x14ac:dyDescent="0.2">
      <c r="A90" s="4370"/>
      <c r="B90" s="4331"/>
      <c r="C90" s="2364"/>
      <c r="D90" s="4362"/>
      <c r="E90" s="4363"/>
      <c r="F90" s="4364"/>
      <c r="G90" s="4137"/>
      <c r="H90" s="4262"/>
      <c r="I90" s="4259"/>
      <c r="J90" s="2361"/>
      <c r="K90" s="2514"/>
      <c r="L90" s="2513"/>
      <c r="M90" s="2512"/>
      <c r="N90" s="885"/>
      <c r="O90" s="2511"/>
    </row>
    <row r="91" spans="1:18" ht="25.5" customHeight="1" thickBot="1" x14ac:dyDescent="0.25">
      <c r="A91" s="4371"/>
      <c r="B91" s="4332"/>
      <c r="C91" s="2354"/>
      <c r="D91" s="4365"/>
      <c r="E91" s="4366"/>
      <c r="F91" s="4367"/>
      <c r="G91" s="4138"/>
      <c r="H91" s="4293"/>
      <c r="I91" s="4260"/>
      <c r="J91" s="2351"/>
      <c r="K91" s="2510" t="s">
        <v>29</v>
      </c>
      <c r="L91" s="2509">
        <f>L87+L88+L89+L90</f>
        <v>803.2</v>
      </c>
      <c r="M91" s="2494"/>
      <c r="N91" s="2508"/>
      <c r="O91" s="2507"/>
    </row>
    <row r="92" spans="1:18" ht="33" customHeight="1" x14ac:dyDescent="0.2">
      <c r="A92" s="4369" t="s">
        <v>35</v>
      </c>
      <c r="B92" s="4330" t="s">
        <v>84</v>
      </c>
      <c r="C92" s="4338" t="s">
        <v>35</v>
      </c>
      <c r="D92" s="4372" t="s">
        <v>35</v>
      </c>
      <c r="E92" s="4355"/>
      <c r="F92" s="4333" t="s">
        <v>946</v>
      </c>
      <c r="G92" s="4136" t="s">
        <v>788</v>
      </c>
      <c r="H92" s="4261" t="s">
        <v>51</v>
      </c>
      <c r="I92" s="2383" t="s">
        <v>411</v>
      </c>
      <c r="J92" s="4267" t="s">
        <v>911</v>
      </c>
      <c r="K92" s="2476" t="s">
        <v>48</v>
      </c>
      <c r="L92" s="2481">
        <v>0</v>
      </c>
      <c r="M92" s="2505" t="s">
        <v>945</v>
      </c>
      <c r="N92" s="2484" t="s">
        <v>46</v>
      </c>
      <c r="O92" s="2453">
        <v>10000</v>
      </c>
    </row>
    <row r="93" spans="1:18" ht="18.75" customHeight="1" x14ac:dyDescent="0.2">
      <c r="A93" s="4370"/>
      <c r="B93" s="4331"/>
      <c r="C93" s="4339"/>
      <c r="D93" s="4373"/>
      <c r="E93" s="4356"/>
      <c r="F93" s="4334"/>
      <c r="G93" s="4137"/>
      <c r="H93" s="4262"/>
      <c r="I93" s="2362"/>
      <c r="J93" s="4268"/>
      <c r="K93" s="2490" t="s">
        <v>37</v>
      </c>
      <c r="L93" s="2489"/>
      <c r="M93" s="2493"/>
      <c r="N93" s="2506"/>
      <c r="O93" s="85"/>
    </row>
    <row r="94" spans="1:18" ht="13.5" thickBot="1" x14ac:dyDescent="0.25">
      <c r="A94" s="4371"/>
      <c r="B94" s="4332"/>
      <c r="C94" s="4358"/>
      <c r="D94" s="4374"/>
      <c r="E94" s="4357"/>
      <c r="F94" s="4335"/>
      <c r="G94" s="4138"/>
      <c r="H94" s="4262"/>
      <c r="I94" s="2352"/>
      <c r="J94" s="4269"/>
      <c r="K94" s="2492" t="s">
        <v>29</v>
      </c>
      <c r="L94" s="2478">
        <f>SUM(L92:L93)</f>
        <v>0</v>
      </c>
      <c r="M94" s="2395"/>
      <c r="N94" s="2496"/>
      <c r="O94" s="72"/>
    </row>
    <row r="95" spans="1:18" ht="38.25" x14ac:dyDescent="0.2">
      <c r="A95" s="4369" t="s">
        <v>35</v>
      </c>
      <c r="B95" s="4330" t="s">
        <v>84</v>
      </c>
      <c r="C95" s="4338" t="s">
        <v>35</v>
      </c>
      <c r="D95" s="4372" t="s">
        <v>84</v>
      </c>
      <c r="E95" s="4355"/>
      <c r="F95" s="4333" t="s">
        <v>944</v>
      </c>
      <c r="G95" s="4136" t="s">
        <v>788</v>
      </c>
      <c r="H95" s="4262"/>
      <c r="I95" s="4258" t="s">
        <v>411</v>
      </c>
      <c r="J95" s="3304" t="s">
        <v>903</v>
      </c>
      <c r="K95" s="2476" t="s">
        <v>48</v>
      </c>
      <c r="L95" s="2481">
        <v>25</v>
      </c>
      <c r="M95" s="2505" t="s">
        <v>943</v>
      </c>
      <c r="N95" s="129" t="s">
        <v>46</v>
      </c>
      <c r="O95" s="2453">
        <v>5750</v>
      </c>
    </row>
    <row r="96" spans="1:18" x14ac:dyDescent="0.2">
      <c r="A96" s="4370"/>
      <c r="B96" s="4331"/>
      <c r="C96" s="4339"/>
      <c r="D96" s="4373"/>
      <c r="E96" s="4356"/>
      <c r="F96" s="4334"/>
      <c r="G96" s="4137"/>
      <c r="H96" s="4262"/>
      <c r="I96" s="4259"/>
      <c r="J96" s="4264"/>
      <c r="K96" s="2490" t="s">
        <v>37</v>
      </c>
      <c r="L96" s="2489"/>
      <c r="M96" s="2493"/>
      <c r="N96" s="2488"/>
      <c r="O96" s="2487"/>
    </row>
    <row r="97" spans="1:18" ht="13.5" thickBot="1" x14ac:dyDescent="0.25">
      <c r="A97" s="4371"/>
      <c r="B97" s="4332"/>
      <c r="C97" s="4358"/>
      <c r="D97" s="4374"/>
      <c r="E97" s="4357"/>
      <c r="F97" s="4335"/>
      <c r="G97" s="4138"/>
      <c r="H97" s="4263"/>
      <c r="I97" s="4260"/>
      <c r="J97" s="3305"/>
      <c r="K97" s="2492" t="s">
        <v>29</v>
      </c>
      <c r="L97" s="2478">
        <f>SUM(L95:L96)</f>
        <v>25</v>
      </c>
      <c r="M97" s="2395"/>
      <c r="N97" s="2483"/>
      <c r="O97" s="2477"/>
    </row>
    <row r="98" spans="1:18" ht="26.25" customHeight="1" x14ac:dyDescent="0.2">
      <c r="A98" s="4369" t="s">
        <v>35</v>
      </c>
      <c r="B98" s="4330" t="s">
        <v>84</v>
      </c>
      <c r="C98" s="4338" t="s">
        <v>35</v>
      </c>
      <c r="D98" s="4372" t="s">
        <v>78</v>
      </c>
      <c r="E98" s="4355"/>
      <c r="F98" s="4333" t="s">
        <v>942</v>
      </c>
      <c r="G98" s="4136" t="s">
        <v>788</v>
      </c>
      <c r="H98" s="4261" t="s">
        <v>51</v>
      </c>
      <c r="I98" s="4258" t="s">
        <v>411</v>
      </c>
      <c r="J98" s="3304" t="s">
        <v>903</v>
      </c>
      <c r="K98" s="2476" t="s">
        <v>48</v>
      </c>
      <c r="L98" s="2481">
        <v>20</v>
      </c>
      <c r="M98" s="2505" t="s">
        <v>942</v>
      </c>
      <c r="N98" s="2484"/>
      <c r="O98" s="2453">
        <v>0</v>
      </c>
    </row>
    <row r="99" spans="1:18" x14ac:dyDescent="0.2">
      <c r="A99" s="4370"/>
      <c r="B99" s="4331"/>
      <c r="C99" s="4339"/>
      <c r="D99" s="4373"/>
      <c r="E99" s="4356"/>
      <c r="F99" s="4334"/>
      <c r="G99" s="4137"/>
      <c r="H99" s="4262"/>
      <c r="I99" s="4259"/>
      <c r="J99" s="4264"/>
      <c r="K99" s="2490" t="s">
        <v>37</v>
      </c>
      <c r="L99" s="2489">
        <v>0</v>
      </c>
      <c r="M99" s="2493"/>
      <c r="N99" s="2488"/>
      <c r="O99" s="2487"/>
    </row>
    <row r="100" spans="1:18" ht="13.5" thickBot="1" x14ac:dyDescent="0.25">
      <c r="A100" s="4371"/>
      <c r="B100" s="4332"/>
      <c r="C100" s="4358"/>
      <c r="D100" s="4374"/>
      <c r="E100" s="4357"/>
      <c r="F100" s="4335"/>
      <c r="G100" s="4138"/>
      <c r="H100" s="4262"/>
      <c r="I100" s="4260"/>
      <c r="J100" s="3305"/>
      <c r="K100" s="2492" t="s">
        <v>29</v>
      </c>
      <c r="L100" s="2478">
        <f>SUM(L98:L99)</f>
        <v>20</v>
      </c>
      <c r="M100" s="2395"/>
      <c r="N100" s="2483"/>
      <c r="O100" s="2477"/>
    </row>
    <row r="101" spans="1:18" ht="38.25" x14ac:dyDescent="0.2">
      <c r="A101" s="4369" t="s">
        <v>35</v>
      </c>
      <c r="B101" s="4330" t="s">
        <v>84</v>
      </c>
      <c r="C101" s="4338" t="s">
        <v>35</v>
      </c>
      <c r="D101" s="4372" t="s">
        <v>77</v>
      </c>
      <c r="E101" s="4355"/>
      <c r="F101" s="4333" t="s">
        <v>941</v>
      </c>
      <c r="G101" s="4136" t="s">
        <v>788</v>
      </c>
      <c r="H101" s="4262"/>
      <c r="I101" s="4258" t="s">
        <v>411</v>
      </c>
      <c r="J101" s="3304" t="s">
        <v>890</v>
      </c>
      <c r="K101" s="2476" t="s">
        <v>48</v>
      </c>
      <c r="L101" s="2486">
        <v>30</v>
      </c>
      <c r="M101" s="2379" t="s">
        <v>940</v>
      </c>
      <c r="N101" s="2484" t="s">
        <v>46</v>
      </c>
      <c r="O101" s="2453">
        <v>2100</v>
      </c>
      <c r="R101" s="9"/>
    </row>
    <row r="102" spans="1:18" x14ac:dyDescent="0.2">
      <c r="A102" s="4370"/>
      <c r="B102" s="4331"/>
      <c r="C102" s="4339"/>
      <c r="D102" s="4373"/>
      <c r="E102" s="4356"/>
      <c r="F102" s="4334"/>
      <c r="G102" s="4137"/>
      <c r="H102" s="4262"/>
      <c r="I102" s="4259"/>
      <c r="J102" s="4264"/>
      <c r="K102" s="2503" t="s">
        <v>39</v>
      </c>
      <c r="L102" s="2489"/>
      <c r="M102" s="2493"/>
      <c r="N102" s="2488"/>
      <c r="O102" s="2487"/>
    </row>
    <row r="103" spans="1:18" x14ac:dyDescent="0.2">
      <c r="A103" s="4370"/>
      <c r="B103" s="4331"/>
      <c r="C103" s="4339"/>
      <c r="D103" s="4373"/>
      <c r="E103" s="4356"/>
      <c r="F103" s="4334"/>
      <c r="G103" s="4137"/>
      <c r="H103" s="4262"/>
      <c r="I103" s="4259"/>
      <c r="J103" s="4264"/>
      <c r="K103" s="2490" t="s">
        <v>37</v>
      </c>
      <c r="L103" s="2489"/>
      <c r="M103" s="2493"/>
      <c r="N103" s="2488"/>
      <c r="O103" s="2487"/>
    </row>
    <row r="104" spans="1:18" ht="13.5" customHeight="1" thickBot="1" x14ac:dyDescent="0.25">
      <c r="A104" s="4371"/>
      <c r="B104" s="4332"/>
      <c r="C104" s="4358"/>
      <c r="D104" s="4374"/>
      <c r="E104" s="4357"/>
      <c r="F104" s="4335"/>
      <c r="G104" s="4138"/>
      <c r="H104" s="4263"/>
      <c r="I104" s="4260"/>
      <c r="J104" s="3305"/>
      <c r="K104" s="2492" t="s">
        <v>29</v>
      </c>
      <c r="L104" s="2478">
        <f>SUM(L101:L103)</f>
        <v>30</v>
      </c>
      <c r="M104" s="2395"/>
      <c r="N104" s="2483"/>
      <c r="O104" s="2477"/>
    </row>
    <row r="105" spans="1:18" ht="28.5" customHeight="1" x14ac:dyDescent="0.2">
      <c r="A105" s="4369" t="s">
        <v>35</v>
      </c>
      <c r="B105" s="4330" t="s">
        <v>84</v>
      </c>
      <c r="C105" s="4338" t="s">
        <v>35</v>
      </c>
      <c r="D105" s="4372" t="s">
        <v>75</v>
      </c>
      <c r="E105" s="4355"/>
      <c r="F105" s="4333" t="s">
        <v>939</v>
      </c>
      <c r="G105" s="4136" t="s">
        <v>788</v>
      </c>
      <c r="H105" s="4261" t="s">
        <v>51</v>
      </c>
      <c r="I105" s="4258" t="s">
        <v>411</v>
      </c>
      <c r="J105" s="3304" t="s">
        <v>916</v>
      </c>
      <c r="K105" s="2476" t="s">
        <v>48</v>
      </c>
      <c r="L105" s="2481">
        <v>5</v>
      </c>
      <c r="M105" s="2379" t="s">
        <v>938</v>
      </c>
      <c r="N105" s="2484" t="s">
        <v>263</v>
      </c>
      <c r="O105" s="2504">
        <v>525</v>
      </c>
    </row>
    <row r="106" spans="1:18" ht="12.75" customHeight="1" x14ac:dyDescent="0.2">
      <c r="A106" s="4370"/>
      <c r="B106" s="4331"/>
      <c r="C106" s="4339"/>
      <c r="D106" s="4373"/>
      <c r="E106" s="4356"/>
      <c r="F106" s="4334"/>
      <c r="G106" s="4137"/>
      <c r="H106" s="4262"/>
      <c r="I106" s="4259"/>
      <c r="J106" s="4264"/>
      <c r="K106" s="2490" t="s">
        <v>37</v>
      </c>
      <c r="L106" s="2489"/>
      <c r="M106" s="2493"/>
      <c r="N106" s="2488"/>
      <c r="O106" s="2487"/>
    </row>
    <row r="107" spans="1:18" ht="33.75" customHeight="1" thickBot="1" x14ac:dyDescent="0.25">
      <c r="A107" s="4371"/>
      <c r="B107" s="4332"/>
      <c r="C107" s="4358"/>
      <c r="D107" s="4374"/>
      <c r="E107" s="4357"/>
      <c r="F107" s="4335"/>
      <c r="G107" s="4138"/>
      <c r="H107" s="4262"/>
      <c r="I107" s="4260"/>
      <c r="J107" s="3305"/>
      <c r="K107" s="2492" t="s">
        <v>29</v>
      </c>
      <c r="L107" s="2478">
        <f>SUM(L105:L106)</f>
        <v>5</v>
      </c>
      <c r="M107" s="2395"/>
      <c r="N107" s="2483"/>
      <c r="O107" s="2477"/>
    </row>
    <row r="108" spans="1:18" ht="25.5" x14ac:dyDescent="0.2">
      <c r="A108" s="4369" t="s">
        <v>35</v>
      </c>
      <c r="B108" s="4330" t="s">
        <v>84</v>
      </c>
      <c r="C108" s="4338" t="s">
        <v>35</v>
      </c>
      <c r="D108" s="4372" t="s">
        <v>71</v>
      </c>
      <c r="E108" s="4355"/>
      <c r="F108" s="4333" t="s">
        <v>937</v>
      </c>
      <c r="G108" s="4136" t="s">
        <v>788</v>
      </c>
      <c r="H108" s="4262"/>
      <c r="I108" s="4258" t="s">
        <v>411</v>
      </c>
      <c r="J108" s="3304" t="s">
        <v>921</v>
      </c>
      <c r="K108" s="2476" t="s">
        <v>48</v>
      </c>
      <c r="L108" s="2481">
        <v>8</v>
      </c>
      <c r="M108" s="2379" t="s">
        <v>936</v>
      </c>
      <c r="N108" s="2484" t="s">
        <v>46</v>
      </c>
      <c r="O108" s="2453">
        <v>1</v>
      </c>
    </row>
    <row r="109" spans="1:18" ht="16.5" customHeight="1" thickBot="1" x14ac:dyDescent="0.25">
      <c r="A109" s="4371"/>
      <c r="B109" s="4332"/>
      <c r="C109" s="4358"/>
      <c r="D109" s="4374"/>
      <c r="E109" s="4357"/>
      <c r="F109" s="4335"/>
      <c r="G109" s="4138"/>
      <c r="H109" s="4263"/>
      <c r="I109" s="4260"/>
      <c r="J109" s="3305"/>
      <c r="K109" s="2492" t="s">
        <v>29</v>
      </c>
      <c r="L109" s="2478">
        <f>SUM(L108:L108)</f>
        <v>8</v>
      </c>
      <c r="M109" s="2395"/>
      <c r="N109" s="2483"/>
      <c r="O109" s="2477"/>
    </row>
    <row r="110" spans="1:18" ht="30" customHeight="1" x14ac:dyDescent="0.2">
      <c r="A110" s="4369" t="s">
        <v>35</v>
      </c>
      <c r="B110" s="4330" t="s">
        <v>84</v>
      </c>
      <c r="C110" s="4338" t="s">
        <v>35</v>
      </c>
      <c r="D110" s="4372" t="s">
        <v>67</v>
      </c>
      <c r="E110" s="4355"/>
      <c r="F110" s="4333" t="s">
        <v>935</v>
      </c>
      <c r="G110" s="4136" t="s">
        <v>788</v>
      </c>
      <c r="H110" s="4261" t="s">
        <v>51</v>
      </c>
      <c r="I110" s="4258" t="s">
        <v>411</v>
      </c>
      <c r="J110" s="3304" t="s">
        <v>934</v>
      </c>
      <c r="K110" s="2476" t="s">
        <v>48</v>
      </c>
      <c r="L110" s="2481">
        <v>20</v>
      </c>
      <c r="M110" s="4275" t="s">
        <v>933</v>
      </c>
      <c r="N110" s="2484" t="s">
        <v>46</v>
      </c>
      <c r="O110" s="2453">
        <v>5</v>
      </c>
    </row>
    <row r="111" spans="1:18" x14ac:dyDescent="0.2">
      <c r="A111" s="4370"/>
      <c r="B111" s="4331"/>
      <c r="C111" s="4339"/>
      <c r="D111" s="4373"/>
      <c r="E111" s="4356"/>
      <c r="F111" s="4334"/>
      <c r="G111" s="4137"/>
      <c r="H111" s="4262"/>
      <c r="I111" s="4259"/>
      <c r="J111" s="4264"/>
      <c r="K111" s="2503" t="s">
        <v>39</v>
      </c>
      <c r="L111" s="2489"/>
      <c r="M111" s="3380"/>
      <c r="N111" s="2488"/>
      <c r="O111" s="2487"/>
    </row>
    <row r="112" spans="1:18" x14ac:dyDescent="0.2">
      <c r="A112" s="4370"/>
      <c r="B112" s="4331"/>
      <c r="C112" s="4339"/>
      <c r="D112" s="4373"/>
      <c r="E112" s="4356"/>
      <c r="F112" s="4334"/>
      <c r="G112" s="4137"/>
      <c r="H112" s="4262"/>
      <c r="I112" s="4259"/>
      <c r="J112" s="4264"/>
      <c r="K112" s="2490" t="s">
        <v>37</v>
      </c>
      <c r="L112" s="2489"/>
      <c r="M112" s="2493"/>
      <c r="N112" s="2488"/>
      <c r="O112" s="2487"/>
    </row>
    <row r="113" spans="1:20" ht="13.5" thickBot="1" x14ac:dyDescent="0.25">
      <c r="A113" s="4371"/>
      <c r="B113" s="4332"/>
      <c r="C113" s="4358"/>
      <c r="D113" s="4374"/>
      <c r="E113" s="4357"/>
      <c r="F113" s="4335"/>
      <c r="G113" s="4138"/>
      <c r="H113" s="4262"/>
      <c r="I113" s="4260"/>
      <c r="J113" s="3305"/>
      <c r="K113" s="2492" t="s">
        <v>29</v>
      </c>
      <c r="L113" s="2478">
        <f>SUM(L110:L112)</f>
        <v>20</v>
      </c>
      <c r="M113" s="2395"/>
      <c r="N113" s="2483"/>
      <c r="O113" s="2477"/>
    </row>
    <row r="114" spans="1:20" ht="25.5" x14ac:dyDescent="0.2">
      <c r="A114" s="4369" t="s">
        <v>35</v>
      </c>
      <c r="B114" s="4330" t="s">
        <v>84</v>
      </c>
      <c r="C114" s="4338" t="s">
        <v>35</v>
      </c>
      <c r="D114" s="4372" t="s">
        <v>63</v>
      </c>
      <c r="E114" s="4355"/>
      <c r="F114" s="4333" t="s">
        <v>932</v>
      </c>
      <c r="G114" s="4136" t="s">
        <v>788</v>
      </c>
      <c r="H114" s="4262"/>
      <c r="I114" s="4258" t="s">
        <v>411</v>
      </c>
      <c r="J114" s="3304" t="s">
        <v>873</v>
      </c>
      <c r="K114" s="2476" t="s">
        <v>48</v>
      </c>
      <c r="L114" s="2502">
        <v>20</v>
      </c>
      <c r="M114" s="2379" t="s">
        <v>931</v>
      </c>
      <c r="N114" s="2484" t="s">
        <v>46</v>
      </c>
      <c r="O114" s="2453">
        <v>48</v>
      </c>
      <c r="R114" s="9"/>
    </row>
    <row r="115" spans="1:20" x14ac:dyDescent="0.2">
      <c r="A115" s="4370"/>
      <c r="B115" s="4331"/>
      <c r="C115" s="4339"/>
      <c r="D115" s="4373"/>
      <c r="E115" s="4356"/>
      <c r="F115" s="4334"/>
      <c r="G115" s="4137"/>
      <c r="H115" s="4262"/>
      <c r="I115" s="4259"/>
      <c r="J115" s="4264"/>
      <c r="K115" s="2490" t="s">
        <v>37</v>
      </c>
      <c r="L115" s="2489"/>
      <c r="M115" s="2493"/>
      <c r="N115" s="2488"/>
      <c r="O115" s="2487"/>
      <c r="R115" s="9"/>
    </row>
    <row r="116" spans="1:20" ht="13.5" thickBot="1" x14ac:dyDescent="0.25">
      <c r="A116" s="4371"/>
      <c r="B116" s="4332"/>
      <c r="C116" s="4358"/>
      <c r="D116" s="4374"/>
      <c r="E116" s="4357"/>
      <c r="F116" s="4335"/>
      <c r="G116" s="4138"/>
      <c r="H116" s="4263"/>
      <c r="I116" s="4260"/>
      <c r="J116" s="3305"/>
      <c r="K116" s="2492" t="s">
        <v>29</v>
      </c>
      <c r="L116" s="2478">
        <f>SUM(L114:L115)</f>
        <v>20</v>
      </c>
      <c r="M116" s="2395"/>
      <c r="N116" s="2483"/>
      <c r="O116" s="2477"/>
      <c r="R116" s="9"/>
    </row>
    <row r="117" spans="1:20" ht="25.5" x14ac:dyDescent="0.2">
      <c r="A117" s="4369" t="s">
        <v>35</v>
      </c>
      <c r="B117" s="4330" t="s">
        <v>84</v>
      </c>
      <c r="C117" s="4338" t="s">
        <v>35</v>
      </c>
      <c r="D117" s="4372" t="s">
        <v>58</v>
      </c>
      <c r="E117" s="4355"/>
      <c r="F117" s="4333" t="s">
        <v>930</v>
      </c>
      <c r="G117" s="4136" t="s">
        <v>788</v>
      </c>
      <c r="H117" s="4261" t="s">
        <v>51</v>
      </c>
      <c r="I117" s="4258" t="s">
        <v>411</v>
      </c>
      <c r="J117" s="3304" t="s">
        <v>911</v>
      </c>
      <c r="K117" s="2476" t="s">
        <v>48</v>
      </c>
      <c r="L117" s="2501">
        <v>14</v>
      </c>
      <c r="M117" s="2485" t="s">
        <v>929</v>
      </c>
      <c r="N117" s="2484" t="s">
        <v>46</v>
      </c>
      <c r="O117" s="2453">
        <v>48</v>
      </c>
      <c r="R117" s="9"/>
    </row>
    <row r="118" spans="1:20" x14ac:dyDescent="0.2">
      <c r="A118" s="4370"/>
      <c r="B118" s="4331"/>
      <c r="C118" s="4339"/>
      <c r="D118" s="4373"/>
      <c r="E118" s="4356"/>
      <c r="F118" s="4334"/>
      <c r="G118" s="4137"/>
      <c r="H118" s="4262"/>
      <c r="I118" s="4259"/>
      <c r="J118" s="4264"/>
      <c r="K118" s="2490" t="s">
        <v>37</v>
      </c>
      <c r="L118" s="2489"/>
      <c r="M118" s="2493"/>
      <c r="N118" s="2488"/>
      <c r="O118" s="2487"/>
      <c r="R118" s="9"/>
    </row>
    <row r="119" spans="1:20" ht="13.5" thickBot="1" x14ac:dyDescent="0.25">
      <c r="A119" s="4371"/>
      <c r="B119" s="4332"/>
      <c r="C119" s="4358"/>
      <c r="D119" s="4374"/>
      <c r="E119" s="4357"/>
      <c r="F119" s="4335"/>
      <c r="G119" s="4138"/>
      <c r="H119" s="4262"/>
      <c r="I119" s="4260"/>
      <c r="J119" s="3305"/>
      <c r="K119" s="2492" t="s">
        <v>29</v>
      </c>
      <c r="L119" s="2478">
        <f>SUM(L117:L118)</f>
        <v>14</v>
      </c>
      <c r="M119" s="2395"/>
      <c r="N119" s="2483"/>
      <c r="O119" s="2477"/>
      <c r="R119" s="9"/>
    </row>
    <row r="120" spans="1:20" ht="24.75" customHeight="1" x14ac:dyDescent="0.2">
      <c r="A120" s="4369" t="s">
        <v>35</v>
      </c>
      <c r="B120" s="4330" t="s">
        <v>84</v>
      </c>
      <c r="C120" s="4338" t="s">
        <v>35</v>
      </c>
      <c r="D120" s="4372" t="s">
        <v>33</v>
      </c>
      <c r="E120" s="4355"/>
      <c r="F120" s="4333" t="s">
        <v>928</v>
      </c>
      <c r="G120" s="4136" t="s">
        <v>788</v>
      </c>
      <c r="H120" s="4262"/>
      <c r="I120" s="4258" t="s">
        <v>411</v>
      </c>
      <c r="J120" s="3304" t="s">
        <v>916</v>
      </c>
      <c r="K120" s="2476" t="s">
        <v>48</v>
      </c>
      <c r="L120" s="2481">
        <v>0.5</v>
      </c>
      <c r="M120" s="2485" t="s">
        <v>927</v>
      </c>
      <c r="N120" s="2484" t="s">
        <v>46</v>
      </c>
      <c r="O120" s="2453">
        <v>3</v>
      </c>
      <c r="R120" s="9"/>
    </row>
    <row r="121" spans="1:20" ht="13.5" thickBot="1" x14ac:dyDescent="0.25">
      <c r="A121" s="4371"/>
      <c r="B121" s="4332"/>
      <c r="C121" s="4358"/>
      <c r="D121" s="4374"/>
      <c r="E121" s="4357"/>
      <c r="F121" s="4335"/>
      <c r="G121" s="4138"/>
      <c r="H121" s="4262"/>
      <c r="I121" s="4260"/>
      <c r="J121" s="3305"/>
      <c r="K121" s="2492" t="s">
        <v>29</v>
      </c>
      <c r="L121" s="2478">
        <f>SUM(L120)</f>
        <v>0.5</v>
      </c>
      <c r="M121" s="2395"/>
      <c r="N121" s="2483"/>
      <c r="O121" s="2477"/>
      <c r="R121" s="9"/>
    </row>
    <row r="122" spans="1:20" ht="30" customHeight="1" x14ac:dyDescent="0.2">
      <c r="A122" s="4369" t="s">
        <v>35</v>
      </c>
      <c r="B122" s="4330" t="s">
        <v>84</v>
      </c>
      <c r="C122" s="4338" t="s">
        <v>35</v>
      </c>
      <c r="D122" s="4372" t="s">
        <v>418</v>
      </c>
      <c r="E122" s="4355"/>
      <c r="F122" s="4333" t="s">
        <v>926</v>
      </c>
      <c r="G122" s="4136" t="s">
        <v>788</v>
      </c>
      <c r="H122" s="4262"/>
      <c r="I122" s="4258" t="s">
        <v>411</v>
      </c>
      <c r="J122" s="3304" t="s">
        <v>885</v>
      </c>
      <c r="K122" s="2476" t="s">
        <v>48</v>
      </c>
      <c r="L122" s="2481">
        <v>4</v>
      </c>
      <c r="M122" s="2485" t="s">
        <v>925</v>
      </c>
      <c r="N122" s="2484" t="s">
        <v>46</v>
      </c>
      <c r="O122" s="2453">
        <v>4</v>
      </c>
      <c r="R122" s="9"/>
    </row>
    <row r="123" spans="1:20" ht="13.5" thickBot="1" x14ac:dyDescent="0.25">
      <c r="A123" s="4371"/>
      <c r="B123" s="4332"/>
      <c r="C123" s="4358"/>
      <c r="D123" s="4374"/>
      <c r="E123" s="4357"/>
      <c r="F123" s="4335"/>
      <c r="G123" s="4137"/>
      <c r="H123" s="4263"/>
      <c r="I123" s="4260"/>
      <c r="J123" s="3305"/>
      <c r="K123" s="2492" t="s">
        <v>29</v>
      </c>
      <c r="L123" s="2478">
        <f>SUM(L122)</f>
        <v>4</v>
      </c>
      <c r="M123" s="2395"/>
      <c r="N123" s="2483"/>
      <c r="O123" s="2477"/>
      <c r="R123" s="9"/>
    </row>
    <row r="124" spans="1:20" ht="30.75" customHeight="1" thickBot="1" x14ac:dyDescent="0.25">
      <c r="A124" s="4369" t="s">
        <v>35</v>
      </c>
      <c r="B124" s="4330" t="s">
        <v>84</v>
      </c>
      <c r="C124" s="4338" t="s">
        <v>35</v>
      </c>
      <c r="D124" s="4372" t="s">
        <v>411</v>
      </c>
      <c r="E124" s="4385"/>
      <c r="F124" s="4333" t="s">
        <v>923</v>
      </c>
      <c r="G124" s="4136" t="s">
        <v>788</v>
      </c>
      <c r="H124" s="4292" t="s">
        <v>51</v>
      </c>
      <c r="I124" s="4258" t="s">
        <v>411</v>
      </c>
      <c r="J124" s="3304" t="s">
        <v>924</v>
      </c>
      <c r="K124" s="2500" t="s">
        <v>48</v>
      </c>
      <c r="L124" s="2499">
        <v>4</v>
      </c>
      <c r="M124" s="2485" t="s">
        <v>923</v>
      </c>
      <c r="N124" s="2484" t="s">
        <v>46</v>
      </c>
      <c r="O124" s="2453">
        <v>1</v>
      </c>
      <c r="R124" s="9"/>
    </row>
    <row r="125" spans="1:20" ht="24.6" customHeight="1" thickBot="1" x14ac:dyDescent="0.25">
      <c r="A125" s="4371"/>
      <c r="B125" s="4332"/>
      <c r="C125" s="4358"/>
      <c r="D125" s="4374"/>
      <c r="E125" s="4386"/>
      <c r="F125" s="4335"/>
      <c r="G125" s="4137"/>
      <c r="H125" s="4262"/>
      <c r="I125" s="4260"/>
      <c r="J125" s="3305"/>
      <c r="K125" s="2498" t="s">
        <v>29</v>
      </c>
      <c r="L125" s="2497">
        <f>SUM(L124)</f>
        <v>4</v>
      </c>
      <c r="M125" s="2395"/>
      <c r="N125" s="2496"/>
      <c r="O125" s="72"/>
    </row>
    <row r="126" spans="1:20" ht="32.450000000000003" customHeight="1" x14ac:dyDescent="0.2">
      <c r="A126" s="4369" t="s">
        <v>35</v>
      </c>
      <c r="B126" s="4330" t="s">
        <v>84</v>
      </c>
      <c r="C126" s="4338" t="s">
        <v>35</v>
      </c>
      <c r="D126" s="4372" t="s">
        <v>408</v>
      </c>
      <c r="E126" s="4355"/>
      <c r="F126" s="4333" t="s">
        <v>922</v>
      </c>
      <c r="G126" s="4136" t="s">
        <v>788</v>
      </c>
      <c r="H126" s="4262"/>
      <c r="I126" s="4258" t="s">
        <v>411</v>
      </c>
      <c r="J126" s="3304" t="s">
        <v>921</v>
      </c>
      <c r="K126" s="2476" t="s">
        <v>48</v>
      </c>
      <c r="L126" s="2481">
        <v>40</v>
      </c>
      <c r="M126" s="4275" t="s">
        <v>920</v>
      </c>
      <c r="N126" s="2484" t="s">
        <v>263</v>
      </c>
      <c r="O126" s="2453">
        <v>8</v>
      </c>
      <c r="P126" s="2495"/>
      <c r="R126" s="9"/>
      <c r="T126" s="9"/>
    </row>
    <row r="127" spans="1:20" ht="14.45" customHeight="1" x14ac:dyDescent="0.2">
      <c r="A127" s="4370"/>
      <c r="B127" s="4331"/>
      <c r="C127" s="4339"/>
      <c r="D127" s="4373"/>
      <c r="E127" s="4356"/>
      <c r="F127" s="4334"/>
      <c r="G127" s="4137"/>
      <c r="H127" s="4262"/>
      <c r="I127" s="4259"/>
      <c r="J127" s="4264"/>
      <c r="K127" s="2490" t="s">
        <v>37</v>
      </c>
      <c r="L127" s="2489"/>
      <c r="M127" s="4276"/>
      <c r="N127" s="2488"/>
      <c r="O127" s="2487"/>
    </row>
    <row r="128" spans="1:20" ht="15" customHeight="1" thickBot="1" x14ac:dyDescent="0.25">
      <c r="A128" s="4371"/>
      <c r="B128" s="4332"/>
      <c r="C128" s="4358"/>
      <c r="D128" s="4374"/>
      <c r="E128" s="4357"/>
      <c r="F128" s="4335"/>
      <c r="G128" s="4138"/>
      <c r="H128" s="4293"/>
      <c r="I128" s="4260"/>
      <c r="J128" s="3305"/>
      <c r="K128" s="2479" t="s">
        <v>29</v>
      </c>
      <c r="L128" s="2478">
        <f>SUM(L126:L127)</f>
        <v>40</v>
      </c>
      <c r="M128" s="4277"/>
      <c r="N128" s="2483"/>
      <c r="O128" s="2477"/>
    </row>
    <row r="129" spans="1:20" ht="39" hidden="1" customHeight="1" x14ac:dyDescent="0.2">
      <c r="A129" s="4369" t="s">
        <v>35</v>
      </c>
      <c r="B129" s="4330" t="s">
        <v>84</v>
      </c>
      <c r="C129" s="4338" t="s">
        <v>35</v>
      </c>
      <c r="D129" s="4372" t="s">
        <v>404</v>
      </c>
      <c r="E129" s="4355"/>
      <c r="F129" s="4333" t="s">
        <v>919</v>
      </c>
      <c r="G129" s="4136" t="s">
        <v>788</v>
      </c>
      <c r="H129" s="4261" t="s">
        <v>51</v>
      </c>
      <c r="I129" s="4258" t="s">
        <v>411</v>
      </c>
      <c r="J129" s="4267" t="s">
        <v>903</v>
      </c>
      <c r="K129" s="2476" t="s">
        <v>48</v>
      </c>
      <c r="L129" s="2481">
        <v>0</v>
      </c>
      <c r="M129" s="2485" t="s">
        <v>918</v>
      </c>
      <c r="N129" s="2484" t="s">
        <v>263</v>
      </c>
      <c r="O129" s="2453">
        <v>0</v>
      </c>
    </row>
    <row r="130" spans="1:20" ht="13.5" hidden="1" thickBot="1" x14ac:dyDescent="0.25">
      <c r="A130" s="4370"/>
      <c r="B130" s="4331"/>
      <c r="C130" s="4339"/>
      <c r="D130" s="4373"/>
      <c r="E130" s="4356"/>
      <c r="F130" s="4334"/>
      <c r="G130" s="4137"/>
      <c r="H130" s="4262"/>
      <c r="I130" s="4259"/>
      <c r="J130" s="4268"/>
      <c r="K130" s="2490" t="s">
        <v>37</v>
      </c>
      <c r="L130" s="2489"/>
      <c r="M130" s="2493"/>
      <c r="N130" s="2488"/>
      <c r="O130" s="2487"/>
    </row>
    <row r="131" spans="1:20" ht="13.5" hidden="1" thickBot="1" x14ac:dyDescent="0.25">
      <c r="A131" s="4371"/>
      <c r="B131" s="4332"/>
      <c r="C131" s="4358"/>
      <c r="D131" s="4374"/>
      <c r="E131" s="4357"/>
      <c r="F131" s="4335"/>
      <c r="G131" s="4138"/>
      <c r="H131" s="4262"/>
      <c r="I131" s="4260"/>
      <c r="J131" s="4269"/>
      <c r="K131" s="2492" t="s">
        <v>29</v>
      </c>
      <c r="L131" s="2478">
        <f>SUM(L129:L130)</f>
        <v>0</v>
      </c>
      <c r="M131" s="2395"/>
      <c r="N131" s="2483"/>
      <c r="O131" s="2477"/>
    </row>
    <row r="132" spans="1:20" ht="24.75" customHeight="1" x14ac:dyDescent="0.2">
      <c r="A132" s="4369" t="s">
        <v>35</v>
      </c>
      <c r="B132" s="4330" t="s">
        <v>84</v>
      </c>
      <c r="C132" s="4338" t="s">
        <v>35</v>
      </c>
      <c r="D132" s="4372" t="s">
        <v>398</v>
      </c>
      <c r="E132" s="4355"/>
      <c r="F132" s="4333" t="s">
        <v>917</v>
      </c>
      <c r="G132" s="4136" t="s">
        <v>788</v>
      </c>
      <c r="H132" s="4262"/>
      <c r="I132" s="4258" t="s">
        <v>411</v>
      </c>
      <c r="J132" s="3304" t="s">
        <v>916</v>
      </c>
      <c r="K132" s="2476" t="s">
        <v>48</v>
      </c>
      <c r="L132" s="2481">
        <v>15</v>
      </c>
      <c r="M132" s="4275" t="s">
        <v>915</v>
      </c>
      <c r="N132" s="2484" t="s">
        <v>263</v>
      </c>
      <c r="O132" s="2453">
        <v>100</v>
      </c>
    </row>
    <row r="133" spans="1:20" x14ac:dyDescent="0.2">
      <c r="A133" s="4370"/>
      <c r="B133" s="4331"/>
      <c r="C133" s="4339"/>
      <c r="D133" s="4373"/>
      <c r="E133" s="4356"/>
      <c r="F133" s="4334"/>
      <c r="G133" s="4137"/>
      <c r="H133" s="4262"/>
      <c r="I133" s="4259"/>
      <c r="J133" s="4264"/>
      <c r="K133" s="2490" t="s">
        <v>37</v>
      </c>
      <c r="L133" s="2489">
        <v>0</v>
      </c>
      <c r="M133" s="3380"/>
      <c r="N133" s="2488"/>
      <c r="O133" s="2487"/>
    </row>
    <row r="134" spans="1:20" ht="13.5" thickBot="1" x14ac:dyDescent="0.25">
      <c r="A134" s="4371"/>
      <c r="B134" s="4332"/>
      <c r="C134" s="4358"/>
      <c r="D134" s="4374"/>
      <c r="E134" s="4357"/>
      <c r="F134" s="4335"/>
      <c r="G134" s="4138"/>
      <c r="H134" s="4263"/>
      <c r="I134" s="4260"/>
      <c r="J134" s="3305"/>
      <c r="K134" s="2479" t="s">
        <v>29</v>
      </c>
      <c r="L134" s="2478">
        <f>SUM(L132:L133)</f>
        <v>15</v>
      </c>
      <c r="M134" s="2395"/>
      <c r="N134" s="2483"/>
      <c r="O134" s="2477"/>
    </row>
    <row r="135" spans="1:20" ht="26.25" customHeight="1" x14ac:dyDescent="0.2">
      <c r="A135" s="4369" t="s">
        <v>35</v>
      </c>
      <c r="B135" s="4330" t="s">
        <v>84</v>
      </c>
      <c r="C135" s="4338" t="s">
        <v>35</v>
      </c>
      <c r="D135" s="4372" t="s">
        <v>396</v>
      </c>
      <c r="E135" s="4355"/>
      <c r="F135" s="4333" t="s">
        <v>914</v>
      </c>
      <c r="G135" s="4136" t="s">
        <v>788</v>
      </c>
      <c r="H135" s="4261" t="s">
        <v>51</v>
      </c>
      <c r="I135" s="4258" t="s">
        <v>411</v>
      </c>
      <c r="J135" s="3304" t="s">
        <v>908</v>
      </c>
      <c r="K135" s="2476" t="s">
        <v>48</v>
      </c>
      <c r="L135" s="2481">
        <v>0</v>
      </c>
      <c r="M135" s="2485" t="s">
        <v>913</v>
      </c>
      <c r="N135" s="2484" t="s">
        <v>46</v>
      </c>
      <c r="O135" s="2453">
        <v>0</v>
      </c>
    </row>
    <row r="136" spans="1:20" ht="13.5" thickBot="1" x14ac:dyDescent="0.25">
      <c r="A136" s="4371"/>
      <c r="B136" s="4332"/>
      <c r="C136" s="4358"/>
      <c r="D136" s="4374"/>
      <c r="E136" s="4357"/>
      <c r="F136" s="4335"/>
      <c r="G136" s="4137"/>
      <c r="H136" s="4262"/>
      <c r="I136" s="4260"/>
      <c r="J136" s="3305"/>
      <c r="K136" s="2479" t="s">
        <v>29</v>
      </c>
      <c r="L136" s="2478">
        <f>SUM(L135)</f>
        <v>0</v>
      </c>
      <c r="M136" s="2395"/>
      <c r="N136" s="2483"/>
      <c r="O136" s="2477"/>
    </row>
    <row r="137" spans="1:20" ht="27" customHeight="1" x14ac:dyDescent="0.2">
      <c r="A137" s="4369" t="s">
        <v>35</v>
      </c>
      <c r="B137" s="4330" t="s">
        <v>84</v>
      </c>
      <c r="C137" s="4338" t="s">
        <v>35</v>
      </c>
      <c r="D137" s="4372" t="s">
        <v>526</v>
      </c>
      <c r="E137" s="4355"/>
      <c r="F137" s="4333" t="s">
        <v>912</v>
      </c>
      <c r="G137" s="4136" t="s">
        <v>788</v>
      </c>
      <c r="H137" s="4262"/>
      <c r="I137" s="4258" t="s">
        <v>411</v>
      </c>
      <c r="J137" s="3304" t="s">
        <v>911</v>
      </c>
      <c r="K137" s="2476" t="s">
        <v>48</v>
      </c>
      <c r="L137" s="2486">
        <v>51</v>
      </c>
      <c r="M137" s="2485" t="s">
        <v>910</v>
      </c>
      <c r="N137" s="2484" t="s">
        <v>46</v>
      </c>
      <c r="O137" s="2453">
        <v>45</v>
      </c>
      <c r="Q137" s="9"/>
      <c r="R137" s="9"/>
    </row>
    <row r="138" spans="1:20" ht="16.5" customHeight="1" thickBot="1" x14ac:dyDescent="0.25">
      <c r="A138" s="4371"/>
      <c r="B138" s="4332"/>
      <c r="C138" s="4358"/>
      <c r="D138" s="4374"/>
      <c r="E138" s="4357"/>
      <c r="F138" s="4335"/>
      <c r="G138" s="4137"/>
      <c r="H138" s="4262"/>
      <c r="I138" s="4260"/>
      <c r="J138" s="3305"/>
      <c r="K138" s="2479" t="s">
        <v>29</v>
      </c>
      <c r="L138" s="2478">
        <f>SUM(L137)</f>
        <v>51</v>
      </c>
      <c r="M138" s="2395"/>
      <c r="N138" s="2483"/>
      <c r="O138" s="2477"/>
    </row>
    <row r="139" spans="1:20" ht="30.75" customHeight="1" x14ac:dyDescent="0.2">
      <c r="A139" s="4369" t="s">
        <v>35</v>
      </c>
      <c r="B139" s="4330" t="s">
        <v>84</v>
      </c>
      <c r="C139" s="4338" t="s">
        <v>35</v>
      </c>
      <c r="D139" s="4372" t="s">
        <v>524</v>
      </c>
      <c r="E139" s="4355"/>
      <c r="F139" s="4333" t="s">
        <v>909</v>
      </c>
      <c r="G139" s="4136" t="s">
        <v>788</v>
      </c>
      <c r="H139" s="4262"/>
      <c r="I139" s="4258" t="s">
        <v>411</v>
      </c>
      <c r="J139" s="3304" t="s">
        <v>908</v>
      </c>
      <c r="K139" s="2476" t="s">
        <v>48</v>
      </c>
      <c r="L139" s="2481">
        <v>10</v>
      </c>
      <c r="M139" s="272" t="s">
        <v>907</v>
      </c>
      <c r="N139" s="129" t="s">
        <v>46</v>
      </c>
      <c r="O139" s="2480">
        <v>900</v>
      </c>
      <c r="P139" s="9"/>
    </row>
    <row r="140" spans="1:20" ht="17.25" customHeight="1" thickBot="1" x14ac:dyDescent="0.25">
      <c r="A140" s="4371"/>
      <c r="B140" s="4332"/>
      <c r="C140" s="4358"/>
      <c r="D140" s="4374"/>
      <c r="E140" s="4357"/>
      <c r="F140" s="4335"/>
      <c r="G140" s="4137"/>
      <c r="H140" s="4262"/>
      <c r="I140" s="4260"/>
      <c r="J140" s="3305"/>
      <c r="K140" s="2479" t="s">
        <v>29</v>
      </c>
      <c r="L140" s="2478">
        <f>SUM(L139)</f>
        <v>10</v>
      </c>
      <c r="M140" s="2395"/>
      <c r="N140" s="73"/>
      <c r="O140" s="2477"/>
    </row>
    <row r="141" spans="1:20" ht="26.25" customHeight="1" thickBot="1" x14ac:dyDescent="0.25">
      <c r="A141" s="4369" t="s">
        <v>35</v>
      </c>
      <c r="B141" s="4330" t="s">
        <v>84</v>
      </c>
      <c r="C141" s="2452" t="s">
        <v>35</v>
      </c>
      <c r="D141" s="2451" t="s">
        <v>507</v>
      </c>
      <c r="E141" s="4355"/>
      <c r="F141" s="4387" t="s">
        <v>906</v>
      </c>
      <c r="G141" s="4136" t="s">
        <v>788</v>
      </c>
      <c r="H141" s="4262"/>
      <c r="I141" s="4258" t="s">
        <v>411</v>
      </c>
      <c r="J141" s="1002" t="s">
        <v>903</v>
      </c>
      <c r="K141" s="2476" t="s">
        <v>48</v>
      </c>
      <c r="L141" s="2462">
        <v>1.3</v>
      </c>
      <c r="M141" s="2461" t="s">
        <v>905</v>
      </c>
      <c r="N141" s="129" t="s">
        <v>46</v>
      </c>
      <c r="O141" s="2460">
        <v>12</v>
      </c>
      <c r="P141" s="5"/>
      <c r="Q141" s="5"/>
      <c r="R141" s="5"/>
      <c r="S141" s="5"/>
      <c r="T141" s="5"/>
    </row>
    <row r="142" spans="1:20" ht="18" customHeight="1" thickBot="1" x14ac:dyDescent="0.25">
      <c r="A142" s="4371"/>
      <c r="B142" s="4332"/>
      <c r="C142" s="2459"/>
      <c r="D142" s="761"/>
      <c r="E142" s="4357"/>
      <c r="F142" s="4388"/>
      <c r="G142" s="4137"/>
      <c r="H142" s="4262"/>
      <c r="I142" s="4260"/>
      <c r="J142" s="2475"/>
      <c r="K142" s="2472" t="s">
        <v>29</v>
      </c>
      <c r="L142" s="2393">
        <f>SUM(L141)</f>
        <v>1.3</v>
      </c>
      <c r="M142" s="2348"/>
      <c r="N142" s="2474"/>
      <c r="O142" s="2473"/>
      <c r="P142" s="9"/>
      <c r="Q142" s="9"/>
      <c r="R142" s="9"/>
      <c r="S142" s="9"/>
      <c r="T142" s="9"/>
    </row>
    <row r="143" spans="1:20" ht="30.6" customHeight="1" thickBot="1" x14ac:dyDescent="0.25">
      <c r="A143" s="4369" t="s">
        <v>35</v>
      </c>
      <c r="B143" s="4330" t="s">
        <v>84</v>
      </c>
      <c r="C143" s="2452" t="s">
        <v>35</v>
      </c>
      <c r="D143" s="2451" t="s">
        <v>512</v>
      </c>
      <c r="E143" s="2450"/>
      <c r="F143" s="3850" t="s">
        <v>904</v>
      </c>
      <c r="G143" s="4136" t="s">
        <v>788</v>
      </c>
      <c r="H143" s="2469"/>
      <c r="I143" s="4258" t="s">
        <v>411</v>
      </c>
      <c r="J143" s="1002" t="s">
        <v>903</v>
      </c>
      <c r="K143" s="2360" t="s">
        <v>48</v>
      </c>
      <c r="L143" s="2466">
        <v>1</v>
      </c>
      <c r="M143" s="2461" t="s">
        <v>902</v>
      </c>
      <c r="N143" s="129" t="s">
        <v>46</v>
      </c>
      <c r="O143" s="2460">
        <v>1</v>
      </c>
    </row>
    <row r="144" spans="1:20" ht="18" customHeight="1" thickBot="1" x14ac:dyDescent="0.25">
      <c r="A144" s="4371"/>
      <c r="B144" s="4332"/>
      <c r="C144" s="2459"/>
      <c r="D144" s="761"/>
      <c r="E144" s="760"/>
      <c r="F144" s="3852"/>
      <c r="G144" s="4137"/>
      <c r="H144" s="2469"/>
      <c r="I144" s="4260"/>
      <c r="J144" s="2351"/>
      <c r="K144" s="2472" t="s">
        <v>29</v>
      </c>
      <c r="L144" s="2393">
        <f>SUM(L143)</f>
        <v>1</v>
      </c>
      <c r="M144" s="1402"/>
      <c r="N144" s="828"/>
      <c r="O144" s="2454"/>
    </row>
    <row r="145" spans="1:22" ht="40.15" customHeight="1" thickBot="1" x14ac:dyDescent="0.25">
      <c r="A145" s="4369" t="s">
        <v>35</v>
      </c>
      <c r="B145" s="4330" t="s">
        <v>84</v>
      </c>
      <c r="C145" s="2452" t="s">
        <v>35</v>
      </c>
      <c r="D145" s="2451" t="s">
        <v>519</v>
      </c>
      <c r="E145" s="2450"/>
      <c r="F145" s="2471" t="s">
        <v>901</v>
      </c>
      <c r="G145" s="4137"/>
      <c r="H145" s="2469"/>
      <c r="I145" s="4258" t="s">
        <v>411</v>
      </c>
      <c r="J145" s="2382" t="s">
        <v>900</v>
      </c>
      <c r="K145" s="2463" t="s">
        <v>48</v>
      </c>
      <c r="L145" s="2393">
        <v>10</v>
      </c>
      <c r="M145" s="2470" t="s">
        <v>899</v>
      </c>
      <c r="N145" s="129" t="s">
        <v>46</v>
      </c>
      <c r="O145" s="2460">
        <v>7</v>
      </c>
    </row>
    <row r="146" spans="1:22" ht="24.75" customHeight="1" thickBot="1" x14ac:dyDescent="0.25">
      <c r="A146" s="4371"/>
      <c r="B146" s="4332"/>
      <c r="C146" s="2459"/>
      <c r="D146" s="761"/>
      <c r="E146" s="760"/>
      <c r="F146" s="2006"/>
      <c r="G146" s="4138"/>
      <c r="H146" s="2469"/>
      <c r="I146" s="4260"/>
      <c r="J146" s="2351"/>
      <c r="K146" s="2389" t="s">
        <v>29</v>
      </c>
      <c r="L146" s="2393">
        <f>SUM(L145)</f>
        <v>10</v>
      </c>
      <c r="M146" s="1402"/>
      <c r="N146" s="828"/>
      <c r="O146" s="2454"/>
    </row>
    <row r="147" spans="1:22" ht="24.75" hidden="1" customHeight="1" thickBot="1" x14ac:dyDescent="0.25">
      <c r="A147" s="4369" t="s">
        <v>35</v>
      </c>
      <c r="B147" s="4330" t="s">
        <v>84</v>
      </c>
      <c r="C147" s="2452" t="s">
        <v>35</v>
      </c>
      <c r="D147" s="2451" t="s">
        <v>517</v>
      </c>
      <c r="E147" s="2450"/>
      <c r="F147" s="2468" t="s">
        <v>898</v>
      </c>
      <c r="G147" s="4136" t="s">
        <v>788</v>
      </c>
      <c r="H147" s="4394" t="s">
        <v>51</v>
      </c>
      <c r="I147" s="4258" t="s">
        <v>411</v>
      </c>
      <c r="J147" s="4267" t="s">
        <v>885</v>
      </c>
      <c r="K147" s="2463" t="s">
        <v>48</v>
      </c>
      <c r="L147" s="2393">
        <v>0</v>
      </c>
      <c r="M147" s="2461" t="s">
        <v>897</v>
      </c>
      <c r="N147" s="129" t="s">
        <v>46</v>
      </c>
      <c r="O147" s="2460">
        <v>0</v>
      </c>
    </row>
    <row r="148" spans="1:22" ht="24.75" hidden="1" customHeight="1" thickBot="1" x14ac:dyDescent="0.25">
      <c r="A148" s="4370"/>
      <c r="B148" s="4331"/>
      <c r="C148" s="2448"/>
      <c r="D148" s="2447"/>
      <c r="E148" s="2390"/>
      <c r="F148" s="2467"/>
      <c r="G148" s="4137"/>
      <c r="H148" s="4395"/>
      <c r="I148" s="4259"/>
      <c r="J148" s="4268"/>
      <c r="K148" s="2360" t="s">
        <v>39</v>
      </c>
      <c r="L148" s="2466">
        <v>0</v>
      </c>
      <c r="M148" s="2465"/>
      <c r="N148" s="86"/>
      <c r="O148" s="2464"/>
    </row>
    <row r="149" spans="1:22" ht="18.75" hidden="1" customHeight="1" thickBot="1" x14ac:dyDescent="0.25">
      <c r="A149" s="4371"/>
      <c r="B149" s="4332"/>
      <c r="C149" s="2459"/>
      <c r="D149" s="761"/>
      <c r="E149" s="760"/>
      <c r="F149" s="1999"/>
      <c r="G149" s="4137"/>
      <c r="H149" s="4395"/>
      <c r="I149" s="4260"/>
      <c r="J149" s="2351"/>
      <c r="K149" s="2389" t="s">
        <v>29</v>
      </c>
      <c r="L149" s="2393">
        <f>SUM(L147:L148)</f>
        <v>0</v>
      </c>
      <c r="M149" s="1402"/>
      <c r="N149" s="828"/>
      <c r="O149" s="2454"/>
    </row>
    <row r="150" spans="1:22" ht="30" hidden="1" customHeight="1" thickBot="1" x14ac:dyDescent="0.25">
      <c r="A150" s="4369" t="s">
        <v>35</v>
      </c>
      <c r="B150" s="4330" t="s">
        <v>84</v>
      </c>
      <c r="C150" s="2452" t="s">
        <v>35</v>
      </c>
      <c r="D150" s="4392" t="s">
        <v>514</v>
      </c>
      <c r="E150" s="2450"/>
      <c r="F150" s="4390" t="s">
        <v>896</v>
      </c>
      <c r="G150" s="4137"/>
      <c r="H150" s="4395"/>
      <c r="I150" s="4258" t="s">
        <v>411</v>
      </c>
      <c r="J150" s="2382" t="s">
        <v>895</v>
      </c>
      <c r="K150" s="2463" t="s">
        <v>48</v>
      </c>
      <c r="L150" s="2462">
        <v>0</v>
      </c>
      <c r="M150" s="2461"/>
      <c r="N150" s="129"/>
      <c r="O150" s="2460"/>
    </row>
    <row r="151" spans="1:22" ht="24.75" hidden="1" customHeight="1" thickBot="1" x14ac:dyDescent="0.25">
      <c r="A151" s="4371"/>
      <c r="B151" s="4332"/>
      <c r="C151" s="2459"/>
      <c r="D151" s="4393"/>
      <c r="E151" s="760"/>
      <c r="F151" s="4391"/>
      <c r="G151" s="4138"/>
      <c r="H151" s="4395"/>
      <c r="I151" s="4260"/>
      <c r="J151" s="2351"/>
      <c r="K151" s="2389" t="s">
        <v>29</v>
      </c>
      <c r="L151" s="2393">
        <f>SUM(L150)</f>
        <v>0</v>
      </c>
      <c r="M151" s="1402"/>
      <c r="N151" s="828"/>
      <c r="O151" s="2454"/>
    </row>
    <row r="152" spans="1:22" ht="24.75" hidden="1" customHeight="1" thickBot="1" x14ac:dyDescent="0.25">
      <c r="A152" s="4369" t="s">
        <v>35</v>
      </c>
      <c r="B152" s="4330" t="s">
        <v>84</v>
      </c>
      <c r="C152" s="2452" t="s">
        <v>35</v>
      </c>
      <c r="D152" s="2451" t="s">
        <v>509</v>
      </c>
      <c r="E152" s="4355"/>
      <c r="F152" s="2458" t="s">
        <v>894</v>
      </c>
      <c r="G152" s="4136" t="s">
        <v>788</v>
      </c>
      <c r="H152" s="4395"/>
      <c r="I152" s="4258" t="s">
        <v>411</v>
      </c>
      <c r="J152" s="4389" t="s">
        <v>893</v>
      </c>
      <c r="K152" s="2360" t="s">
        <v>48</v>
      </c>
      <c r="L152" s="2393">
        <v>0</v>
      </c>
      <c r="M152" s="2457" t="s">
        <v>892</v>
      </c>
      <c r="N152" s="2456" t="s">
        <v>46</v>
      </c>
      <c r="O152" s="2455">
        <v>0</v>
      </c>
    </row>
    <row r="153" spans="1:22" ht="24.75" hidden="1" customHeight="1" thickBot="1" x14ac:dyDescent="0.25">
      <c r="A153" s="4371"/>
      <c r="B153" s="4332"/>
      <c r="C153" s="2443"/>
      <c r="D153" s="761"/>
      <c r="E153" s="4357"/>
      <c r="F153" s="2213"/>
      <c r="G153" s="4137"/>
      <c r="H153" s="4395"/>
      <c r="I153" s="4260"/>
      <c r="J153" s="4389"/>
      <c r="K153" s="2389" t="s">
        <v>29</v>
      </c>
      <c r="L153" s="2393">
        <f>SUM(L152)</f>
        <v>0</v>
      </c>
      <c r="M153" s="2387"/>
      <c r="N153" s="678"/>
      <c r="O153" s="2454"/>
    </row>
    <row r="154" spans="1:22" ht="38.25" customHeight="1" thickBot="1" x14ac:dyDescent="0.25">
      <c r="A154" s="4369" t="s">
        <v>35</v>
      </c>
      <c r="B154" s="4330" t="s">
        <v>84</v>
      </c>
      <c r="C154" s="2452" t="s">
        <v>35</v>
      </c>
      <c r="D154" s="2451" t="s">
        <v>610</v>
      </c>
      <c r="E154" s="4355"/>
      <c r="F154" s="3255" t="s">
        <v>891</v>
      </c>
      <c r="G154" s="4136" t="s">
        <v>788</v>
      </c>
      <c r="H154" s="4395"/>
      <c r="I154" s="4258" t="s">
        <v>411</v>
      </c>
      <c r="J154" s="1002" t="s">
        <v>890</v>
      </c>
      <c r="K154" s="2360" t="s">
        <v>48</v>
      </c>
      <c r="L154" s="2445">
        <v>61.3</v>
      </c>
      <c r="M154" s="1627" t="s">
        <v>889</v>
      </c>
      <c r="N154" s="681" t="s">
        <v>46</v>
      </c>
      <c r="O154" s="2453">
        <v>2700</v>
      </c>
      <c r="P154" s="9"/>
      <c r="Q154" s="9"/>
    </row>
    <row r="155" spans="1:22" ht="24.75" customHeight="1" thickBot="1" x14ac:dyDescent="0.25">
      <c r="A155" s="4371"/>
      <c r="B155" s="4332"/>
      <c r="C155" s="2443"/>
      <c r="D155" s="761"/>
      <c r="E155" s="4357"/>
      <c r="F155" s="3166"/>
      <c r="G155" s="4137"/>
      <c r="H155" s="4395"/>
      <c r="I155" s="4260"/>
      <c r="J155" s="2351"/>
      <c r="K155" s="2389" t="s">
        <v>29</v>
      </c>
      <c r="L155" s="2445">
        <f>SUM(L154)</f>
        <v>61.3</v>
      </c>
      <c r="M155" s="2395" t="s">
        <v>888</v>
      </c>
      <c r="N155" s="2440" t="s">
        <v>46</v>
      </c>
      <c r="O155" s="2439">
        <v>20</v>
      </c>
    </row>
    <row r="156" spans="1:22" ht="24.75" customHeight="1" thickBot="1" x14ac:dyDescent="0.25">
      <c r="A156" s="4369" t="s">
        <v>35</v>
      </c>
      <c r="B156" s="4330" t="s">
        <v>84</v>
      </c>
      <c r="C156" s="2452" t="s">
        <v>35</v>
      </c>
      <c r="D156" s="2451" t="s">
        <v>887</v>
      </c>
      <c r="E156" s="4355"/>
      <c r="F156" s="3179" t="s">
        <v>886</v>
      </c>
      <c r="G156" s="4136" t="s">
        <v>788</v>
      </c>
      <c r="H156" s="4395"/>
      <c r="I156" s="4258" t="s">
        <v>411</v>
      </c>
      <c r="J156" s="1002" t="s">
        <v>885</v>
      </c>
      <c r="K156" s="2360" t="s">
        <v>37</v>
      </c>
      <c r="L156" s="2445">
        <v>458.1</v>
      </c>
      <c r="M156" s="272" t="s">
        <v>884</v>
      </c>
      <c r="N156" s="681" t="s">
        <v>46</v>
      </c>
      <c r="O156" s="2449">
        <v>16</v>
      </c>
      <c r="Q156" s="9"/>
      <c r="T156" s="9"/>
      <c r="V156" s="9"/>
    </row>
    <row r="157" spans="1:22" ht="24.75" customHeight="1" thickBot="1" x14ac:dyDescent="0.25">
      <c r="A157" s="4370"/>
      <c r="B157" s="4331"/>
      <c r="C157" s="2448"/>
      <c r="D157" s="2447"/>
      <c r="E157" s="4356"/>
      <c r="F157" s="3180"/>
      <c r="G157" s="4137"/>
      <c r="H157" s="4395"/>
      <c r="I157" s="4259"/>
      <c r="J157" s="2446"/>
      <c r="K157" s="2360" t="s">
        <v>48</v>
      </c>
      <c r="L157" s="2445">
        <v>5</v>
      </c>
      <c r="M157" s="2387"/>
      <c r="N157" s="2440"/>
      <c r="O157" s="2444"/>
      <c r="Q157" s="9"/>
      <c r="T157" s="9"/>
    </row>
    <row r="158" spans="1:22" ht="24.75" customHeight="1" thickBot="1" x14ac:dyDescent="0.25">
      <c r="A158" s="4371"/>
      <c r="B158" s="4332"/>
      <c r="C158" s="2443"/>
      <c r="D158" s="761"/>
      <c r="E158" s="4357"/>
      <c r="F158" s="3181"/>
      <c r="G158" s="4137"/>
      <c r="H158" s="4396"/>
      <c r="I158" s="4260"/>
      <c r="J158" s="2442"/>
      <c r="K158" s="2389" t="s">
        <v>29</v>
      </c>
      <c r="L158" s="2441">
        <f>SUM(L156:L157)</f>
        <v>463.1</v>
      </c>
      <c r="M158" s="2395" t="s">
        <v>883</v>
      </c>
      <c r="N158" s="2440" t="s">
        <v>46</v>
      </c>
      <c r="O158" s="2439">
        <v>9</v>
      </c>
    </row>
    <row r="159" spans="1:22" ht="13.5" customHeight="1" thickBot="1" x14ac:dyDescent="0.25">
      <c r="A159" s="2413" t="s">
        <v>35</v>
      </c>
      <c r="B159" s="2438" t="s">
        <v>84</v>
      </c>
      <c r="C159" s="4379" t="s">
        <v>34</v>
      </c>
      <c r="D159" s="4380"/>
      <c r="E159" s="4380"/>
      <c r="F159" s="4380"/>
      <c r="G159" s="4380"/>
      <c r="H159" s="4380"/>
      <c r="I159" s="4380"/>
      <c r="J159" s="4400"/>
      <c r="K159" s="2343" t="s">
        <v>29</v>
      </c>
      <c r="L159" s="2437">
        <f>L91</f>
        <v>803.2</v>
      </c>
      <c r="M159" s="2436"/>
      <c r="N159" s="2435"/>
      <c r="O159" s="2434"/>
    </row>
    <row r="160" spans="1:22" ht="13.5" thickBot="1" x14ac:dyDescent="0.25">
      <c r="A160" s="2433" t="s">
        <v>35</v>
      </c>
      <c r="B160" s="4397" t="s">
        <v>502</v>
      </c>
      <c r="C160" s="4398"/>
      <c r="D160" s="4398"/>
      <c r="E160" s="4398"/>
      <c r="F160" s="4398"/>
      <c r="G160" s="4398"/>
      <c r="H160" s="4398"/>
      <c r="I160" s="4398"/>
      <c r="J160" s="4398"/>
      <c r="K160" s="4398"/>
      <c r="L160" s="2337">
        <f>L83+L159</f>
        <v>4349.4000000000005</v>
      </c>
      <c r="M160" s="2336"/>
      <c r="N160" s="2335"/>
      <c r="O160" s="2334"/>
    </row>
    <row r="161" spans="1:15" ht="15" thickBot="1" x14ac:dyDescent="0.25">
      <c r="A161" s="2432" t="s">
        <v>84</v>
      </c>
      <c r="B161" s="2431" t="s">
        <v>882</v>
      </c>
      <c r="C161" s="2430"/>
      <c r="D161" s="2430"/>
      <c r="E161" s="2430"/>
      <c r="F161" s="2429"/>
      <c r="G161" s="2428"/>
      <c r="H161" s="2427"/>
      <c r="I161" s="48"/>
      <c r="J161" s="2426"/>
      <c r="K161" s="2426"/>
      <c r="L161" s="2426"/>
      <c r="M161" s="440"/>
      <c r="N161" s="440"/>
      <c r="O161" s="2425"/>
    </row>
    <row r="162" spans="1:15" ht="26.25" thickBot="1" x14ac:dyDescent="0.25">
      <c r="A162" s="2413"/>
      <c r="B162" s="4401"/>
      <c r="C162" s="4402"/>
      <c r="D162" s="4402"/>
      <c r="E162" s="4402"/>
      <c r="F162" s="4402"/>
      <c r="G162" s="4402"/>
      <c r="H162" s="4402"/>
      <c r="I162" s="4402"/>
      <c r="J162" s="4402"/>
      <c r="K162" s="4402"/>
      <c r="L162" s="4403"/>
      <c r="M162" s="2424" t="s">
        <v>881</v>
      </c>
      <c r="N162" s="2423" t="s">
        <v>182</v>
      </c>
      <c r="O162" s="2422">
        <v>37.6</v>
      </c>
    </row>
    <row r="163" spans="1:15" ht="15.75" thickBot="1" x14ac:dyDescent="0.25">
      <c r="A163" s="2421" t="s">
        <v>84</v>
      </c>
      <c r="B163" s="2420" t="s">
        <v>35</v>
      </c>
      <c r="C163" s="304" t="s">
        <v>880</v>
      </c>
      <c r="D163" s="302"/>
      <c r="E163" s="2419"/>
      <c r="F163" s="2416"/>
      <c r="G163" s="2419"/>
      <c r="H163" s="2418"/>
      <c r="I163" s="2417"/>
      <c r="J163" s="2416"/>
      <c r="K163" s="2416"/>
      <c r="L163" s="2416"/>
      <c r="M163" s="2340"/>
      <c r="N163" s="2415"/>
      <c r="O163" s="2414"/>
    </row>
    <row r="164" spans="1:15" ht="37.5" customHeight="1" thickBot="1" x14ac:dyDescent="0.25">
      <c r="A164" s="2413"/>
      <c r="B164" s="2412"/>
      <c r="C164" s="2411"/>
      <c r="D164" s="2410"/>
      <c r="E164" s="2409"/>
      <c r="F164" s="2406"/>
      <c r="G164" s="2409"/>
      <c r="H164" s="2408"/>
      <c r="I164" s="2407"/>
      <c r="J164" s="2406"/>
      <c r="K164" s="2406"/>
      <c r="L164" s="2406"/>
      <c r="M164" s="2405" t="s">
        <v>879</v>
      </c>
      <c r="N164" s="2404" t="s">
        <v>878</v>
      </c>
      <c r="O164" s="876">
        <v>72</v>
      </c>
    </row>
    <row r="165" spans="1:15" ht="20.25" customHeight="1" thickBot="1" x14ac:dyDescent="0.25">
      <c r="A165" s="4302" t="s">
        <v>84</v>
      </c>
      <c r="B165" s="4330" t="s">
        <v>35</v>
      </c>
      <c r="C165" s="2371" t="s">
        <v>35</v>
      </c>
      <c r="D165" s="2384"/>
      <c r="E165" s="764"/>
      <c r="F165" s="4352" t="s">
        <v>875</v>
      </c>
      <c r="G165" s="4136" t="s">
        <v>314</v>
      </c>
      <c r="H165" s="4261" t="s">
        <v>51</v>
      </c>
      <c r="I165" s="4258" t="s">
        <v>103</v>
      </c>
      <c r="J165" s="3304" t="s">
        <v>873</v>
      </c>
      <c r="K165" s="2381" t="s">
        <v>48</v>
      </c>
      <c r="L165" s="2380">
        <v>0</v>
      </c>
      <c r="M165" s="2379" t="s">
        <v>877</v>
      </c>
      <c r="N165" s="2403" t="s">
        <v>46</v>
      </c>
      <c r="O165" s="2402">
        <v>12.5</v>
      </c>
    </row>
    <row r="166" spans="1:15" ht="26.25" thickBot="1" x14ac:dyDescent="0.25">
      <c r="A166" s="4303"/>
      <c r="B166" s="4331"/>
      <c r="C166" s="2364"/>
      <c r="D166" s="2401"/>
      <c r="E166" s="762"/>
      <c r="F166" s="4353"/>
      <c r="G166" s="4137"/>
      <c r="H166" s="4262"/>
      <c r="I166" s="4259"/>
      <c r="J166" s="4264"/>
      <c r="K166" s="2370" t="s">
        <v>39</v>
      </c>
      <c r="L166" s="2369">
        <f>L169</f>
        <v>0</v>
      </c>
      <c r="M166" s="2374" t="s">
        <v>876</v>
      </c>
      <c r="N166" s="2400" t="s">
        <v>46</v>
      </c>
      <c r="O166" s="2399">
        <v>2</v>
      </c>
    </row>
    <row r="167" spans="1:15" ht="24" customHeight="1" thickBot="1" x14ac:dyDescent="0.25">
      <c r="A167" s="4304"/>
      <c r="B167" s="4332"/>
      <c r="C167" s="2354"/>
      <c r="D167" s="2398"/>
      <c r="E167" s="760"/>
      <c r="F167" s="4354"/>
      <c r="G167" s="4137"/>
      <c r="H167" s="4262"/>
      <c r="I167" s="4259"/>
      <c r="J167" s="4264"/>
      <c r="K167" s="2397" t="s">
        <v>29</v>
      </c>
      <c r="L167" s="2396">
        <f>SUM(L165:L166)</f>
        <v>0</v>
      </c>
      <c r="M167" s="2395"/>
      <c r="N167" s="2394"/>
      <c r="O167" s="2346"/>
    </row>
    <row r="168" spans="1:15" ht="18" customHeight="1" thickBot="1" x14ac:dyDescent="0.25">
      <c r="A168" s="4302" t="s">
        <v>84</v>
      </c>
      <c r="B168" s="4330" t="s">
        <v>35</v>
      </c>
      <c r="C168" s="2371" t="s">
        <v>35</v>
      </c>
      <c r="D168" s="2363" t="s">
        <v>35</v>
      </c>
      <c r="E168" s="2390"/>
      <c r="F168" s="4382" t="s">
        <v>875</v>
      </c>
      <c r="G168" s="4137"/>
      <c r="H168" s="4262"/>
      <c r="I168" s="4259"/>
      <c r="J168" s="4264"/>
      <c r="K168" s="2360" t="s">
        <v>48</v>
      </c>
      <c r="L168" s="2393">
        <v>0</v>
      </c>
      <c r="M168" s="2387"/>
      <c r="N168" s="2386"/>
      <c r="O168" s="2385"/>
    </row>
    <row r="169" spans="1:15" ht="18" customHeight="1" thickBot="1" x14ac:dyDescent="0.25">
      <c r="A169" s="4303"/>
      <c r="B169" s="4331"/>
      <c r="C169" s="2364"/>
      <c r="D169" s="2363"/>
      <c r="E169" s="2390"/>
      <c r="F169" s="4383"/>
      <c r="G169" s="4137"/>
      <c r="H169" s="4262"/>
      <c r="I169" s="4259"/>
      <c r="J169" s="4264"/>
      <c r="K169" s="2360" t="s">
        <v>39</v>
      </c>
      <c r="L169" s="2392">
        <v>0</v>
      </c>
      <c r="M169" s="2387"/>
      <c r="N169" s="2386"/>
      <c r="O169" s="2385"/>
    </row>
    <row r="170" spans="1:15" ht="20.25" customHeight="1" thickBot="1" x14ac:dyDescent="0.25">
      <c r="A170" s="4304"/>
      <c r="B170" s="4332"/>
      <c r="C170" s="2391"/>
      <c r="D170" s="2363"/>
      <c r="E170" s="2390"/>
      <c r="F170" s="4384"/>
      <c r="G170" s="4138"/>
      <c r="H170" s="4263"/>
      <c r="I170" s="4260"/>
      <c r="J170" s="4264"/>
      <c r="K170" s="2389" t="s">
        <v>29</v>
      </c>
      <c r="L170" s="2388">
        <f>SUM(L168:L169)</f>
        <v>0</v>
      </c>
      <c r="M170" s="2387"/>
      <c r="N170" s="2386"/>
      <c r="O170" s="2385"/>
    </row>
    <row r="171" spans="1:15" ht="26.25" thickBot="1" x14ac:dyDescent="0.25">
      <c r="A171" s="4302" t="s">
        <v>84</v>
      </c>
      <c r="B171" s="4330" t="s">
        <v>35</v>
      </c>
      <c r="C171" s="2371" t="s">
        <v>84</v>
      </c>
      <c r="D171" s="2384"/>
      <c r="E171" s="764"/>
      <c r="F171" s="4352" t="s">
        <v>874</v>
      </c>
      <c r="G171" s="4136" t="s">
        <v>292</v>
      </c>
      <c r="H171" s="4292" t="s">
        <v>51</v>
      </c>
      <c r="I171" s="4258" t="s">
        <v>103</v>
      </c>
      <c r="J171" s="2382" t="s">
        <v>873</v>
      </c>
      <c r="K171" s="2381" t="s">
        <v>48</v>
      </c>
      <c r="L171" s="2380">
        <v>0</v>
      </c>
      <c r="M171" s="2379" t="s">
        <v>872</v>
      </c>
      <c r="N171" s="2378" t="s">
        <v>46</v>
      </c>
      <c r="O171" s="2377"/>
    </row>
    <row r="172" spans="1:15" ht="64.5" thickBot="1" x14ac:dyDescent="0.25">
      <c r="A172" s="4304"/>
      <c r="B172" s="4332"/>
      <c r="C172" s="2364"/>
      <c r="D172" s="2376"/>
      <c r="E172" s="762"/>
      <c r="F172" s="4353"/>
      <c r="G172" s="4137"/>
      <c r="H172" s="4262"/>
      <c r="I172" s="4259"/>
      <c r="J172" s="2361"/>
      <c r="K172" s="2375"/>
      <c r="L172" s="2369"/>
      <c r="M172" s="2374" t="s">
        <v>871</v>
      </c>
      <c r="N172" s="885" t="s">
        <v>182</v>
      </c>
      <c r="O172" s="2373">
        <v>50</v>
      </c>
    </row>
    <row r="173" spans="1:15" ht="13.5" customHeight="1" thickBot="1" x14ac:dyDescent="0.25">
      <c r="A173" s="4302" t="s">
        <v>84</v>
      </c>
      <c r="B173" s="4330" t="s">
        <v>35</v>
      </c>
      <c r="C173" s="2371" t="s">
        <v>84</v>
      </c>
      <c r="D173" s="2363" t="s">
        <v>35</v>
      </c>
      <c r="E173" s="762"/>
      <c r="F173" s="4382" t="s">
        <v>870</v>
      </c>
      <c r="G173" s="4137"/>
      <c r="H173" s="4262"/>
      <c r="I173" s="4259"/>
      <c r="J173" s="2361"/>
      <c r="K173" s="2370" t="s">
        <v>29</v>
      </c>
      <c r="L173" s="2369">
        <f>SUM(L171:L172)</f>
        <v>0</v>
      </c>
      <c r="M173" s="2368" t="s">
        <v>869</v>
      </c>
      <c r="N173" s="885" t="s">
        <v>263</v>
      </c>
      <c r="O173" s="2367">
        <v>263</v>
      </c>
    </row>
    <row r="174" spans="1:15" ht="22.9" customHeight="1" thickBot="1" x14ac:dyDescent="0.25">
      <c r="A174" s="4303"/>
      <c r="B174" s="4331"/>
      <c r="C174" s="2364"/>
      <c r="D174" s="2363"/>
      <c r="E174" s="762"/>
      <c r="F174" s="4383"/>
      <c r="G174" s="4137"/>
      <c r="H174" s="4262"/>
      <c r="I174" s="4259"/>
      <c r="J174" s="2361"/>
      <c r="K174" s="2360" t="s">
        <v>48</v>
      </c>
      <c r="L174" s="2359">
        <v>0</v>
      </c>
      <c r="M174" s="2358"/>
      <c r="N174" s="2357"/>
      <c r="O174" s="2356"/>
    </row>
    <row r="175" spans="1:15" ht="13.5" customHeight="1" thickBot="1" x14ac:dyDescent="0.25">
      <c r="A175" s="4304"/>
      <c r="B175" s="4332"/>
      <c r="C175" s="2354"/>
      <c r="D175" s="2353"/>
      <c r="E175" s="760"/>
      <c r="F175" s="4384"/>
      <c r="G175" s="4138"/>
      <c r="H175" s="4293"/>
      <c r="I175" s="4260"/>
      <c r="J175" s="2351"/>
      <c r="K175" s="2350" t="s">
        <v>29</v>
      </c>
      <c r="L175" s="2349">
        <f>SUM(L174)</f>
        <v>0</v>
      </c>
      <c r="M175" s="2348"/>
      <c r="N175" s="2347"/>
      <c r="O175" s="2346"/>
    </row>
    <row r="176" spans="1:15" ht="27" customHeight="1" thickBot="1" x14ac:dyDescent="0.25">
      <c r="A176" s="2345" t="s">
        <v>84</v>
      </c>
      <c r="B176" s="2344" t="s">
        <v>35</v>
      </c>
      <c r="C176" s="4379" t="s">
        <v>34</v>
      </c>
      <c r="D176" s="4380"/>
      <c r="E176" s="4380"/>
      <c r="F176" s="4380"/>
      <c r="G176" s="4380"/>
      <c r="H176" s="4380"/>
      <c r="I176" s="4380"/>
      <c r="J176" s="4400"/>
      <c r="K176" s="2343" t="s">
        <v>29</v>
      </c>
      <c r="L176" s="2342">
        <f>L167+L175</f>
        <v>0</v>
      </c>
      <c r="M176" s="2341"/>
      <c r="N176" s="2340"/>
      <c r="O176" s="2339"/>
    </row>
    <row r="177" spans="1:15" ht="25.9" customHeight="1" thickBot="1" x14ac:dyDescent="0.25">
      <c r="A177" s="2338" t="s">
        <v>84</v>
      </c>
      <c r="B177" s="4397" t="s">
        <v>502</v>
      </c>
      <c r="C177" s="4398"/>
      <c r="D177" s="4398"/>
      <c r="E177" s="4398"/>
      <c r="F177" s="4398"/>
      <c r="G177" s="4398"/>
      <c r="H177" s="4398"/>
      <c r="I177" s="4398"/>
      <c r="J177" s="4398"/>
      <c r="K177" s="4399"/>
      <c r="L177" s="2337">
        <f>L167+L175</f>
        <v>0</v>
      </c>
      <c r="M177" s="2336"/>
      <c r="N177" s="2335"/>
      <c r="O177" s="2334"/>
    </row>
    <row r="178" spans="1:15" ht="21.75" customHeight="1" thickBot="1" x14ac:dyDescent="0.25">
      <c r="A178" s="4404" t="s">
        <v>392</v>
      </c>
      <c r="B178" s="4405"/>
      <c r="C178" s="4405"/>
      <c r="D178" s="4405"/>
      <c r="E178" s="4405"/>
      <c r="F178" s="4405"/>
      <c r="G178" s="4405"/>
      <c r="H178" s="4405"/>
      <c r="I178" s="4405"/>
      <c r="J178" s="4405"/>
      <c r="K178" s="4406"/>
      <c r="L178" s="2333">
        <f>L160+L177</f>
        <v>4349.4000000000005</v>
      </c>
      <c r="M178" s="2332"/>
      <c r="N178" s="2331"/>
      <c r="O178" s="2330"/>
    </row>
    <row r="179" spans="1:15" ht="15" x14ac:dyDescent="0.2">
      <c r="A179" s="33" t="s">
        <v>28</v>
      </c>
      <c r="B179" s="33"/>
      <c r="C179" s="33"/>
      <c r="D179" s="33"/>
      <c r="E179" s="33"/>
      <c r="F179" s="33"/>
      <c r="G179" s="33"/>
      <c r="H179" s="34"/>
      <c r="I179" s="33"/>
      <c r="J179" s="33"/>
      <c r="K179" s="33"/>
      <c r="L179" s="33"/>
      <c r="M179" s="33"/>
      <c r="N179" s="32"/>
      <c r="O179" s="31"/>
    </row>
    <row r="180" spans="1:15" ht="167.25" customHeight="1" x14ac:dyDescent="0.2">
      <c r="A180" s="2083"/>
      <c r="B180" s="2083"/>
      <c r="C180" s="2083"/>
      <c r="D180" s="2083"/>
      <c r="E180" s="2083"/>
      <c r="F180" s="2327"/>
      <c r="G180" s="2083"/>
      <c r="H180" s="2329"/>
      <c r="I180" s="2328"/>
      <c r="J180" s="2327"/>
      <c r="K180" s="2327"/>
      <c r="L180" s="2327"/>
      <c r="M180" s="2083"/>
      <c r="N180" s="2083"/>
      <c r="O180" s="2326"/>
    </row>
    <row r="181" spans="1:15" ht="14.25" customHeight="1" x14ac:dyDescent="0.2">
      <c r="A181" s="3818" t="s">
        <v>27</v>
      </c>
      <c r="B181" s="3818"/>
      <c r="C181" s="3818"/>
      <c r="D181" s="3818"/>
      <c r="E181" s="3818"/>
      <c r="F181" s="3818"/>
      <c r="G181" s="3818"/>
      <c r="H181" s="3818"/>
      <c r="I181" s="3818"/>
      <c r="J181" s="3818"/>
      <c r="K181" s="3818"/>
      <c r="L181" s="3818"/>
      <c r="M181" s="2083"/>
      <c r="N181" s="2083"/>
      <c r="O181" s="2326"/>
    </row>
    <row r="182" spans="1:15" ht="13.5" thickBot="1" x14ac:dyDescent="0.25">
      <c r="A182" s="29"/>
      <c r="B182" s="27"/>
      <c r="C182" s="27"/>
      <c r="D182" s="27"/>
      <c r="E182" s="27"/>
      <c r="F182" s="27"/>
      <c r="G182" s="28"/>
      <c r="H182" s="27"/>
      <c r="I182" s="27"/>
      <c r="J182" s="27"/>
      <c r="K182" s="26"/>
      <c r="L182" s="25" t="s">
        <v>26</v>
      </c>
      <c r="M182" s="2083"/>
      <c r="N182" s="2083"/>
      <c r="O182" s="2326"/>
    </row>
    <row r="183" spans="1:15" ht="43.5" customHeight="1" thickBot="1" x14ac:dyDescent="0.25">
      <c r="A183" s="24"/>
      <c r="B183" s="23"/>
      <c r="C183" s="3342" t="s">
        <v>25</v>
      </c>
      <c r="D183" s="3342"/>
      <c r="E183" s="3342"/>
      <c r="F183" s="3342"/>
      <c r="G183" s="3342"/>
      <c r="H183" s="3342"/>
      <c r="I183" s="3342"/>
      <c r="J183" s="3342"/>
      <c r="K183" s="3342"/>
      <c r="L183" s="22" t="s">
        <v>24</v>
      </c>
      <c r="M183" s="2083"/>
      <c r="N183" s="2083"/>
      <c r="O183" s="2326"/>
    </row>
    <row r="184" spans="1:15" ht="14.25" x14ac:dyDescent="0.2">
      <c r="A184" s="3706" t="s">
        <v>23</v>
      </c>
      <c r="B184" s="3707"/>
      <c r="C184" s="3707"/>
      <c r="D184" s="3707"/>
      <c r="E184" s="3707"/>
      <c r="F184" s="3707"/>
      <c r="G184" s="3707"/>
      <c r="H184" s="3707"/>
      <c r="I184" s="3707"/>
      <c r="J184" s="3707"/>
      <c r="K184" s="3708"/>
      <c r="L184" s="1253">
        <f>L185+L189</f>
        <v>4349.4000000000005</v>
      </c>
      <c r="M184" s="2083"/>
      <c r="N184" s="2083"/>
      <c r="O184" s="2326"/>
    </row>
    <row r="185" spans="1:15" ht="15" customHeight="1" x14ac:dyDescent="0.2">
      <c r="A185" s="3370" t="s">
        <v>22</v>
      </c>
      <c r="B185" s="3371"/>
      <c r="C185" s="3371"/>
      <c r="D185" s="3371"/>
      <c r="E185" s="3371"/>
      <c r="F185" s="3371"/>
      <c r="G185" s="3371"/>
      <c r="H185" s="3371"/>
      <c r="I185" s="3371"/>
      <c r="J185" s="3371"/>
      <c r="K185" s="3374"/>
      <c r="L185" s="16">
        <f>L186</f>
        <v>345.1</v>
      </c>
      <c r="M185" s="2083"/>
      <c r="N185" s="2083"/>
      <c r="O185" s="2326"/>
    </row>
    <row r="186" spans="1:15" ht="15" customHeight="1" x14ac:dyDescent="0.2">
      <c r="A186" s="3408" t="s">
        <v>21</v>
      </c>
      <c r="B186" s="3409"/>
      <c r="C186" s="3409"/>
      <c r="D186" s="3409"/>
      <c r="E186" s="3409"/>
      <c r="F186" s="3409"/>
      <c r="G186" s="3409"/>
      <c r="H186" s="3409"/>
      <c r="I186" s="3409"/>
      <c r="J186" s="3409"/>
      <c r="K186" s="3410"/>
      <c r="L186" s="1251">
        <f>L19+L41+L67+L73+L87+L165+L171</f>
        <v>345.1</v>
      </c>
      <c r="M186" s="2083"/>
      <c r="N186" s="2083"/>
      <c r="O186" s="2326"/>
    </row>
    <row r="187" spans="1:15" ht="15" customHeight="1" x14ac:dyDescent="0.2">
      <c r="A187" s="3370" t="s">
        <v>20</v>
      </c>
      <c r="B187" s="3371"/>
      <c r="C187" s="3371"/>
      <c r="D187" s="3371"/>
      <c r="E187" s="3372"/>
      <c r="F187" s="3372"/>
      <c r="G187" s="3372"/>
      <c r="H187" s="3372"/>
      <c r="I187" s="3372"/>
      <c r="J187" s="3372"/>
      <c r="K187" s="3373"/>
      <c r="L187" s="1251"/>
      <c r="M187" s="2083"/>
      <c r="N187" s="2083"/>
      <c r="O187" s="2326"/>
    </row>
    <row r="188" spans="1:15" ht="30" customHeight="1" x14ac:dyDescent="0.2">
      <c r="A188" s="3700" t="s">
        <v>19</v>
      </c>
      <c r="B188" s="3701"/>
      <c r="C188" s="3701"/>
      <c r="D188" s="3701"/>
      <c r="E188" s="3701"/>
      <c r="F188" s="3701"/>
      <c r="G188" s="3701"/>
      <c r="H188" s="3701"/>
      <c r="I188" s="3701"/>
      <c r="J188" s="3701"/>
      <c r="K188" s="3702"/>
      <c r="L188" s="1251"/>
      <c r="M188" s="2083"/>
      <c r="N188" s="2083"/>
      <c r="O188" s="2326"/>
    </row>
    <row r="189" spans="1:15" ht="15" customHeight="1" x14ac:dyDescent="0.2">
      <c r="A189" s="3408" t="s">
        <v>18</v>
      </c>
      <c r="B189" s="3409"/>
      <c r="C189" s="3409"/>
      <c r="D189" s="3409"/>
      <c r="E189" s="3409"/>
      <c r="F189" s="3409"/>
      <c r="G189" s="3409"/>
      <c r="H189" s="3409"/>
      <c r="I189" s="3409"/>
      <c r="J189" s="3409"/>
      <c r="K189" s="3410"/>
      <c r="L189" s="1251">
        <f>L190+L193</f>
        <v>4004.3</v>
      </c>
      <c r="M189" s="2083"/>
      <c r="N189" s="2083"/>
      <c r="O189" s="2326"/>
    </row>
    <row r="190" spans="1:15" ht="15" customHeight="1" x14ac:dyDescent="0.2">
      <c r="A190" s="3370" t="s">
        <v>17</v>
      </c>
      <c r="B190" s="3371"/>
      <c r="C190" s="3371"/>
      <c r="D190" s="3371"/>
      <c r="E190" s="3372"/>
      <c r="F190" s="3372"/>
      <c r="G190" s="3372"/>
      <c r="H190" s="3372"/>
      <c r="I190" s="3372"/>
      <c r="J190" s="3372"/>
      <c r="K190" s="3373"/>
      <c r="L190" s="1251">
        <f>L23+L33+L45+L68+L74+L88</f>
        <v>1091</v>
      </c>
      <c r="M190" s="2083"/>
      <c r="N190" s="2083"/>
      <c r="O190" s="2326"/>
    </row>
    <row r="191" spans="1:15" ht="15" customHeight="1" x14ac:dyDescent="0.2">
      <c r="A191" s="3370" t="s">
        <v>16</v>
      </c>
      <c r="B191" s="3371"/>
      <c r="C191" s="3371"/>
      <c r="D191" s="3371"/>
      <c r="E191" s="3372"/>
      <c r="F191" s="3372"/>
      <c r="G191" s="3372"/>
      <c r="H191" s="3372"/>
      <c r="I191" s="3372"/>
      <c r="J191" s="3372"/>
      <c r="K191" s="3373"/>
      <c r="L191" s="1251"/>
      <c r="M191" s="2083"/>
      <c r="N191" s="2083"/>
      <c r="O191" s="2326"/>
    </row>
    <row r="192" spans="1:15" ht="15" customHeight="1" x14ac:dyDescent="0.2">
      <c r="A192" s="3370" t="s">
        <v>15</v>
      </c>
      <c r="B192" s="3371"/>
      <c r="C192" s="3371"/>
      <c r="D192" s="3371"/>
      <c r="E192" s="3372"/>
      <c r="F192" s="3372"/>
      <c r="G192" s="3372"/>
      <c r="H192" s="3372"/>
      <c r="I192" s="3372"/>
      <c r="J192" s="3372"/>
      <c r="K192" s="3373"/>
      <c r="L192" s="1251"/>
      <c r="M192" s="2083"/>
      <c r="N192" s="2083"/>
      <c r="O192" s="2326"/>
    </row>
    <row r="193" spans="1:15" ht="15" customHeight="1" x14ac:dyDescent="0.2">
      <c r="A193" s="3370" t="s">
        <v>14</v>
      </c>
      <c r="B193" s="3372"/>
      <c r="C193" s="3372"/>
      <c r="D193" s="3372"/>
      <c r="E193" s="3372"/>
      <c r="F193" s="3372"/>
      <c r="G193" s="3372"/>
      <c r="H193" s="3372"/>
      <c r="I193" s="3372"/>
      <c r="J193" s="3372"/>
      <c r="K193" s="3373"/>
      <c r="L193" s="1251">
        <f>L21+L32+L44+L66+L76</f>
        <v>2913.3</v>
      </c>
      <c r="M193" s="2083"/>
      <c r="N193" s="2083"/>
      <c r="O193" s="2326"/>
    </row>
    <row r="194" spans="1:15" ht="15" customHeight="1" x14ac:dyDescent="0.2">
      <c r="A194" s="3370" t="s">
        <v>13</v>
      </c>
      <c r="B194" s="3371"/>
      <c r="C194" s="3371"/>
      <c r="D194" s="3371"/>
      <c r="E194" s="3372"/>
      <c r="F194" s="3372"/>
      <c r="G194" s="3372"/>
      <c r="H194" s="3372"/>
      <c r="I194" s="3372"/>
      <c r="J194" s="3372"/>
      <c r="K194" s="3373"/>
      <c r="L194" s="1251"/>
      <c r="M194" s="2083"/>
      <c r="N194" s="2083"/>
      <c r="O194" s="2326"/>
    </row>
    <row r="195" spans="1:15" ht="15" customHeight="1" x14ac:dyDescent="0.2">
      <c r="A195" s="3403" t="s">
        <v>12</v>
      </c>
      <c r="B195" s="3404"/>
      <c r="C195" s="3404"/>
      <c r="D195" s="3404"/>
      <c r="E195" s="3372"/>
      <c r="F195" s="3372"/>
      <c r="G195" s="3372"/>
      <c r="H195" s="3372"/>
      <c r="I195" s="3372"/>
      <c r="J195" s="3372"/>
      <c r="K195" s="3373"/>
      <c r="L195" s="1251"/>
      <c r="M195" s="2083"/>
      <c r="N195" s="2083"/>
      <c r="O195" s="2326"/>
    </row>
    <row r="196" spans="1:15" ht="15" customHeight="1" x14ac:dyDescent="0.2">
      <c r="A196" s="3370" t="s">
        <v>11</v>
      </c>
      <c r="B196" s="3372"/>
      <c r="C196" s="3372"/>
      <c r="D196" s="3372"/>
      <c r="E196" s="3372"/>
      <c r="F196" s="3372"/>
      <c r="G196" s="3372"/>
      <c r="H196" s="3372"/>
      <c r="I196" s="3372"/>
      <c r="J196" s="3372"/>
      <c r="K196" s="3373"/>
      <c r="L196" s="1251"/>
      <c r="M196" s="2083"/>
      <c r="N196" s="2083"/>
      <c r="O196" s="2326"/>
    </row>
    <row r="197" spans="1:15" ht="15" customHeight="1" x14ac:dyDescent="0.2">
      <c r="A197" s="3408" t="s">
        <v>10</v>
      </c>
      <c r="B197" s="3409"/>
      <c r="C197" s="3409"/>
      <c r="D197" s="3409"/>
      <c r="E197" s="3409"/>
      <c r="F197" s="3409"/>
      <c r="G197" s="3409"/>
      <c r="H197" s="3409"/>
      <c r="I197" s="3409"/>
      <c r="J197" s="3409"/>
      <c r="K197" s="3410"/>
      <c r="L197" s="1251"/>
      <c r="M197" s="2083"/>
      <c r="N197" s="2083"/>
      <c r="O197" s="2326"/>
    </row>
    <row r="198" spans="1:15" ht="15" customHeight="1" x14ac:dyDescent="0.2">
      <c r="A198" s="3408" t="s">
        <v>9</v>
      </c>
      <c r="B198" s="3409"/>
      <c r="C198" s="3409"/>
      <c r="D198" s="3409"/>
      <c r="E198" s="3409"/>
      <c r="F198" s="3409"/>
      <c r="G198" s="3409"/>
      <c r="H198" s="3409"/>
      <c r="I198" s="3409"/>
      <c r="J198" s="3409"/>
      <c r="K198" s="3410"/>
      <c r="L198" s="1251"/>
      <c r="M198" s="2083"/>
      <c r="N198" s="2083"/>
      <c r="O198" s="2326"/>
    </row>
    <row r="199" spans="1:15" ht="15" customHeight="1" x14ac:dyDescent="0.2">
      <c r="A199" s="3370" t="s">
        <v>8</v>
      </c>
      <c r="B199" s="3371"/>
      <c r="C199" s="3371"/>
      <c r="D199" s="3371"/>
      <c r="E199" s="3372"/>
      <c r="F199" s="3372"/>
      <c r="G199" s="3372"/>
      <c r="H199" s="3372"/>
      <c r="I199" s="3372"/>
      <c r="J199" s="3372"/>
      <c r="K199" s="3373"/>
      <c r="L199" s="1251"/>
      <c r="M199" s="2083"/>
      <c r="N199" s="2083"/>
      <c r="O199" s="2326"/>
    </row>
    <row r="200" spans="1:15" ht="15" customHeight="1" x14ac:dyDescent="0.2">
      <c r="A200" s="3370" t="s">
        <v>7</v>
      </c>
      <c r="B200" s="3371"/>
      <c r="C200" s="3371"/>
      <c r="D200" s="3371"/>
      <c r="E200" s="3372"/>
      <c r="F200" s="3372"/>
      <c r="G200" s="3372"/>
      <c r="H200" s="3372"/>
      <c r="I200" s="3372"/>
      <c r="J200" s="3372"/>
      <c r="K200" s="3373"/>
      <c r="L200" s="1251"/>
      <c r="M200" s="2083"/>
      <c r="N200" s="2083"/>
      <c r="O200" s="2326"/>
    </row>
    <row r="201" spans="1:15" ht="15.75" customHeight="1" thickBot="1" x14ac:dyDescent="0.25">
      <c r="A201" s="3370" t="s">
        <v>6</v>
      </c>
      <c r="B201" s="3371"/>
      <c r="C201" s="3371"/>
      <c r="D201" s="3371"/>
      <c r="E201" s="3371"/>
      <c r="F201" s="3371"/>
      <c r="G201" s="3371"/>
      <c r="H201" s="3371"/>
      <c r="I201" s="3371"/>
      <c r="J201" s="3371"/>
      <c r="K201" s="3374"/>
      <c r="L201" s="1251"/>
      <c r="M201" s="2083"/>
      <c r="N201" s="2083"/>
      <c r="O201" s="2326"/>
    </row>
    <row r="202" spans="1:15" ht="25.9" customHeight="1" thickBot="1" x14ac:dyDescent="0.25">
      <c r="A202" s="3375" t="s">
        <v>5</v>
      </c>
      <c r="B202" s="3376"/>
      <c r="C202" s="3376"/>
      <c r="D202" s="3376"/>
      <c r="E202" s="3376"/>
      <c r="F202" s="3376"/>
      <c r="G202" s="3376"/>
      <c r="H202" s="3376"/>
      <c r="I202" s="3376"/>
      <c r="J202" s="3376"/>
      <c r="K202" s="3377"/>
      <c r="L202" s="1250">
        <f>L203</f>
        <v>0</v>
      </c>
      <c r="M202" s="2083"/>
      <c r="N202" s="2083"/>
      <c r="O202" s="2326"/>
    </row>
    <row r="203" spans="1:15" ht="15" customHeight="1" x14ac:dyDescent="0.2">
      <c r="A203" s="4029" t="s">
        <v>4</v>
      </c>
      <c r="B203" s="4030"/>
      <c r="C203" s="4030"/>
      <c r="D203" s="4030"/>
      <c r="E203" s="3437"/>
      <c r="F203" s="3437"/>
      <c r="G203" s="3437"/>
      <c r="H203" s="3437"/>
      <c r="I203" s="3437"/>
      <c r="J203" s="3437"/>
      <c r="K203" s="3438"/>
      <c r="L203" s="1249">
        <v>0</v>
      </c>
      <c r="M203" s="2083"/>
      <c r="N203" s="2083"/>
      <c r="O203" s="2326"/>
    </row>
    <row r="204" spans="1:15" ht="15.75" customHeight="1" thickBot="1" x14ac:dyDescent="0.25">
      <c r="A204" s="3391" t="s">
        <v>3</v>
      </c>
      <c r="B204" s="3392"/>
      <c r="C204" s="3392"/>
      <c r="D204" s="3392"/>
      <c r="E204" s="3392"/>
      <c r="F204" s="3392"/>
      <c r="G204" s="3392"/>
      <c r="H204" s="3392"/>
      <c r="I204" s="3392"/>
      <c r="J204" s="3392"/>
      <c r="K204" s="3393"/>
      <c r="L204" s="1246"/>
      <c r="M204" s="2083"/>
      <c r="N204" s="2083"/>
      <c r="O204" s="2326"/>
    </row>
    <row r="205" spans="1:15" ht="15.75" customHeight="1" thickBot="1" x14ac:dyDescent="0.25">
      <c r="A205" s="3394" t="s">
        <v>2</v>
      </c>
      <c r="B205" s="3395"/>
      <c r="C205" s="3395"/>
      <c r="D205" s="3395"/>
      <c r="E205" s="3395"/>
      <c r="F205" s="3395"/>
      <c r="G205" s="3395"/>
      <c r="H205" s="3395"/>
      <c r="I205" s="3395"/>
      <c r="J205" s="3395"/>
      <c r="K205" s="3396"/>
      <c r="L205" s="1248">
        <f>L184+L202</f>
        <v>4349.4000000000005</v>
      </c>
      <c r="M205" s="2083"/>
      <c r="N205" s="2083"/>
      <c r="O205" s="2326"/>
    </row>
    <row r="206" spans="1:15" ht="15" customHeight="1" x14ac:dyDescent="0.2">
      <c r="A206" s="3397" t="s">
        <v>1</v>
      </c>
      <c r="B206" s="3398"/>
      <c r="C206" s="3398"/>
      <c r="D206" s="3398"/>
      <c r="E206" s="3398"/>
      <c r="F206" s="3398"/>
      <c r="G206" s="3398"/>
      <c r="H206" s="3398"/>
      <c r="I206" s="3398"/>
      <c r="J206" s="3398"/>
      <c r="K206" s="3399"/>
      <c r="L206" s="1249"/>
      <c r="M206" s="2083"/>
      <c r="N206" s="2083"/>
      <c r="O206" s="2326"/>
    </row>
    <row r="207" spans="1:15" ht="18.75" customHeight="1" thickBot="1" x14ac:dyDescent="0.25">
      <c r="A207" s="3400" t="s">
        <v>0</v>
      </c>
      <c r="B207" s="3401"/>
      <c r="C207" s="3401"/>
      <c r="D207" s="3401"/>
      <c r="E207" s="3401"/>
      <c r="F207" s="3401"/>
      <c r="G207" s="3401"/>
      <c r="H207" s="3401"/>
      <c r="I207" s="3401"/>
      <c r="J207" s="3401"/>
      <c r="K207" s="3402"/>
      <c r="L207" s="1246">
        <v>682.2</v>
      </c>
      <c r="M207" s="2077"/>
      <c r="N207" s="2077"/>
      <c r="O207" s="2325"/>
    </row>
    <row r="208" spans="1:15" x14ac:dyDescent="0.2">
      <c r="A208" s="2075"/>
      <c r="B208" s="2077"/>
      <c r="C208" s="2077"/>
      <c r="D208" s="2077"/>
      <c r="E208" s="2077"/>
      <c r="F208" s="1"/>
      <c r="H208" s="1"/>
      <c r="I208" s="1"/>
      <c r="J208" s="1"/>
      <c r="K208" s="1"/>
      <c r="L208" s="1"/>
    </row>
    <row r="209" spans="1:12" x14ac:dyDescent="0.2">
      <c r="A209" s="2075"/>
      <c r="B209" s="2077"/>
      <c r="C209" s="2077"/>
      <c r="D209" s="2077"/>
      <c r="E209" s="2077"/>
      <c r="F209" s="1"/>
      <c r="H209" s="1"/>
      <c r="I209" s="1"/>
      <c r="J209" s="1"/>
      <c r="K209" s="1"/>
      <c r="L209" s="1"/>
    </row>
    <row r="210" spans="1:12" x14ac:dyDescent="0.2">
      <c r="A210" s="2075"/>
      <c r="B210" s="2077"/>
      <c r="C210" s="2077"/>
      <c r="D210" s="2077"/>
      <c r="E210" s="2077"/>
      <c r="F210" s="1"/>
      <c r="H210" s="1"/>
      <c r="I210" s="1"/>
      <c r="J210" s="1"/>
      <c r="K210" s="1"/>
      <c r="L210" s="1"/>
    </row>
    <row r="211" spans="1:12" x14ac:dyDescent="0.2">
      <c r="A211" s="2075"/>
      <c r="B211" s="2077"/>
      <c r="C211" s="2077"/>
      <c r="D211" s="2077"/>
      <c r="E211" s="2077"/>
      <c r="F211" s="1"/>
      <c r="H211" s="1"/>
      <c r="I211" s="1"/>
      <c r="J211" s="1"/>
      <c r="K211" s="1"/>
      <c r="L211" s="1"/>
    </row>
    <row r="212" spans="1:12" x14ac:dyDescent="0.2">
      <c r="A212" s="2075"/>
      <c r="B212" s="2077"/>
      <c r="C212" s="2077"/>
      <c r="D212" s="2077"/>
      <c r="E212" s="2077"/>
      <c r="F212" s="1"/>
      <c r="H212" s="1"/>
      <c r="I212" s="1"/>
      <c r="J212" s="1"/>
      <c r="K212" s="1"/>
      <c r="L212" s="1"/>
    </row>
    <row r="213" spans="1:12" x14ac:dyDescent="0.2">
      <c r="A213" s="2075"/>
      <c r="B213" s="2077"/>
      <c r="C213" s="2077"/>
      <c r="D213" s="2077"/>
      <c r="E213" s="2077"/>
      <c r="F213" s="1"/>
      <c r="H213" s="1"/>
      <c r="I213" s="1"/>
      <c r="J213" s="1"/>
      <c r="K213" s="1"/>
      <c r="L213" s="1"/>
    </row>
    <row r="214" spans="1:12" ht="15" customHeight="1" x14ac:dyDescent="0.2">
      <c r="A214" s="2075"/>
      <c r="B214" s="2077"/>
      <c r="C214" s="2077"/>
      <c r="D214" s="2077"/>
      <c r="E214" s="2077"/>
      <c r="F214" s="1"/>
      <c r="H214" s="1"/>
      <c r="I214" s="1"/>
      <c r="J214" s="1"/>
      <c r="K214" s="1"/>
      <c r="L214" s="1"/>
    </row>
    <row r="215" spans="1:12" x14ac:dyDescent="0.2">
      <c r="A215" s="2075"/>
      <c r="B215" s="2077"/>
      <c r="C215" s="2077"/>
      <c r="D215" s="2077"/>
      <c r="E215" s="2077"/>
      <c r="F215" s="1"/>
      <c r="H215" s="1"/>
      <c r="I215" s="1"/>
      <c r="J215" s="1"/>
      <c r="K215" s="1"/>
      <c r="L215" s="1"/>
    </row>
    <row r="216" spans="1:12" x14ac:dyDescent="0.2">
      <c r="A216" s="2075"/>
      <c r="B216" s="2077"/>
      <c r="C216" s="2077"/>
      <c r="D216" s="2077"/>
      <c r="E216" s="2077"/>
      <c r="F216" s="1"/>
      <c r="H216" s="1"/>
      <c r="I216" s="1"/>
      <c r="J216" s="1"/>
      <c r="K216" s="1"/>
      <c r="L216" s="1"/>
    </row>
    <row r="217" spans="1:12" ht="15.75" customHeight="1" x14ac:dyDescent="0.2">
      <c r="A217" s="2075"/>
      <c r="B217" s="2077"/>
      <c r="C217" s="2077"/>
      <c r="D217" s="2077"/>
      <c r="E217" s="2077"/>
      <c r="F217" s="1"/>
      <c r="H217" s="1"/>
      <c r="I217" s="1"/>
      <c r="J217" s="1"/>
      <c r="K217" s="1"/>
      <c r="L217" s="1"/>
    </row>
    <row r="218" spans="1:12" ht="15.75" customHeight="1" x14ac:dyDescent="0.2">
      <c r="A218" s="2075"/>
      <c r="B218" s="2077"/>
      <c r="C218" s="2077"/>
      <c r="D218" s="2077"/>
      <c r="E218" s="2077"/>
      <c r="F218" s="1"/>
      <c r="H218" s="1"/>
      <c r="I218" s="1"/>
      <c r="J218" s="1"/>
      <c r="K218" s="1"/>
      <c r="L218" s="1"/>
    </row>
    <row r="219" spans="1:12" x14ac:dyDescent="0.2">
      <c r="A219" s="2075"/>
      <c r="B219" s="2077"/>
      <c r="C219" s="2077"/>
      <c r="D219" s="2077"/>
      <c r="E219" s="2077"/>
      <c r="F219" s="1"/>
      <c r="H219" s="1"/>
      <c r="I219" s="1"/>
      <c r="J219" s="1"/>
      <c r="K219" s="1"/>
      <c r="L219" s="1"/>
    </row>
    <row r="220" spans="1:12" x14ac:dyDescent="0.2">
      <c r="A220" s="2075"/>
      <c r="B220" s="2077"/>
      <c r="C220" s="2077"/>
      <c r="D220" s="2077"/>
      <c r="E220" s="2077"/>
      <c r="F220" s="1"/>
      <c r="H220" s="1"/>
      <c r="I220" s="1"/>
      <c r="J220" s="1"/>
      <c r="K220" s="1"/>
      <c r="L220" s="1"/>
    </row>
    <row r="221" spans="1:12" x14ac:dyDescent="0.2">
      <c r="F221" s="1"/>
      <c r="H221" s="1"/>
      <c r="I221" s="1"/>
      <c r="J221" s="1"/>
      <c r="K221" s="1"/>
      <c r="L221" s="1"/>
    </row>
    <row r="222" spans="1:12" x14ac:dyDescent="0.2">
      <c r="F222" s="1"/>
      <c r="H222" s="1"/>
      <c r="I222" s="1"/>
      <c r="J222" s="1"/>
      <c r="K222" s="1"/>
      <c r="L222" s="1"/>
    </row>
    <row r="223" spans="1:12" ht="18" customHeight="1" x14ac:dyDescent="0.2">
      <c r="F223" s="1"/>
      <c r="H223" s="1"/>
      <c r="I223" s="1"/>
      <c r="J223" s="1"/>
      <c r="K223" s="1"/>
      <c r="L223" s="1"/>
    </row>
    <row r="224" spans="1:12" x14ac:dyDescent="0.2">
      <c r="F224" s="1"/>
      <c r="H224" s="1"/>
      <c r="I224" s="1"/>
      <c r="J224" s="1"/>
      <c r="K224" s="1"/>
      <c r="L224" s="1"/>
    </row>
    <row r="225" spans="6:14" x14ac:dyDescent="0.2">
      <c r="F225" s="1"/>
      <c r="H225" s="1"/>
      <c r="I225" s="1"/>
      <c r="J225" s="1"/>
      <c r="K225" s="1"/>
      <c r="L225" s="1"/>
    </row>
    <row r="226" spans="6:14" x14ac:dyDescent="0.2">
      <c r="N226" s="2324"/>
    </row>
  </sheetData>
  <mergeCells count="372">
    <mergeCell ref="A204:K204"/>
    <mergeCell ref="A205:K205"/>
    <mergeCell ref="A206:K206"/>
    <mergeCell ref="A207:K207"/>
    <mergeCell ref="A194:K194"/>
    <mergeCell ref="A195:K195"/>
    <mergeCell ref="A196:K196"/>
    <mergeCell ref="A197:K197"/>
    <mergeCell ref="A198:K198"/>
    <mergeCell ref="A201:K201"/>
    <mergeCell ref="A202:K202"/>
    <mergeCell ref="A171:A172"/>
    <mergeCell ref="A165:A167"/>
    <mergeCell ref="A168:A170"/>
    <mergeCell ref="I171:I175"/>
    <mergeCell ref="B171:B172"/>
    <mergeCell ref="A178:K178"/>
    <mergeCell ref="A203:K203"/>
    <mergeCell ref="A147:A149"/>
    <mergeCell ref="F173:F175"/>
    <mergeCell ref="G171:G175"/>
    <mergeCell ref="B162:L162"/>
    <mergeCell ref="A156:A158"/>
    <mergeCell ref="B156:B158"/>
    <mergeCell ref="G156:G158"/>
    <mergeCell ref="A199:K199"/>
    <mergeCell ref="A200:K200"/>
    <mergeCell ref="I165:I170"/>
    <mergeCell ref="G165:G170"/>
    <mergeCell ref="B160:K160"/>
    <mergeCell ref="F168:F170"/>
    <mergeCell ref="B165:B167"/>
    <mergeCell ref="I154:I155"/>
    <mergeCell ref="A154:A155"/>
    <mergeCell ref="C176:J176"/>
    <mergeCell ref="H171:H175"/>
    <mergeCell ref="A192:K192"/>
    <mergeCell ref="A193:K193"/>
    <mergeCell ref="B141:B142"/>
    <mergeCell ref="E156:E158"/>
    <mergeCell ref="F156:F158"/>
    <mergeCell ref="B143:B144"/>
    <mergeCell ref="B145:B146"/>
    <mergeCell ref="H135:H142"/>
    <mergeCell ref="E152:E153"/>
    <mergeCell ref="B150:B151"/>
    <mergeCell ref="B147:B149"/>
    <mergeCell ref="F150:F151"/>
    <mergeCell ref="B152:B153"/>
    <mergeCell ref="D150:D151"/>
    <mergeCell ref="I147:I149"/>
    <mergeCell ref="H147:H158"/>
    <mergeCell ref="I156:I158"/>
    <mergeCell ref="I152:I153"/>
    <mergeCell ref="G152:G153"/>
    <mergeCell ref="F154:F155"/>
    <mergeCell ref="A186:K186"/>
    <mergeCell ref="A187:K187"/>
    <mergeCell ref="I150:I151"/>
    <mergeCell ref="B177:K177"/>
    <mergeCell ref="G147:G151"/>
    <mergeCell ref="G141:G142"/>
    <mergeCell ref="A189:K189"/>
    <mergeCell ref="A190:K190"/>
    <mergeCell ref="A191:K191"/>
    <mergeCell ref="J147:J148"/>
    <mergeCell ref="J152:J153"/>
    <mergeCell ref="G154:G155"/>
    <mergeCell ref="E154:E155"/>
    <mergeCell ref="F171:F172"/>
    <mergeCell ref="B168:B170"/>
    <mergeCell ref="J165:J170"/>
    <mergeCell ref="H165:H170"/>
    <mergeCell ref="C159:J159"/>
    <mergeCell ref="B154:B155"/>
    <mergeCell ref="A173:A175"/>
    <mergeCell ref="B173:B175"/>
    <mergeCell ref="A181:L181"/>
    <mergeCell ref="C183:K183"/>
    <mergeCell ref="A184:K184"/>
    <mergeCell ref="A185:K185"/>
    <mergeCell ref="A152:A153"/>
    <mergeCell ref="A150:A151"/>
    <mergeCell ref="F165:F167"/>
    <mergeCell ref="G143:G146"/>
    <mergeCell ref="I143:I144"/>
    <mergeCell ref="H129:H134"/>
    <mergeCell ref="I129:I131"/>
    <mergeCell ref="I132:I134"/>
    <mergeCell ref="F137:F138"/>
    <mergeCell ref="I145:I146"/>
    <mergeCell ref="F141:F142"/>
    <mergeCell ref="F126:F128"/>
    <mergeCell ref="F132:F134"/>
    <mergeCell ref="F135:F136"/>
    <mergeCell ref="B114:B116"/>
    <mergeCell ref="D114:D116"/>
    <mergeCell ref="D139:D140"/>
    <mergeCell ref="C139:C140"/>
    <mergeCell ref="A135:A136"/>
    <mergeCell ref="D132:D134"/>
    <mergeCell ref="C120:C121"/>
    <mergeCell ref="A114:A116"/>
    <mergeCell ref="B129:B131"/>
    <mergeCell ref="C114:C116"/>
    <mergeCell ref="C129:C131"/>
    <mergeCell ref="C132:C134"/>
    <mergeCell ref="F120:F121"/>
    <mergeCell ref="F129:F131"/>
    <mergeCell ref="G120:G121"/>
    <mergeCell ref="E122:E123"/>
    <mergeCell ref="B139:B140"/>
    <mergeCell ref="D137:D138"/>
    <mergeCell ref="E137:E138"/>
    <mergeCell ref="D129:D131"/>
    <mergeCell ref="C137:C138"/>
    <mergeCell ref="C135:C136"/>
    <mergeCell ref="G139:G140"/>
    <mergeCell ref="E124:E125"/>
    <mergeCell ref="G132:G134"/>
    <mergeCell ref="G126:G128"/>
    <mergeCell ref="G129:G131"/>
    <mergeCell ref="G135:G136"/>
    <mergeCell ref="E139:E140"/>
    <mergeCell ref="E129:E131"/>
    <mergeCell ref="E117:E119"/>
    <mergeCell ref="A132:A134"/>
    <mergeCell ref="D135:D136"/>
    <mergeCell ref="B132:B134"/>
    <mergeCell ref="D124:D125"/>
    <mergeCell ref="A120:A121"/>
    <mergeCell ref="C117:C119"/>
    <mergeCell ref="C122:C123"/>
    <mergeCell ref="E132:E134"/>
    <mergeCell ref="B135:B136"/>
    <mergeCell ref="E135:E136"/>
    <mergeCell ref="D122:D123"/>
    <mergeCell ref="F110:F113"/>
    <mergeCell ref="E92:E94"/>
    <mergeCell ref="F92:F94"/>
    <mergeCell ref="B108:B109"/>
    <mergeCell ref="B101:B104"/>
    <mergeCell ref="B98:B100"/>
    <mergeCell ref="A98:A100"/>
    <mergeCell ref="C95:C97"/>
    <mergeCell ref="C98:C100"/>
    <mergeCell ref="E95:E97"/>
    <mergeCell ref="E98:E100"/>
    <mergeCell ref="A108:A109"/>
    <mergeCell ref="A105:A107"/>
    <mergeCell ref="F108:F109"/>
    <mergeCell ref="D105:D107"/>
    <mergeCell ref="C105:C107"/>
    <mergeCell ref="A101:A104"/>
    <mergeCell ref="B105:B107"/>
    <mergeCell ref="D108:D109"/>
    <mergeCell ref="A145:A146"/>
    <mergeCell ref="B117:B119"/>
    <mergeCell ref="A124:A125"/>
    <mergeCell ref="A126:A128"/>
    <mergeCell ref="D120:D121"/>
    <mergeCell ref="B120:B121"/>
    <mergeCell ref="B122:B123"/>
    <mergeCell ref="A129:A131"/>
    <mergeCell ref="A122:A123"/>
    <mergeCell ref="A117:A119"/>
    <mergeCell ref="D117:D119"/>
    <mergeCell ref="D126:D128"/>
    <mergeCell ref="A139:A140"/>
    <mergeCell ref="B137:B138"/>
    <mergeCell ref="A141:A142"/>
    <mergeCell ref="J137:J138"/>
    <mergeCell ref="I126:I128"/>
    <mergeCell ref="I135:I136"/>
    <mergeCell ref="J135:J136"/>
    <mergeCell ref="I124:I125"/>
    <mergeCell ref="F139:F140"/>
    <mergeCell ref="A137:A138"/>
    <mergeCell ref="A143:A144"/>
    <mergeCell ref="J129:J131"/>
    <mergeCell ref="J132:J134"/>
    <mergeCell ref="J139:J140"/>
    <mergeCell ref="E141:E142"/>
    <mergeCell ref="C124:C125"/>
    <mergeCell ref="C126:C128"/>
    <mergeCell ref="E126:E128"/>
    <mergeCell ref="B126:B128"/>
    <mergeCell ref="B124:B125"/>
    <mergeCell ref="G137:G138"/>
    <mergeCell ref="F124:F125"/>
    <mergeCell ref="H124:H128"/>
    <mergeCell ref="I139:I140"/>
    <mergeCell ref="I141:I142"/>
    <mergeCell ref="F143:F144"/>
    <mergeCell ref="I137:I138"/>
    <mergeCell ref="I51:I57"/>
    <mergeCell ref="I58:I65"/>
    <mergeCell ref="H51:H57"/>
    <mergeCell ref="H58:H65"/>
    <mergeCell ref="I98:I100"/>
    <mergeCell ref="I108:I109"/>
    <mergeCell ref="I110:I113"/>
    <mergeCell ref="J126:J128"/>
    <mergeCell ref="J124:J125"/>
    <mergeCell ref="A110:A113"/>
    <mergeCell ref="B58:B65"/>
    <mergeCell ref="C83:J83"/>
    <mergeCell ref="I87:I91"/>
    <mergeCell ref="C110:C113"/>
    <mergeCell ref="E105:E107"/>
    <mergeCell ref="H110:H116"/>
    <mergeCell ref="A73:A77"/>
    <mergeCell ref="B84:B86"/>
    <mergeCell ref="B73:B77"/>
    <mergeCell ref="A84:A86"/>
    <mergeCell ref="B78:B82"/>
    <mergeCell ref="A87:A91"/>
    <mergeCell ref="G58:G65"/>
    <mergeCell ref="F105:F107"/>
    <mergeCell ref="F95:F97"/>
    <mergeCell ref="F98:F100"/>
    <mergeCell ref="F101:F104"/>
    <mergeCell ref="G98:G100"/>
    <mergeCell ref="F70:F72"/>
    <mergeCell ref="G78:G82"/>
    <mergeCell ref="G92:G94"/>
    <mergeCell ref="F114:F116"/>
    <mergeCell ref="G114:G116"/>
    <mergeCell ref="A58:A65"/>
    <mergeCell ref="B95:B97"/>
    <mergeCell ref="A95:A97"/>
    <mergeCell ref="A92:A94"/>
    <mergeCell ref="B92:B94"/>
    <mergeCell ref="E101:E104"/>
    <mergeCell ref="E78:E82"/>
    <mergeCell ref="C73:C77"/>
    <mergeCell ref="C101:C104"/>
    <mergeCell ref="D78:D82"/>
    <mergeCell ref="A78:A82"/>
    <mergeCell ref="E66:E72"/>
    <mergeCell ref="B87:B91"/>
    <mergeCell ref="C78:C82"/>
    <mergeCell ref="A66:A69"/>
    <mergeCell ref="D98:D100"/>
    <mergeCell ref="D101:D104"/>
    <mergeCell ref="D92:D94"/>
    <mergeCell ref="D95:D97"/>
    <mergeCell ref="F66:F69"/>
    <mergeCell ref="N5:O5"/>
    <mergeCell ref="F51:F57"/>
    <mergeCell ref="B41:B50"/>
    <mergeCell ref="E110:E113"/>
    <mergeCell ref="C108:C109"/>
    <mergeCell ref="D41:F50"/>
    <mergeCell ref="D87:F91"/>
    <mergeCell ref="C92:C94"/>
    <mergeCell ref="B66:B69"/>
    <mergeCell ref="E108:E109"/>
    <mergeCell ref="D110:D113"/>
    <mergeCell ref="B110:B113"/>
    <mergeCell ref="F58:F60"/>
    <mergeCell ref="G51:G57"/>
    <mergeCell ref="G101:G104"/>
    <mergeCell ref="G66:G72"/>
    <mergeCell ref="H92:H97"/>
    <mergeCell ref="G95:G97"/>
    <mergeCell ref="G110:G113"/>
    <mergeCell ref="G108:G109"/>
    <mergeCell ref="H98:H104"/>
    <mergeCell ref="G105:G107"/>
    <mergeCell ref="I32:I37"/>
    <mergeCell ref="H32:H40"/>
    <mergeCell ref="H41:H50"/>
    <mergeCell ref="I41:I50"/>
    <mergeCell ref="B32:B34"/>
    <mergeCell ref="C32:C34"/>
    <mergeCell ref="A3:O3"/>
    <mergeCell ref="L6:L8"/>
    <mergeCell ref="M7:M8"/>
    <mergeCell ref="A19:A25"/>
    <mergeCell ref="A41:A50"/>
    <mergeCell ref="G26:G31"/>
    <mergeCell ref="H26:H31"/>
    <mergeCell ref="F26:F27"/>
    <mergeCell ref="G41:G50"/>
    <mergeCell ref="D38:D40"/>
    <mergeCell ref="F35:F37"/>
    <mergeCell ref="B35:B37"/>
    <mergeCell ref="C35:C37"/>
    <mergeCell ref="D35:D37"/>
    <mergeCell ref="D6:D8"/>
    <mergeCell ref="G6:G8"/>
    <mergeCell ref="A26:A31"/>
    <mergeCell ref="A35:A37"/>
    <mergeCell ref="A38:A40"/>
    <mergeCell ref="B38:B40"/>
    <mergeCell ref="C38:C40"/>
    <mergeCell ref="B26:B31"/>
    <mergeCell ref="G32:G40"/>
    <mergeCell ref="F38:F39"/>
    <mergeCell ref="A10:A11"/>
    <mergeCell ref="A13:A18"/>
    <mergeCell ref="I6:I8"/>
    <mergeCell ref="K6:K8"/>
    <mergeCell ref="I117:I119"/>
    <mergeCell ref="Q1:T3"/>
    <mergeCell ref="O73:O74"/>
    <mergeCell ref="I78:I82"/>
    <mergeCell ref="D73:F77"/>
    <mergeCell ref="H78:H82"/>
    <mergeCell ref="J6:J8"/>
    <mergeCell ref="O7:O8"/>
    <mergeCell ref="D32:F34"/>
    <mergeCell ref="A6:A8"/>
    <mergeCell ref="B6:B8"/>
    <mergeCell ref="A32:A34"/>
    <mergeCell ref="D19:F25"/>
    <mergeCell ref="B10:L11"/>
    <mergeCell ref="G19:G25"/>
    <mergeCell ref="I19:I25"/>
    <mergeCell ref="A2:O2"/>
    <mergeCell ref="A4:O4"/>
    <mergeCell ref="H19:H25"/>
    <mergeCell ref="B19:B25"/>
    <mergeCell ref="M6:O6"/>
    <mergeCell ref="N7:N8"/>
    <mergeCell ref="A188:K188"/>
    <mergeCell ref="M126:M128"/>
    <mergeCell ref="M110:M111"/>
    <mergeCell ref="J108:J109"/>
    <mergeCell ref="J120:J121"/>
    <mergeCell ref="H66:H72"/>
    <mergeCell ref="I66:I72"/>
    <mergeCell ref="J101:J104"/>
    <mergeCell ref="G73:G77"/>
    <mergeCell ref="C6:C8"/>
    <mergeCell ref="E6:E8"/>
    <mergeCell ref="F6:F8"/>
    <mergeCell ref="H6:H8"/>
    <mergeCell ref="I26:I31"/>
    <mergeCell ref="M132:M133"/>
    <mergeCell ref="G87:G91"/>
    <mergeCell ref="G124:G125"/>
    <mergeCell ref="J66:J72"/>
    <mergeCell ref="I105:I107"/>
    <mergeCell ref="N73:N74"/>
    <mergeCell ref="I73:I77"/>
    <mergeCell ref="H87:H91"/>
    <mergeCell ref="I114:I116"/>
    <mergeCell ref="I101:I104"/>
    <mergeCell ref="H105:H109"/>
    <mergeCell ref="J117:J119"/>
    <mergeCell ref="J105:J107"/>
    <mergeCell ref="H117:H123"/>
    <mergeCell ref="I95:I97"/>
    <mergeCell ref="M73:M74"/>
    <mergeCell ref="J95:J97"/>
    <mergeCell ref="J92:J94"/>
    <mergeCell ref="J98:J100"/>
    <mergeCell ref="J122:J123"/>
    <mergeCell ref="J110:J113"/>
    <mergeCell ref="J114:J116"/>
    <mergeCell ref="C85:L86"/>
    <mergeCell ref="H73:H77"/>
    <mergeCell ref="E114:E116"/>
    <mergeCell ref="I120:I121"/>
    <mergeCell ref="I122:I123"/>
    <mergeCell ref="G117:G119"/>
    <mergeCell ref="G122:G123"/>
    <mergeCell ref="F122:F123"/>
    <mergeCell ref="E120:E121"/>
    <mergeCell ref="F117:F119"/>
  </mergeCells>
  <pageMargins left="0.70866141732283472" right="0.70866141732283472" top="0.74803149606299213" bottom="0.74803149606299213" header="0.31496062992125984" footer="0.31496062992125984"/>
  <pageSetup paperSize="9" scale="54" firstPageNumber="41" fitToHeight="0" orientation="landscape" useFirstPageNumber="1" r:id="rId1"/>
  <headerFooter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BCF7D-5C95-48B4-929E-570B629B4BE5}">
  <sheetPr>
    <pageSetUpPr fitToPage="1"/>
  </sheetPr>
  <dimension ref="A1:Z188"/>
  <sheetViews>
    <sheetView view="pageBreakPreview" zoomScale="110" zoomScaleNormal="90" zoomScaleSheetLayoutView="110" workbookViewId="0">
      <selection activeCell="M1" sqref="M1"/>
    </sheetView>
  </sheetViews>
  <sheetFormatPr defaultRowHeight="12.75" x14ac:dyDescent="0.2"/>
  <cols>
    <col min="1" max="1" width="3.5703125" style="2704" customWidth="1"/>
    <col min="2" max="2" width="3.42578125" style="2704" customWidth="1"/>
    <col min="3" max="4" width="3.7109375" style="2704" customWidth="1"/>
    <col min="5" max="5" width="3.5703125" style="2704" customWidth="1"/>
    <col min="6" max="6" width="39.42578125" style="2704" customWidth="1"/>
    <col min="7" max="7" width="6.85546875" style="2704" customWidth="1"/>
    <col min="8" max="8" width="7.85546875" style="2704" customWidth="1"/>
    <col min="9" max="9" width="5.85546875" style="2704" customWidth="1"/>
    <col min="10" max="10" width="31.7109375" style="2704" customWidth="1"/>
    <col min="11" max="11" width="7.28515625" style="2704" customWidth="1"/>
    <col min="12" max="12" width="13.28515625" style="2704" customWidth="1"/>
    <col min="13" max="13" width="41.28515625" style="2704" customWidth="1"/>
    <col min="14" max="14" width="9.140625" style="2704" customWidth="1"/>
    <col min="15" max="15" width="5.42578125" style="2704" customWidth="1"/>
    <col min="16" max="16" width="1.28515625" style="2704" hidden="1" customWidth="1"/>
    <col min="17" max="17" width="0.85546875" style="2704" hidden="1" customWidth="1"/>
    <col min="18" max="23" width="9.140625" style="2704" hidden="1" customWidth="1"/>
    <col min="24" max="16384" width="9.140625" style="2704"/>
  </cols>
  <sheetData>
    <row r="1" spans="1:18" ht="67.5" customHeight="1" x14ac:dyDescent="0.2">
      <c r="M1" s="903" t="s">
        <v>1118</v>
      </c>
      <c r="N1" s="903"/>
      <c r="O1" s="903"/>
    </row>
    <row r="2" spans="1:18" ht="22.5" customHeight="1" x14ac:dyDescent="0.2">
      <c r="A2" s="4650" t="s">
        <v>377</v>
      </c>
      <c r="B2" s="4650"/>
      <c r="C2" s="4650"/>
      <c r="D2" s="4650"/>
      <c r="E2" s="4650"/>
      <c r="F2" s="4650"/>
      <c r="G2" s="4650"/>
      <c r="H2" s="4650"/>
      <c r="I2" s="4650"/>
      <c r="J2" s="4650"/>
      <c r="K2" s="4650"/>
      <c r="L2" s="4650"/>
      <c r="M2" s="4650"/>
      <c r="N2" s="4650"/>
      <c r="O2" s="4650"/>
    </row>
    <row r="3" spans="1:18" ht="13.9" customHeight="1" x14ac:dyDescent="0.2">
      <c r="A3" s="4644" t="s">
        <v>1102</v>
      </c>
      <c r="B3" s="4644"/>
      <c r="C3" s="4644"/>
      <c r="D3" s="4644"/>
      <c r="E3" s="4644"/>
      <c r="F3" s="4644"/>
      <c r="G3" s="4644"/>
      <c r="H3" s="4644"/>
      <c r="I3" s="4644"/>
      <c r="J3" s="4644"/>
      <c r="K3" s="4644"/>
      <c r="L3" s="4644"/>
      <c r="M3" s="4644"/>
      <c r="N3" s="4644"/>
      <c r="O3" s="4644"/>
    </row>
    <row r="4" spans="1:18" ht="14.25" x14ac:dyDescent="0.2">
      <c r="A4" s="4645" t="s">
        <v>375</v>
      </c>
      <c r="B4" s="4645"/>
      <c r="C4" s="4645"/>
      <c r="D4" s="4645"/>
      <c r="E4" s="4645"/>
      <c r="F4" s="4645"/>
      <c r="G4" s="4645"/>
      <c r="H4" s="4645"/>
      <c r="I4" s="4645"/>
      <c r="J4" s="4645"/>
      <c r="K4" s="4645"/>
      <c r="L4" s="4645"/>
      <c r="M4" s="4645"/>
      <c r="N4" s="4645"/>
      <c r="O4" s="4645"/>
    </row>
    <row r="5" spans="1:18" ht="16.5" thickBot="1" x14ac:dyDescent="0.25">
      <c r="A5" s="3078"/>
      <c r="B5" s="3077"/>
      <c r="C5" s="3077"/>
      <c r="D5" s="3077"/>
      <c r="E5" s="3077"/>
      <c r="F5" s="3077"/>
      <c r="G5" s="3077"/>
      <c r="H5" s="3077"/>
      <c r="I5" s="3077"/>
      <c r="J5" s="3077"/>
      <c r="K5" s="3077"/>
      <c r="L5" s="3077"/>
      <c r="M5" s="3076"/>
      <c r="N5" s="4649" t="s">
        <v>1101</v>
      </c>
      <c r="O5" s="4649"/>
    </row>
    <row r="6" spans="1:18" ht="30.6" customHeight="1" thickBot="1" x14ac:dyDescent="0.25">
      <c r="A6" s="4646" t="s">
        <v>374</v>
      </c>
      <c r="B6" s="4622" t="s">
        <v>373</v>
      </c>
      <c r="C6" s="4572" t="s">
        <v>369</v>
      </c>
      <c r="D6" s="4577" t="s">
        <v>372</v>
      </c>
      <c r="E6" s="4563" t="s">
        <v>371</v>
      </c>
      <c r="F6" s="4566" t="s">
        <v>370</v>
      </c>
      <c r="G6" s="4580" t="s">
        <v>369</v>
      </c>
      <c r="H6" s="4569" t="s">
        <v>368</v>
      </c>
      <c r="I6" s="4558" t="s">
        <v>367</v>
      </c>
      <c r="J6" s="3670" t="s">
        <v>366</v>
      </c>
      <c r="K6" s="4569" t="s">
        <v>365</v>
      </c>
      <c r="L6" s="3670" t="s">
        <v>364</v>
      </c>
      <c r="M6" s="4270" t="s">
        <v>363</v>
      </c>
      <c r="N6" s="4271"/>
      <c r="O6" s="4272"/>
    </row>
    <row r="7" spans="1:18" x14ac:dyDescent="0.2">
      <c r="A7" s="4647"/>
      <c r="B7" s="4623"/>
      <c r="C7" s="4573"/>
      <c r="D7" s="4578"/>
      <c r="E7" s="4564"/>
      <c r="F7" s="4567"/>
      <c r="G7" s="4581"/>
      <c r="H7" s="4570"/>
      <c r="I7" s="4559"/>
      <c r="J7" s="3671"/>
      <c r="K7" s="4570"/>
      <c r="L7" s="3671"/>
      <c r="M7" s="4575" t="s">
        <v>362</v>
      </c>
      <c r="N7" s="4561" t="s">
        <v>361</v>
      </c>
      <c r="O7" s="4583" t="s">
        <v>360</v>
      </c>
    </row>
    <row r="8" spans="1:18" ht="133.15" customHeight="1" thickBot="1" x14ac:dyDescent="0.25">
      <c r="A8" s="4648"/>
      <c r="B8" s="4624"/>
      <c r="C8" s="4574"/>
      <c r="D8" s="4579"/>
      <c r="E8" s="4565"/>
      <c r="F8" s="4568"/>
      <c r="G8" s="4582"/>
      <c r="H8" s="4571"/>
      <c r="I8" s="4560"/>
      <c r="J8" s="3672"/>
      <c r="K8" s="4571"/>
      <c r="L8" s="3672"/>
      <c r="M8" s="4576"/>
      <c r="N8" s="4562"/>
      <c r="O8" s="4584"/>
    </row>
    <row r="9" spans="1:18" ht="16.5" thickBot="1" x14ac:dyDescent="0.3">
      <c r="A9" s="3075" t="s">
        <v>35</v>
      </c>
      <c r="B9" s="3074" t="s">
        <v>1100</v>
      </c>
      <c r="C9" s="3073"/>
      <c r="D9" s="3073"/>
      <c r="E9" s="3073"/>
      <c r="F9" s="3073"/>
      <c r="G9" s="3073"/>
      <c r="H9" s="3072"/>
      <c r="I9" s="3072"/>
      <c r="J9" s="3072"/>
      <c r="K9" s="3072"/>
      <c r="L9" s="3071"/>
      <c r="M9" s="3070"/>
      <c r="N9" s="3069"/>
      <c r="O9" s="3068"/>
    </row>
    <row r="10" spans="1:18" ht="24.75" customHeight="1" thickBot="1" x14ac:dyDescent="0.25">
      <c r="A10" s="3067"/>
      <c r="B10" s="3066"/>
      <c r="C10" s="3064"/>
      <c r="D10" s="3064"/>
      <c r="E10" s="3064"/>
      <c r="F10" s="3065"/>
      <c r="G10" s="3065"/>
      <c r="H10" s="3064"/>
      <c r="I10" s="3064"/>
      <c r="J10" s="3064"/>
      <c r="K10" s="3064"/>
      <c r="L10" s="3063"/>
      <c r="M10" s="3062" t="s">
        <v>1099</v>
      </c>
      <c r="N10" s="3061" t="s">
        <v>182</v>
      </c>
      <c r="O10" s="3060">
        <v>99.9</v>
      </c>
    </row>
    <row r="11" spans="1:18" ht="22.5" customHeight="1" thickBot="1" x14ac:dyDescent="0.25">
      <c r="A11" s="2738" t="s">
        <v>35</v>
      </c>
      <c r="B11" s="2746" t="s">
        <v>35</v>
      </c>
      <c r="C11" s="2822" t="s">
        <v>1098</v>
      </c>
      <c r="D11" s="3059"/>
      <c r="E11" s="3059"/>
      <c r="F11" s="3059"/>
      <c r="G11" s="3059"/>
      <c r="H11" s="3059"/>
      <c r="I11" s="3059"/>
      <c r="J11" s="3059"/>
      <c r="K11" s="3059"/>
      <c r="L11" s="3059"/>
      <c r="M11" s="3059"/>
      <c r="N11" s="3059"/>
      <c r="O11" s="3058"/>
    </row>
    <row r="12" spans="1:18" ht="39" thickBot="1" x14ac:dyDescent="0.25">
      <c r="A12" s="2747"/>
      <c r="B12" s="2758"/>
      <c r="C12" s="3057"/>
      <c r="D12" s="3056"/>
      <c r="E12" s="3056"/>
      <c r="F12" s="3056"/>
      <c r="G12" s="3056"/>
      <c r="H12" s="3056"/>
      <c r="I12" s="3056"/>
      <c r="J12" s="3056"/>
      <c r="K12" s="3056"/>
      <c r="L12" s="3056"/>
      <c r="M12" s="3055" t="s">
        <v>1097</v>
      </c>
      <c r="N12" s="3054" t="s">
        <v>182</v>
      </c>
      <c r="O12" s="3053">
        <v>93</v>
      </c>
    </row>
    <row r="13" spans="1:18" ht="21" customHeight="1" x14ac:dyDescent="0.2">
      <c r="A13" s="4422" t="s">
        <v>35</v>
      </c>
      <c r="B13" s="4651" t="s">
        <v>35</v>
      </c>
      <c r="C13" s="2788" t="s">
        <v>35</v>
      </c>
      <c r="D13" s="4545" t="s">
        <v>1096</v>
      </c>
      <c r="E13" s="4527"/>
      <c r="F13" s="4528"/>
      <c r="G13" s="4474" t="s">
        <v>340</v>
      </c>
      <c r="H13" s="4629" t="s">
        <v>51</v>
      </c>
      <c r="I13" s="4637" t="s">
        <v>1011</v>
      </c>
      <c r="J13" s="2764" t="s">
        <v>436</v>
      </c>
      <c r="K13" s="2794" t="s">
        <v>393</v>
      </c>
      <c r="L13" s="3052">
        <f>L17+L29+L31+L34</f>
        <v>2314.1999999999998</v>
      </c>
      <c r="M13" s="4639"/>
      <c r="N13" s="4641"/>
      <c r="O13" s="4515"/>
      <c r="Q13" s="2714"/>
      <c r="R13" s="2930"/>
    </row>
    <row r="14" spans="1:18" ht="22.5" customHeight="1" x14ac:dyDescent="0.2">
      <c r="A14" s="4451"/>
      <c r="B14" s="4652"/>
      <c r="C14" s="2788"/>
      <c r="D14" s="4546"/>
      <c r="E14" s="4529"/>
      <c r="F14" s="4530"/>
      <c r="G14" s="4497"/>
      <c r="H14" s="4499"/>
      <c r="I14" s="4638"/>
      <c r="J14" s="2755" t="s">
        <v>318</v>
      </c>
      <c r="K14" s="2950" t="s">
        <v>1073</v>
      </c>
      <c r="L14" s="3003">
        <f>L19+L21+L23+L25+L36+L38</f>
        <v>27200.5</v>
      </c>
      <c r="M14" s="4640"/>
      <c r="N14" s="4643"/>
      <c r="O14" s="4516"/>
      <c r="Q14" s="2789"/>
      <c r="R14" s="2930"/>
    </row>
    <row r="15" spans="1:18" ht="21" customHeight="1" thickBot="1" x14ac:dyDescent="0.25">
      <c r="A15" s="4451"/>
      <c r="B15" s="4652"/>
      <c r="C15" s="2788"/>
      <c r="D15" s="4546"/>
      <c r="E15" s="4529"/>
      <c r="F15" s="4530"/>
      <c r="G15" s="4497"/>
      <c r="H15" s="4499"/>
      <c r="I15" s="4638"/>
      <c r="J15" s="2774"/>
      <c r="K15" s="2973" t="s">
        <v>37</v>
      </c>
      <c r="L15" s="3051">
        <f>L27+L32+L39</f>
        <v>136.5</v>
      </c>
      <c r="M15" s="4640"/>
      <c r="N15" s="4643"/>
      <c r="O15" s="4516"/>
      <c r="Q15" s="2789"/>
      <c r="R15" s="2930"/>
    </row>
    <row r="16" spans="1:18" ht="25.5" customHeight="1" thickBot="1" x14ac:dyDescent="0.25">
      <c r="A16" s="4423"/>
      <c r="B16" s="4653"/>
      <c r="C16" s="3050"/>
      <c r="D16" s="4547"/>
      <c r="E16" s="4531"/>
      <c r="F16" s="4532"/>
      <c r="G16" s="4475"/>
      <c r="H16" s="4628"/>
      <c r="I16" s="4638"/>
      <c r="J16" s="2769"/>
      <c r="K16" s="3049" t="s">
        <v>29</v>
      </c>
      <c r="L16" s="3048">
        <f>SUM(L13:L15)</f>
        <v>29651.200000000001</v>
      </c>
      <c r="M16" s="4640"/>
      <c r="N16" s="4643"/>
      <c r="O16" s="4516"/>
      <c r="Q16" s="2781"/>
      <c r="R16" s="2922"/>
    </row>
    <row r="17" spans="1:23" ht="19.5" customHeight="1" x14ac:dyDescent="0.2">
      <c r="A17" s="4422" t="s">
        <v>35</v>
      </c>
      <c r="B17" s="4480" t="s">
        <v>35</v>
      </c>
      <c r="C17" s="4455" t="s">
        <v>35</v>
      </c>
      <c r="D17" s="4551" t="s">
        <v>35</v>
      </c>
      <c r="E17" s="2779"/>
      <c r="F17" s="4507" t="s">
        <v>1095</v>
      </c>
      <c r="G17" s="4474" t="s">
        <v>340</v>
      </c>
      <c r="H17" s="4538" t="s">
        <v>51</v>
      </c>
      <c r="I17" s="2765" t="s">
        <v>618</v>
      </c>
      <c r="J17" s="2853" t="s">
        <v>318</v>
      </c>
      <c r="K17" s="3021" t="s">
        <v>393</v>
      </c>
      <c r="L17" s="3027">
        <v>644.20000000000005</v>
      </c>
      <c r="M17" s="3039" t="s">
        <v>1094</v>
      </c>
      <c r="N17" s="3038" t="s">
        <v>263</v>
      </c>
      <c r="O17" s="3047" t="s">
        <v>1093</v>
      </c>
      <c r="R17" s="2749"/>
      <c r="W17" s="3029"/>
    </row>
    <row r="18" spans="1:23" ht="16.5" customHeight="1" thickBot="1" x14ac:dyDescent="0.25">
      <c r="A18" s="4423"/>
      <c r="B18" s="4482"/>
      <c r="C18" s="4553"/>
      <c r="D18" s="4552"/>
      <c r="E18" s="2745"/>
      <c r="F18" s="4509"/>
      <c r="G18" s="4497"/>
      <c r="H18" s="4539"/>
      <c r="I18" s="2744"/>
      <c r="J18" s="2769"/>
      <c r="K18" s="2743" t="s">
        <v>29</v>
      </c>
      <c r="L18" s="2995">
        <f>SUM(L17)</f>
        <v>644.20000000000005</v>
      </c>
      <c r="M18" s="3046"/>
      <c r="N18" s="3045"/>
      <c r="O18" s="3004"/>
      <c r="W18" s="3029"/>
    </row>
    <row r="19" spans="1:23" ht="24" customHeight="1" x14ac:dyDescent="0.2">
      <c r="A19" s="4422" t="s">
        <v>35</v>
      </c>
      <c r="B19" s="4480" t="s">
        <v>35</v>
      </c>
      <c r="C19" s="4455" t="s">
        <v>35</v>
      </c>
      <c r="D19" s="4476" t="s">
        <v>84</v>
      </c>
      <c r="E19" s="3019"/>
      <c r="F19" s="4471" t="s">
        <v>1092</v>
      </c>
      <c r="G19" s="4497"/>
      <c r="H19" s="4539"/>
      <c r="I19" s="2854" t="s">
        <v>965</v>
      </c>
      <c r="J19" s="2764" t="s">
        <v>436</v>
      </c>
      <c r="K19" s="3044" t="s">
        <v>1073</v>
      </c>
      <c r="L19" s="2996">
        <v>8088.6</v>
      </c>
      <c r="M19" s="4555" t="s">
        <v>1018</v>
      </c>
      <c r="N19" s="4641" t="s">
        <v>263</v>
      </c>
      <c r="O19" s="4534" t="s">
        <v>1091</v>
      </c>
      <c r="W19" s="3029"/>
    </row>
    <row r="20" spans="1:23" ht="26.25" customHeight="1" thickBot="1" x14ac:dyDescent="0.25">
      <c r="A20" s="4423"/>
      <c r="B20" s="4482"/>
      <c r="C20" s="4553"/>
      <c r="D20" s="4477"/>
      <c r="E20" s="3008"/>
      <c r="F20" s="4472"/>
      <c r="G20" s="4497"/>
      <c r="H20" s="4539"/>
      <c r="I20" s="2833" t="s">
        <v>618</v>
      </c>
      <c r="J20" s="2755" t="s">
        <v>318</v>
      </c>
      <c r="K20" s="2743" t="s">
        <v>29</v>
      </c>
      <c r="L20" s="2995">
        <f>SUM(L19)</f>
        <v>8088.6</v>
      </c>
      <c r="M20" s="4556"/>
      <c r="N20" s="4642"/>
      <c r="O20" s="4535"/>
      <c r="W20" s="3029"/>
    </row>
    <row r="21" spans="1:23" ht="18.75" customHeight="1" x14ac:dyDescent="0.2">
      <c r="A21" s="4422" t="s">
        <v>35</v>
      </c>
      <c r="B21" s="4480" t="s">
        <v>35</v>
      </c>
      <c r="C21" s="4455" t="s">
        <v>35</v>
      </c>
      <c r="D21" s="4476" t="s">
        <v>78</v>
      </c>
      <c r="E21" s="2779"/>
      <c r="F21" s="4536" t="s">
        <v>1090</v>
      </c>
      <c r="G21" s="4474" t="s">
        <v>340</v>
      </c>
      <c r="H21" s="4539"/>
      <c r="I21" s="2854" t="s">
        <v>965</v>
      </c>
      <c r="J21" s="2764" t="s">
        <v>436</v>
      </c>
      <c r="K21" s="3044" t="s">
        <v>1073</v>
      </c>
      <c r="L21" s="3027">
        <v>79.3</v>
      </c>
      <c r="M21" s="2902" t="s">
        <v>1089</v>
      </c>
      <c r="N21" s="3016" t="s">
        <v>263</v>
      </c>
      <c r="O21" s="3015" t="s">
        <v>618</v>
      </c>
      <c r="W21" s="4636"/>
    </row>
    <row r="22" spans="1:23" ht="15.75" customHeight="1" thickBot="1" x14ac:dyDescent="0.25">
      <c r="A22" s="4423"/>
      <c r="B22" s="4482"/>
      <c r="C22" s="4553"/>
      <c r="D22" s="4477"/>
      <c r="E22" s="2745"/>
      <c r="F22" s="4537"/>
      <c r="G22" s="4497"/>
      <c r="H22" s="4539"/>
      <c r="I22" s="2833"/>
      <c r="J22" s="2897"/>
      <c r="K22" s="2743" t="s">
        <v>29</v>
      </c>
      <c r="L22" s="2995">
        <f>SUM(L21)</f>
        <v>79.3</v>
      </c>
      <c r="M22" s="3020"/>
      <c r="N22" s="3005"/>
      <c r="O22" s="3004"/>
      <c r="W22" s="4636"/>
    </row>
    <row r="23" spans="1:23" ht="21" customHeight="1" x14ac:dyDescent="0.2">
      <c r="A23" s="4422" t="s">
        <v>35</v>
      </c>
      <c r="B23" s="4480" t="s">
        <v>35</v>
      </c>
      <c r="C23" s="4455" t="s">
        <v>35</v>
      </c>
      <c r="D23" s="4476" t="s">
        <v>77</v>
      </c>
      <c r="E23" s="3019"/>
      <c r="F23" s="4536" t="s">
        <v>1088</v>
      </c>
      <c r="G23" s="4497"/>
      <c r="H23" s="4539"/>
      <c r="I23" s="2854" t="s">
        <v>965</v>
      </c>
      <c r="J23" s="2764" t="s">
        <v>436</v>
      </c>
      <c r="K23" s="3044" t="s">
        <v>1073</v>
      </c>
      <c r="L23" s="3027">
        <v>19032.599999999999</v>
      </c>
      <c r="M23" s="4555" t="s">
        <v>1018</v>
      </c>
      <c r="N23" s="4641" t="s">
        <v>263</v>
      </c>
      <c r="O23" s="4534" t="s">
        <v>1087</v>
      </c>
      <c r="P23" s="2748"/>
      <c r="W23" s="3029"/>
    </row>
    <row r="24" spans="1:23" ht="24" customHeight="1" thickBot="1" x14ac:dyDescent="0.25">
      <c r="A24" s="4423"/>
      <c r="B24" s="4482"/>
      <c r="C24" s="4553"/>
      <c r="D24" s="4477"/>
      <c r="E24" s="3008"/>
      <c r="F24" s="4537"/>
      <c r="G24" s="4497"/>
      <c r="H24" s="4539"/>
      <c r="I24" s="2833" t="s">
        <v>618</v>
      </c>
      <c r="J24" s="2755" t="s">
        <v>318</v>
      </c>
      <c r="K24" s="2743" t="s">
        <v>29</v>
      </c>
      <c r="L24" s="2995">
        <f>SUM(L23)</f>
        <v>19032.599999999999</v>
      </c>
      <c r="M24" s="4556"/>
      <c r="N24" s="4642"/>
      <c r="O24" s="4535"/>
      <c r="W24" s="3029"/>
    </row>
    <row r="25" spans="1:23" ht="21.75" customHeight="1" x14ac:dyDescent="0.2">
      <c r="A25" s="4422" t="s">
        <v>35</v>
      </c>
      <c r="B25" s="4480" t="s">
        <v>35</v>
      </c>
      <c r="C25" s="4455" t="s">
        <v>35</v>
      </c>
      <c r="D25" s="4476" t="s">
        <v>75</v>
      </c>
      <c r="E25" s="3019"/>
      <c r="F25" s="4471" t="s">
        <v>1086</v>
      </c>
      <c r="G25" s="4474" t="s">
        <v>340</v>
      </c>
      <c r="H25" s="4539"/>
      <c r="I25" s="2854" t="s">
        <v>618</v>
      </c>
      <c r="J25" s="2853" t="s">
        <v>318</v>
      </c>
      <c r="K25" s="3044" t="s">
        <v>1073</v>
      </c>
      <c r="L25" s="2762">
        <v>0</v>
      </c>
      <c r="M25" s="4555" t="s">
        <v>1018</v>
      </c>
      <c r="N25" s="4641" t="s">
        <v>263</v>
      </c>
      <c r="O25" s="4534" t="s">
        <v>54</v>
      </c>
      <c r="W25" s="3029"/>
    </row>
    <row r="26" spans="1:23" ht="26.25" customHeight="1" thickBot="1" x14ac:dyDescent="0.25">
      <c r="A26" s="4423"/>
      <c r="B26" s="4482"/>
      <c r="C26" s="4553"/>
      <c r="D26" s="4477"/>
      <c r="E26" s="3008"/>
      <c r="F26" s="4473"/>
      <c r="G26" s="4497"/>
      <c r="H26" s="4539"/>
      <c r="I26" s="2833"/>
      <c r="J26" s="2897"/>
      <c r="K26" s="2743" t="s">
        <v>29</v>
      </c>
      <c r="L26" s="2742">
        <f>SUM(L25)</f>
        <v>0</v>
      </c>
      <c r="M26" s="4556"/>
      <c r="N26" s="4642"/>
      <c r="O26" s="4535"/>
      <c r="W26" s="3029"/>
    </row>
    <row r="27" spans="1:23" ht="25.5" customHeight="1" thickBot="1" x14ac:dyDescent="0.25">
      <c r="A27" s="4422" t="s">
        <v>35</v>
      </c>
      <c r="B27" s="4480" t="s">
        <v>35</v>
      </c>
      <c r="C27" s="4455" t="s">
        <v>35</v>
      </c>
      <c r="D27" s="4476" t="s">
        <v>71</v>
      </c>
      <c r="E27" s="2779"/>
      <c r="F27" s="4471" t="s">
        <v>1085</v>
      </c>
      <c r="G27" s="4497"/>
      <c r="H27" s="4539"/>
      <c r="I27" s="2765" t="s">
        <v>618</v>
      </c>
      <c r="J27" s="2853" t="s">
        <v>318</v>
      </c>
      <c r="K27" s="3043" t="s">
        <v>37</v>
      </c>
      <c r="L27" s="2762">
        <v>0.1</v>
      </c>
      <c r="M27" s="4555" t="s">
        <v>1018</v>
      </c>
      <c r="N27" s="4641" t="s">
        <v>263</v>
      </c>
      <c r="O27" s="4534" t="s">
        <v>965</v>
      </c>
      <c r="W27" s="3029"/>
    </row>
    <row r="28" spans="1:23" ht="25.5" customHeight="1" thickBot="1" x14ac:dyDescent="0.25">
      <c r="A28" s="4423"/>
      <c r="B28" s="4482"/>
      <c r="C28" s="4553"/>
      <c r="D28" s="4477"/>
      <c r="E28" s="2745"/>
      <c r="F28" s="4472"/>
      <c r="G28" s="4497"/>
      <c r="H28" s="4539"/>
      <c r="I28" s="2744"/>
      <c r="J28" s="2897"/>
      <c r="K28" s="2743" t="s">
        <v>29</v>
      </c>
      <c r="L28" s="2742">
        <f>SUM(L27)</f>
        <v>0.1</v>
      </c>
      <c r="M28" s="4556"/>
      <c r="N28" s="4642"/>
      <c r="O28" s="4535"/>
      <c r="W28" s="3029"/>
    </row>
    <row r="29" spans="1:23" ht="26.25" customHeight="1" x14ac:dyDescent="0.2">
      <c r="A29" s="4422" t="s">
        <v>35</v>
      </c>
      <c r="B29" s="4480" t="s">
        <v>35</v>
      </c>
      <c r="C29" s="4455" t="s">
        <v>35</v>
      </c>
      <c r="D29" s="4476" t="s">
        <v>67</v>
      </c>
      <c r="E29" s="2779"/>
      <c r="F29" s="4471" t="s">
        <v>1084</v>
      </c>
      <c r="G29" s="4474" t="s">
        <v>340</v>
      </c>
      <c r="H29" s="4539"/>
      <c r="I29" s="2765" t="s">
        <v>618</v>
      </c>
      <c r="J29" s="2853" t="s">
        <v>318</v>
      </c>
      <c r="K29" s="3028" t="s">
        <v>393</v>
      </c>
      <c r="L29" s="2762">
        <v>0.4</v>
      </c>
      <c r="M29" s="4555" t="s">
        <v>1018</v>
      </c>
      <c r="N29" s="4641" t="s">
        <v>263</v>
      </c>
      <c r="O29" s="4534" t="s">
        <v>965</v>
      </c>
      <c r="W29" s="3029"/>
    </row>
    <row r="30" spans="1:23" ht="21.75" customHeight="1" thickBot="1" x14ac:dyDescent="0.25">
      <c r="A30" s="4423"/>
      <c r="B30" s="4482"/>
      <c r="C30" s="4553"/>
      <c r="D30" s="4477"/>
      <c r="E30" s="2745"/>
      <c r="F30" s="4473"/>
      <c r="G30" s="4497"/>
      <c r="H30" s="4539"/>
      <c r="I30" s="2744"/>
      <c r="J30" s="3042"/>
      <c r="K30" s="2985" t="s">
        <v>29</v>
      </c>
      <c r="L30" s="2984">
        <f>SUM(L29)</f>
        <v>0.4</v>
      </c>
      <c r="M30" s="4556"/>
      <c r="N30" s="4642"/>
      <c r="O30" s="4535"/>
      <c r="W30" s="3029"/>
    </row>
    <row r="31" spans="1:23" ht="26.25" customHeight="1" x14ac:dyDescent="0.2">
      <c r="A31" s="4422" t="s">
        <v>35</v>
      </c>
      <c r="B31" s="4480" t="s">
        <v>35</v>
      </c>
      <c r="C31" s="4455" t="s">
        <v>35</v>
      </c>
      <c r="D31" s="4476" t="s">
        <v>63</v>
      </c>
      <c r="E31" s="3014"/>
      <c r="F31" s="4471" t="s">
        <v>1083</v>
      </c>
      <c r="G31" s="4497"/>
      <c r="H31" s="4539"/>
      <c r="I31" s="3041" t="s">
        <v>618</v>
      </c>
      <c r="J31" s="3018" t="s">
        <v>318</v>
      </c>
      <c r="K31" s="3017" t="s">
        <v>393</v>
      </c>
      <c r="L31" s="3040">
        <v>67.3</v>
      </c>
      <c r="M31" s="3039" t="s">
        <v>1082</v>
      </c>
      <c r="N31" s="3038" t="s">
        <v>263</v>
      </c>
      <c r="O31" s="3037" t="s">
        <v>1081</v>
      </c>
      <c r="P31" s="2749"/>
      <c r="Q31" s="2749"/>
      <c r="R31" s="2749"/>
      <c r="W31" s="3029"/>
    </row>
    <row r="32" spans="1:23" ht="17.25" customHeight="1" x14ac:dyDescent="0.2">
      <c r="A32" s="4451"/>
      <c r="B32" s="4481"/>
      <c r="C32" s="4456"/>
      <c r="D32" s="4503"/>
      <c r="E32" s="3014"/>
      <c r="F32" s="4472"/>
      <c r="G32" s="4497"/>
      <c r="H32" s="4539"/>
      <c r="I32" s="3013"/>
      <c r="J32" s="3036"/>
      <c r="K32" s="3011" t="s">
        <v>37</v>
      </c>
      <c r="L32" s="3035">
        <v>73.3</v>
      </c>
      <c r="M32" s="3034" t="s">
        <v>1080</v>
      </c>
      <c r="N32" s="3033" t="s">
        <v>263</v>
      </c>
      <c r="O32" s="3032" t="s">
        <v>1079</v>
      </c>
      <c r="P32" s="2749"/>
      <c r="Q32" s="2749"/>
      <c r="R32" s="2749"/>
      <c r="W32" s="3029"/>
    </row>
    <row r="33" spans="1:23" ht="18.75" customHeight="1" thickBot="1" x14ac:dyDescent="0.25">
      <c r="A33" s="4423"/>
      <c r="B33" s="4482"/>
      <c r="C33" s="4553"/>
      <c r="D33" s="4477"/>
      <c r="E33" s="3014"/>
      <c r="F33" s="4473"/>
      <c r="G33" s="4497"/>
      <c r="H33" s="4539"/>
      <c r="I33" s="2744"/>
      <c r="J33" s="2897"/>
      <c r="K33" s="3031" t="s">
        <v>29</v>
      </c>
      <c r="L33" s="2914">
        <f>SUM(L31:L32)</f>
        <v>140.6</v>
      </c>
      <c r="M33" s="3030"/>
      <c r="N33" s="3010"/>
      <c r="O33" s="3009"/>
      <c r="W33" s="3029"/>
    </row>
    <row r="34" spans="1:23" ht="26.25" customHeight="1" thickBot="1" x14ac:dyDescent="0.25">
      <c r="A34" s="4422" t="s">
        <v>35</v>
      </c>
      <c r="B34" s="4480" t="s">
        <v>35</v>
      </c>
      <c r="C34" s="4455" t="s">
        <v>35</v>
      </c>
      <c r="D34" s="4476" t="s">
        <v>58</v>
      </c>
      <c r="E34" s="2779"/>
      <c r="F34" s="4471" t="s">
        <v>1078</v>
      </c>
      <c r="G34" s="4474" t="s">
        <v>340</v>
      </c>
      <c r="H34" s="4539"/>
      <c r="I34" s="2765" t="s">
        <v>618</v>
      </c>
      <c r="J34" s="2853" t="s">
        <v>318</v>
      </c>
      <c r="K34" s="3028" t="s">
        <v>393</v>
      </c>
      <c r="L34" s="3027">
        <v>1602.3</v>
      </c>
      <c r="M34" s="3026" t="s">
        <v>1077</v>
      </c>
      <c r="N34" s="3025" t="s">
        <v>263</v>
      </c>
      <c r="O34" s="3024" t="s">
        <v>1076</v>
      </c>
      <c r="P34" s="2749"/>
      <c r="R34" s="2749"/>
      <c r="W34" s="4636"/>
    </row>
    <row r="35" spans="1:23" ht="16.5" customHeight="1" thickBot="1" x14ac:dyDescent="0.25">
      <c r="A35" s="4423"/>
      <c r="B35" s="4482"/>
      <c r="C35" s="4553"/>
      <c r="D35" s="4477"/>
      <c r="E35" s="2745"/>
      <c r="F35" s="4473"/>
      <c r="G35" s="4497"/>
      <c r="H35" s="4539"/>
      <c r="I35" s="2744"/>
      <c r="J35" s="2897"/>
      <c r="K35" s="2743" t="s">
        <v>29</v>
      </c>
      <c r="L35" s="2995">
        <f>SUM(L34)</f>
        <v>1602.3</v>
      </c>
      <c r="M35" s="3023"/>
      <c r="N35" s="3022"/>
      <c r="O35" s="3004"/>
      <c r="W35" s="4636"/>
    </row>
    <row r="36" spans="1:23" ht="23.25" customHeight="1" x14ac:dyDescent="0.2">
      <c r="A36" s="4422" t="s">
        <v>35</v>
      </c>
      <c r="B36" s="4480" t="s">
        <v>35</v>
      </c>
      <c r="C36" s="4455" t="s">
        <v>35</v>
      </c>
      <c r="D36" s="4476" t="s">
        <v>33</v>
      </c>
      <c r="E36" s="3014"/>
      <c r="F36" s="4471" t="s">
        <v>1075</v>
      </c>
      <c r="G36" s="4497"/>
      <c r="H36" s="4539"/>
      <c r="I36" s="2765" t="s">
        <v>618</v>
      </c>
      <c r="J36" s="2994" t="s">
        <v>318</v>
      </c>
      <c r="K36" s="3021" t="s">
        <v>1073</v>
      </c>
      <c r="L36" s="2762">
        <v>0</v>
      </c>
      <c r="M36" s="4555" t="s">
        <v>1018</v>
      </c>
      <c r="N36" s="3016" t="s">
        <v>263</v>
      </c>
      <c r="O36" s="3015" t="s">
        <v>54</v>
      </c>
    </row>
    <row r="37" spans="1:23" ht="15.75" customHeight="1" thickBot="1" x14ac:dyDescent="0.25">
      <c r="A37" s="4423"/>
      <c r="B37" s="4482"/>
      <c r="C37" s="4553"/>
      <c r="D37" s="4477"/>
      <c r="E37" s="3014"/>
      <c r="F37" s="4473"/>
      <c r="G37" s="4497"/>
      <c r="H37" s="4539"/>
      <c r="I37" s="2744"/>
      <c r="J37" s="2769"/>
      <c r="K37" s="2743" t="s">
        <v>29</v>
      </c>
      <c r="L37" s="2742">
        <f>SUM(L36)</f>
        <v>0</v>
      </c>
      <c r="M37" s="4556"/>
      <c r="N37" s="3005"/>
      <c r="O37" s="3004"/>
    </row>
    <row r="38" spans="1:23" ht="18.75" customHeight="1" x14ac:dyDescent="0.2">
      <c r="A38" s="4422" t="s">
        <v>35</v>
      </c>
      <c r="B38" s="4480" t="s">
        <v>35</v>
      </c>
      <c r="C38" s="4455" t="s">
        <v>35</v>
      </c>
      <c r="D38" s="4476" t="s">
        <v>418</v>
      </c>
      <c r="E38" s="3019"/>
      <c r="F38" s="4471" t="s">
        <v>1074</v>
      </c>
      <c r="G38" s="4474" t="s">
        <v>340</v>
      </c>
      <c r="H38" s="4539"/>
      <c r="I38" s="3013" t="s">
        <v>618</v>
      </c>
      <c r="J38" s="3018" t="s">
        <v>318</v>
      </c>
      <c r="K38" s="3017" t="s">
        <v>1073</v>
      </c>
      <c r="L38" s="2762">
        <v>0</v>
      </c>
      <c r="M38" s="4633" t="s">
        <v>1018</v>
      </c>
      <c r="N38" s="3016" t="s">
        <v>263</v>
      </c>
      <c r="O38" s="3015" t="s">
        <v>1072</v>
      </c>
    </row>
    <row r="39" spans="1:23" ht="13.5" customHeight="1" x14ac:dyDescent="0.2">
      <c r="A39" s="4451"/>
      <c r="B39" s="4481"/>
      <c r="C39" s="4456"/>
      <c r="D39" s="4503"/>
      <c r="E39" s="3014"/>
      <c r="F39" s="4472"/>
      <c r="G39" s="4497"/>
      <c r="H39" s="4539"/>
      <c r="I39" s="3013"/>
      <c r="J39" s="3012"/>
      <c r="K39" s="3011" t="s">
        <v>37</v>
      </c>
      <c r="L39" s="2958">
        <v>63.1</v>
      </c>
      <c r="M39" s="4634"/>
      <c r="N39" s="3010"/>
      <c r="O39" s="3009"/>
      <c r="P39" s="2749"/>
    </row>
    <row r="40" spans="1:23" ht="24.75" customHeight="1" thickBot="1" x14ac:dyDescent="0.25">
      <c r="A40" s="4423"/>
      <c r="B40" s="4482"/>
      <c r="C40" s="4553"/>
      <c r="D40" s="4477"/>
      <c r="E40" s="3008"/>
      <c r="F40" s="4473"/>
      <c r="G40" s="4475"/>
      <c r="H40" s="4540"/>
      <c r="I40" s="2744" t="s">
        <v>965</v>
      </c>
      <c r="J40" s="3007" t="s">
        <v>436</v>
      </c>
      <c r="K40" s="2743" t="s">
        <v>29</v>
      </c>
      <c r="L40" s="3006">
        <f>SUM(L38:L39)</f>
        <v>63.1</v>
      </c>
      <c r="M40" s="4635"/>
      <c r="N40" s="3005"/>
      <c r="O40" s="3004"/>
    </row>
    <row r="41" spans="1:23" ht="19.5" customHeight="1" x14ac:dyDescent="0.2">
      <c r="A41" s="4557" t="s">
        <v>35</v>
      </c>
      <c r="B41" s="4533" t="s">
        <v>35</v>
      </c>
      <c r="C41" s="4458" t="s">
        <v>84</v>
      </c>
      <c r="D41" s="4527" t="s">
        <v>1071</v>
      </c>
      <c r="E41" s="4527"/>
      <c r="F41" s="4528"/>
      <c r="G41" s="4474" t="s">
        <v>332</v>
      </c>
      <c r="H41" s="4524" t="s">
        <v>51</v>
      </c>
      <c r="I41" s="4637" t="s">
        <v>1011</v>
      </c>
      <c r="J41" s="2764" t="s">
        <v>436</v>
      </c>
      <c r="K41" s="2794" t="s">
        <v>48</v>
      </c>
      <c r="L41" s="2793">
        <f>L45+L49+L53+L57+L60</f>
        <v>8431.7000000000007</v>
      </c>
      <c r="M41" s="4631"/>
      <c r="N41" s="4519"/>
      <c r="O41" s="4516"/>
      <c r="Q41" s="2789"/>
      <c r="R41" s="2780"/>
    </row>
    <row r="42" spans="1:23" ht="15" customHeight="1" x14ac:dyDescent="0.2">
      <c r="A42" s="4453"/>
      <c r="B42" s="4437"/>
      <c r="C42" s="4458"/>
      <c r="D42" s="4529"/>
      <c r="E42" s="4529"/>
      <c r="F42" s="4530"/>
      <c r="G42" s="4497"/>
      <c r="H42" s="4525"/>
      <c r="I42" s="4638"/>
      <c r="J42" s="2755" t="s">
        <v>318</v>
      </c>
      <c r="K42" s="2950" t="s">
        <v>37</v>
      </c>
      <c r="L42" s="3003">
        <f>SUM(L50,L46,L54)</f>
        <v>48.3</v>
      </c>
      <c r="M42" s="4631"/>
      <c r="N42" s="4519"/>
      <c r="O42" s="4516"/>
      <c r="Q42" s="2789"/>
      <c r="R42" s="2780"/>
    </row>
    <row r="43" spans="1:23" ht="17.25" customHeight="1" thickBot="1" x14ac:dyDescent="0.25">
      <c r="A43" s="4453"/>
      <c r="B43" s="4437"/>
      <c r="C43" s="4458"/>
      <c r="D43" s="4529"/>
      <c r="E43" s="4529"/>
      <c r="F43" s="4530"/>
      <c r="G43" s="4497"/>
      <c r="H43" s="4525"/>
      <c r="I43" s="4638"/>
      <c r="J43" s="2774"/>
      <c r="K43" s="2973" t="s">
        <v>43</v>
      </c>
      <c r="L43" s="2972">
        <f>L47+L51+L55+L58+L61</f>
        <v>0</v>
      </c>
      <c r="M43" s="4631"/>
      <c r="N43" s="4519"/>
      <c r="O43" s="4516"/>
      <c r="Q43" s="2789"/>
      <c r="R43" s="2780"/>
    </row>
    <row r="44" spans="1:23" ht="15" customHeight="1" thickBot="1" x14ac:dyDescent="0.25">
      <c r="A44" s="4454"/>
      <c r="B44" s="4438"/>
      <c r="C44" s="4459"/>
      <c r="D44" s="4531"/>
      <c r="E44" s="4531"/>
      <c r="F44" s="4532"/>
      <c r="G44" s="4475"/>
      <c r="H44" s="4526"/>
      <c r="I44" s="4638"/>
      <c r="J44" s="2769"/>
      <c r="K44" s="3002" t="s">
        <v>29</v>
      </c>
      <c r="L44" s="3001">
        <f>SUM(L41:L43)</f>
        <v>8480</v>
      </c>
      <c r="M44" s="4632"/>
      <c r="N44" s="4520"/>
      <c r="O44" s="4517"/>
      <c r="Q44" s="2781"/>
      <c r="R44" s="2875"/>
    </row>
    <row r="45" spans="1:23" ht="22.5" customHeight="1" x14ac:dyDescent="0.2">
      <c r="A45" s="4422" t="s">
        <v>35</v>
      </c>
      <c r="B45" s="4480" t="s">
        <v>35</v>
      </c>
      <c r="C45" s="4458" t="s">
        <v>84</v>
      </c>
      <c r="D45" s="4476" t="s">
        <v>35</v>
      </c>
      <c r="E45" s="2779"/>
      <c r="F45" s="4507" t="s">
        <v>1070</v>
      </c>
      <c r="G45" s="4474" t="s">
        <v>332</v>
      </c>
      <c r="H45" s="4524" t="s">
        <v>51</v>
      </c>
      <c r="I45" s="2969">
        <v>9</v>
      </c>
      <c r="J45" s="2853" t="s">
        <v>318</v>
      </c>
      <c r="K45" s="2870" t="s">
        <v>48</v>
      </c>
      <c r="L45" s="2762">
        <v>3384.4</v>
      </c>
      <c r="M45" s="4521" t="s">
        <v>1018</v>
      </c>
      <c r="N45" s="4518" t="s">
        <v>263</v>
      </c>
      <c r="O45" s="4515" t="s">
        <v>1069</v>
      </c>
      <c r="P45" s="2749"/>
      <c r="Q45" s="3000"/>
    </row>
    <row r="46" spans="1:23" ht="22.5" customHeight="1" x14ac:dyDescent="0.2">
      <c r="A46" s="4451"/>
      <c r="B46" s="4481"/>
      <c r="C46" s="4458"/>
      <c r="D46" s="4503"/>
      <c r="E46" s="2757"/>
      <c r="F46" s="4508"/>
      <c r="G46" s="4497"/>
      <c r="H46" s="4525"/>
      <c r="I46" s="2993"/>
      <c r="J46" s="2849"/>
      <c r="K46" s="2999" t="s">
        <v>37</v>
      </c>
      <c r="L46" s="2998">
        <v>45.5</v>
      </c>
      <c r="M46" s="4522"/>
      <c r="N46" s="4519"/>
      <c r="O46" s="4516"/>
    </row>
    <row r="47" spans="1:23" ht="19.5" customHeight="1" thickBot="1" x14ac:dyDescent="0.25">
      <c r="A47" s="4451"/>
      <c r="B47" s="4481"/>
      <c r="C47" s="4458"/>
      <c r="D47" s="4503"/>
      <c r="E47" s="2757"/>
      <c r="F47" s="4508"/>
      <c r="G47" s="4497"/>
      <c r="H47" s="4525"/>
      <c r="I47" s="2756"/>
      <c r="J47" s="2774"/>
      <c r="K47" s="2865" t="s">
        <v>43</v>
      </c>
      <c r="L47" s="2947">
        <v>0</v>
      </c>
      <c r="M47" s="4522"/>
      <c r="N47" s="4519"/>
      <c r="O47" s="4516"/>
    </row>
    <row r="48" spans="1:23" ht="20.25" customHeight="1" thickBot="1" x14ac:dyDescent="0.25">
      <c r="A48" s="4423"/>
      <c r="B48" s="4482"/>
      <c r="C48" s="4459"/>
      <c r="D48" s="4477"/>
      <c r="E48" s="2745"/>
      <c r="F48" s="4509"/>
      <c r="G48" s="4475"/>
      <c r="H48" s="4526"/>
      <c r="I48" s="2744"/>
      <c r="J48" s="2769"/>
      <c r="K48" s="2743" t="s">
        <v>29</v>
      </c>
      <c r="L48" s="2995">
        <f>SUM(L45:L47)</f>
        <v>3429.9</v>
      </c>
      <c r="M48" s="4523"/>
      <c r="N48" s="4520"/>
      <c r="O48" s="4517"/>
    </row>
    <row r="49" spans="1:26" ht="20.25" customHeight="1" x14ac:dyDescent="0.2">
      <c r="A49" s="4422" t="s">
        <v>35</v>
      </c>
      <c r="B49" s="4480" t="s">
        <v>35</v>
      </c>
      <c r="C49" s="4458" t="s">
        <v>84</v>
      </c>
      <c r="D49" s="4476" t="s">
        <v>84</v>
      </c>
      <c r="E49" s="2779"/>
      <c r="F49" s="4413" t="s">
        <v>1068</v>
      </c>
      <c r="G49" s="4474" t="s">
        <v>332</v>
      </c>
      <c r="H49" s="4524" t="s">
        <v>51</v>
      </c>
      <c r="I49" s="2969">
        <v>9</v>
      </c>
      <c r="J49" s="2853" t="s">
        <v>318</v>
      </c>
      <c r="K49" s="2870" t="s">
        <v>48</v>
      </c>
      <c r="L49" s="2762">
        <v>649.9</v>
      </c>
      <c r="M49" s="4521" t="s">
        <v>1018</v>
      </c>
      <c r="N49" s="4518" t="s">
        <v>263</v>
      </c>
      <c r="O49" s="4515" t="s">
        <v>1067</v>
      </c>
      <c r="P49" s="2749"/>
    </row>
    <row r="50" spans="1:26" ht="20.25" customHeight="1" x14ac:dyDescent="0.2">
      <c r="A50" s="4451"/>
      <c r="B50" s="4481"/>
      <c r="C50" s="4458"/>
      <c r="D50" s="4503"/>
      <c r="E50" s="2757"/>
      <c r="F50" s="4414"/>
      <c r="G50" s="4497"/>
      <c r="H50" s="4525"/>
      <c r="I50" s="2993"/>
      <c r="J50" s="2849"/>
      <c r="K50" s="2921" t="s">
        <v>37</v>
      </c>
      <c r="L50" s="2992">
        <v>0</v>
      </c>
      <c r="M50" s="4522"/>
      <c r="N50" s="4519"/>
      <c r="O50" s="4516"/>
    </row>
    <row r="51" spans="1:26" ht="17.25" customHeight="1" x14ac:dyDescent="0.2">
      <c r="A51" s="4451"/>
      <c r="B51" s="4481"/>
      <c r="C51" s="4458"/>
      <c r="D51" s="4503"/>
      <c r="E51" s="2757"/>
      <c r="F51" s="4414"/>
      <c r="G51" s="4497"/>
      <c r="H51" s="4525"/>
      <c r="I51" s="2756"/>
      <c r="J51" s="2774"/>
      <c r="K51" s="2921" t="s">
        <v>43</v>
      </c>
      <c r="L51" s="2947">
        <v>0</v>
      </c>
      <c r="M51" s="4522"/>
      <c r="N51" s="4519"/>
      <c r="O51" s="4516"/>
    </row>
    <row r="52" spans="1:26" ht="19.5" customHeight="1" thickBot="1" x14ac:dyDescent="0.25">
      <c r="A52" s="4423"/>
      <c r="B52" s="4482"/>
      <c r="C52" s="4459"/>
      <c r="D52" s="4477"/>
      <c r="E52" s="2745"/>
      <c r="F52" s="4415"/>
      <c r="G52" s="4475"/>
      <c r="H52" s="4526"/>
      <c r="I52" s="2744"/>
      <c r="J52" s="2769"/>
      <c r="K52" s="2743" t="s">
        <v>29</v>
      </c>
      <c r="L52" s="2742">
        <f>SUM(L49:L51)</f>
        <v>649.9</v>
      </c>
      <c r="M52" s="4523"/>
      <c r="N52" s="4520"/>
      <c r="O52" s="4517"/>
    </row>
    <row r="53" spans="1:26" ht="15.75" customHeight="1" x14ac:dyDescent="0.2">
      <c r="A53" s="4422" t="s">
        <v>35</v>
      </c>
      <c r="B53" s="4480" t="s">
        <v>35</v>
      </c>
      <c r="C53" s="4458" t="s">
        <v>84</v>
      </c>
      <c r="D53" s="4476" t="s">
        <v>78</v>
      </c>
      <c r="E53" s="2779"/>
      <c r="F53" s="4413" t="s">
        <v>1066</v>
      </c>
      <c r="G53" s="4474" t="s">
        <v>332</v>
      </c>
      <c r="H53" s="4524" t="s">
        <v>51</v>
      </c>
      <c r="I53" s="2765" t="s">
        <v>618</v>
      </c>
      <c r="J53" s="2853" t="s">
        <v>318</v>
      </c>
      <c r="K53" s="2870" t="s">
        <v>48</v>
      </c>
      <c r="L53" s="2997">
        <v>2439</v>
      </c>
      <c r="M53" s="4521" t="s">
        <v>1018</v>
      </c>
      <c r="N53" s="4519" t="s">
        <v>263</v>
      </c>
      <c r="O53" s="4515" t="s">
        <v>1065</v>
      </c>
      <c r="P53" s="2748"/>
    </row>
    <row r="54" spans="1:26" ht="19.5" customHeight="1" x14ac:dyDescent="0.2">
      <c r="A54" s="4451"/>
      <c r="B54" s="4481"/>
      <c r="C54" s="4458"/>
      <c r="D54" s="4503"/>
      <c r="E54" s="2757"/>
      <c r="F54" s="4414"/>
      <c r="G54" s="4497"/>
      <c r="H54" s="4525"/>
      <c r="I54" s="2756"/>
      <c r="J54" s="2774"/>
      <c r="K54" s="2921" t="s">
        <v>37</v>
      </c>
      <c r="L54" s="2996">
        <v>2.8</v>
      </c>
      <c r="M54" s="4522"/>
      <c r="N54" s="4519"/>
      <c r="O54" s="4516"/>
      <c r="P54" s="2749"/>
    </row>
    <row r="55" spans="1:26" ht="21.75" customHeight="1" thickBot="1" x14ac:dyDescent="0.25">
      <c r="A55" s="4451"/>
      <c r="B55" s="4481"/>
      <c r="C55" s="4458"/>
      <c r="D55" s="4503"/>
      <c r="E55" s="2757"/>
      <c r="F55" s="4414"/>
      <c r="G55" s="4497"/>
      <c r="H55" s="4525"/>
      <c r="I55" s="2756"/>
      <c r="J55" s="2774"/>
      <c r="K55" s="2865" t="s">
        <v>43</v>
      </c>
      <c r="L55" s="2947">
        <v>0</v>
      </c>
      <c r="M55" s="4522"/>
      <c r="N55" s="4519"/>
      <c r="O55" s="4516"/>
    </row>
    <row r="56" spans="1:26" ht="15.75" customHeight="1" thickBot="1" x14ac:dyDescent="0.25">
      <c r="A56" s="4423"/>
      <c r="B56" s="4482"/>
      <c r="C56" s="4459"/>
      <c r="D56" s="4477"/>
      <c r="E56" s="2745"/>
      <c r="F56" s="4415"/>
      <c r="G56" s="4475"/>
      <c r="H56" s="4526"/>
      <c r="I56" s="2744"/>
      <c r="J56" s="2769"/>
      <c r="K56" s="2743" t="s">
        <v>29</v>
      </c>
      <c r="L56" s="2995">
        <f>SUM(L53:L55)</f>
        <v>2441.8000000000002</v>
      </c>
      <c r="M56" s="4523"/>
      <c r="N56" s="4520"/>
      <c r="O56" s="4517"/>
    </row>
    <row r="57" spans="1:26" ht="15.75" customHeight="1" x14ac:dyDescent="0.2">
      <c r="A57" s="4422" t="s">
        <v>35</v>
      </c>
      <c r="B57" s="4480" t="s">
        <v>35</v>
      </c>
      <c r="C57" s="4554" t="s">
        <v>84</v>
      </c>
      <c r="D57" s="4476" t="s">
        <v>77</v>
      </c>
      <c r="E57" s="2779"/>
      <c r="F57" s="4507" t="s">
        <v>1064</v>
      </c>
      <c r="G57" s="4474" t="s">
        <v>332</v>
      </c>
      <c r="H57" s="4548" t="s">
        <v>51</v>
      </c>
      <c r="I57" s="2969">
        <v>9</v>
      </c>
      <c r="J57" s="2994" t="s">
        <v>318</v>
      </c>
      <c r="K57" s="2763" t="s">
        <v>48</v>
      </c>
      <c r="L57" s="2762">
        <v>758.4</v>
      </c>
      <c r="M57" s="4521" t="s">
        <v>1018</v>
      </c>
      <c r="N57" s="4518" t="s">
        <v>263</v>
      </c>
      <c r="O57" s="4515" t="s">
        <v>1063</v>
      </c>
    </row>
    <row r="58" spans="1:26" ht="17.25" customHeight="1" x14ac:dyDescent="0.2">
      <c r="A58" s="4451"/>
      <c r="B58" s="4481"/>
      <c r="C58" s="4458"/>
      <c r="D58" s="4503"/>
      <c r="E58" s="2757"/>
      <c r="F58" s="4508"/>
      <c r="G58" s="4497"/>
      <c r="H58" s="4525"/>
      <c r="I58" s="2756"/>
      <c r="J58" s="2774"/>
      <c r="K58" s="2921" t="s">
        <v>43</v>
      </c>
      <c r="L58" s="2947">
        <v>0</v>
      </c>
      <c r="M58" s="4522"/>
      <c r="N58" s="4519"/>
      <c r="O58" s="4516"/>
    </row>
    <row r="59" spans="1:26" ht="21" customHeight="1" thickBot="1" x14ac:dyDescent="0.25">
      <c r="A59" s="4423"/>
      <c r="B59" s="4482"/>
      <c r="C59" s="4459"/>
      <c r="D59" s="4477"/>
      <c r="E59" s="2745"/>
      <c r="F59" s="4509"/>
      <c r="G59" s="4475"/>
      <c r="H59" s="4526"/>
      <c r="I59" s="2744"/>
      <c r="J59" s="2769"/>
      <c r="K59" s="2743" t="s">
        <v>29</v>
      </c>
      <c r="L59" s="2742">
        <f>SUM(L57:L58)</f>
        <v>758.4</v>
      </c>
      <c r="M59" s="4523"/>
      <c r="N59" s="4520"/>
      <c r="O59" s="4517"/>
    </row>
    <row r="60" spans="1:26" ht="20.25" customHeight="1" x14ac:dyDescent="0.2">
      <c r="A60" s="4422" t="s">
        <v>35</v>
      </c>
      <c r="B60" s="4480" t="s">
        <v>35</v>
      </c>
      <c r="C60" s="4458" t="s">
        <v>84</v>
      </c>
      <c r="D60" s="4476" t="s">
        <v>75</v>
      </c>
      <c r="E60" s="2779"/>
      <c r="F60" s="4413" t="s">
        <v>1062</v>
      </c>
      <c r="G60" s="4474" t="s">
        <v>332</v>
      </c>
      <c r="H60" s="4524" t="s">
        <v>51</v>
      </c>
      <c r="I60" s="2993">
        <v>1</v>
      </c>
      <c r="J60" s="2764" t="s">
        <v>436</v>
      </c>
      <c r="K60" s="2870" t="s">
        <v>48</v>
      </c>
      <c r="L60" s="2992">
        <v>1200</v>
      </c>
      <c r="M60" s="2792" t="s">
        <v>1061</v>
      </c>
      <c r="N60" s="2991" t="s">
        <v>1060</v>
      </c>
      <c r="O60" s="2990" t="s">
        <v>1059</v>
      </c>
      <c r="Q60" s="4626"/>
      <c r="R60" s="2989"/>
      <c r="S60" s="4625"/>
      <c r="Z60" s="2749"/>
    </row>
    <row r="61" spans="1:26" ht="17.25" customHeight="1" x14ac:dyDescent="0.2">
      <c r="A61" s="4451"/>
      <c r="B61" s="4481"/>
      <c r="C61" s="4458"/>
      <c r="D61" s="4503"/>
      <c r="E61" s="2757"/>
      <c r="F61" s="4414"/>
      <c r="G61" s="4497"/>
      <c r="H61" s="4525"/>
      <c r="I61" s="2756" t="s">
        <v>528</v>
      </c>
      <c r="J61" s="2849" t="s">
        <v>120</v>
      </c>
      <c r="K61" s="2921" t="s">
        <v>43</v>
      </c>
      <c r="L61" s="2947">
        <v>0</v>
      </c>
      <c r="M61" s="2946"/>
      <c r="N61" s="2988"/>
      <c r="O61" s="2987"/>
      <c r="Q61" s="4626"/>
      <c r="R61" s="2981"/>
      <c r="S61" s="4625"/>
      <c r="U61" s="2986"/>
    </row>
    <row r="62" spans="1:26" ht="18.75" customHeight="1" thickBot="1" x14ac:dyDescent="0.25">
      <c r="A62" s="4423"/>
      <c r="B62" s="4482"/>
      <c r="C62" s="4459"/>
      <c r="D62" s="4477"/>
      <c r="E62" s="2745"/>
      <c r="F62" s="4415"/>
      <c r="G62" s="4475"/>
      <c r="H62" s="4526"/>
      <c r="I62" s="2744"/>
      <c r="J62" s="2769"/>
      <c r="K62" s="2985" t="s">
        <v>29</v>
      </c>
      <c r="L62" s="2984">
        <f>SUM(L60:L61)</f>
        <v>1200</v>
      </c>
      <c r="M62" s="2784"/>
      <c r="N62" s="2983"/>
      <c r="O62" s="2982"/>
      <c r="Q62" s="4626"/>
      <c r="R62" s="2981"/>
      <c r="S62" s="4625"/>
    </row>
    <row r="63" spans="1:26" ht="26.45" customHeight="1" x14ac:dyDescent="0.2">
      <c r="A63" s="4452" t="s">
        <v>35</v>
      </c>
      <c r="B63" s="4436" t="s">
        <v>35</v>
      </c>
      <c r="C63" s="4458" t="s">
        <v>67</v>
      </c>
      <c r="D63" s="4527" t="s">
        <v>1058</v>
      </c>
      <c r="E63" s="4527"/>
      <c r="F63" s="4528"/>
      <c r="G63" s="4474" t="s">
        <v>1049</v>
      </c>
      <c r="H63" s="4627" t="s">
        <v>51</v>
      </c>
      <c r="I63" s="4500" t="s">
        <v>270</v>
      </c>
      <c r="J63" s="2755" t="s">
        <v>318</v>
      </c>
      <c r="K63" s="2794" t="s">
        <v>48</v>
      </c>
      <c r="L63" s="2793">
        <f>L68+L71+L74</f>
        <v>1338.8</v>
      </c>
      <c r="M63" s="2980"/>
      <c r="N63" s="2979"/>
      <c r="O63" s="2918"/>
      <c r="Q63" s="2789"/>
      <c r="R63" s="2780"/>
    </row>
    <row r="64" spans="1:26" ht="38.25" x14ac:dyDescent="0.2">
      <c r="A64" s="4453"/>
      <c r="B64" s="4437"/>
      <c r="C64" s="4458"/>
      <c r="D64" s="4529"/>
      <c r="E64" s="4529"/>
      <c r="F64" s="4530"/>
      <c r="G64" s="4497"/>
      <c r="H64" s="4499"/>
      <c r="I64" s="4501"/>
      <c r="J64" s="2974"/>
      <c r="K64" s="2950" t="s">
        <v>37</v>
      </c>
      <c r="L64" s="2925">
        <f>L72</f>
        <v>310.2</v>
      </c>
      <c r="M64" s="2978" t="s">
        <v>1057</v>
      </c>
      <c r="N64" s="2760" t="s">
        <v>182</v>
      </c>
      <c r="O64" s="2977" t="s">
        <v>1056</v>
      </c>
      <c r="Q64" s="2789"/>
      <c r="R64" s="2930"/>
    </row>
    <row r="65" spans="1:18" x14ac:dyDescent="0.2">
      <c r="A65" s="4453"/>
      <c r="B65" s="4437"/>
      <c r="C65" s="4458"/>
      <c r="D65" s="4529"/>
      <c r="E65" s="4529"/>
      <c r="F65" s="4530"/>
      <c r="G65" s="4497"/>
      <c r="H65" s="4499"/>
      <c r="I65" s="4501"/>
      <c r="J65" s="2974"/>
      <c r="K65" s="2926" t="s">
        <v>393</v>
      </c>
      <c r="L65" s="2976">
        <f>L75</f>
        <v>1.5</v>
      </c>
      <c r="M65" s="2955"/>
      <c r="N65" s="2959"/>
      <c r="O65" s="2975"/>
      <c r="Q65" s="2789"/>
      <c r="R65" s="2930"/>
    </row>
    <row r="66" spans="1:18" ht="13.15" customHeight="1" thickBot="1" x14ac:dyDescent="0.25">
      <c r="A66" s="4453"/>
      <c r="B66" s="4437"/>
      <c r="C66" s="4458"/>
      <c r="D66" s="4529"/>
      <c r="E66" s="4529"/>
      <c r="F66" s="4530"/>
      <c r="G66" s="4497"/>
      <c r="H66" s="4499"/>
      <c r="I66" s="4501"/>
      <c r="J66" s="2974"/>
      <c r="K66" s="2973" t="s">
        <v>43</v>
      </c>
      <c r="L66" s="2972">
        <f>L69+L76</f>
        <v>0</v>
      </c>
      <c r="M66" s="4610" t="s">
        <v>1055</v>
      </c>
      <c r="N66" s="4607" t="s">
        <v>46</v>
      </c>
      <c r="O66" s="4630" t="s">
        <v>517</v>
      </c>
      <c r="Q66" s="2789"/>
      <c r="R66" s="2780"/>
    </row>
    <row r="67" spans="1:18" ht="25.5" customHeight="1" thickBot="1" x14ac:dyDescent="0.25">
      <c r="A67" s="4454"/>
      <c r="B67" s="4438"/>
      <c r="C67" s="4459"/>
      <c r="D67" s="4531"/>
      <c r="E67" s="4531"/>
      <c r="F67" s="4532"/>
      <c r="G67" s="4475"/>
      <c r="H67" s="4628"/>
      <c r="I67" s="4501"/>
      <c r="J67" s="2841"/>
      <c r="K67" s="2971" t="s">
        <v>29</v>
      </c>
      <c r="L67" s="2970">
        <f>SUM(L63:L66)</f>
        <v>1650.5</v>
      </c>
      <c r="M67" s="4613"/>
      <c r="N67" s="4609"/>
      <c r="O67" s="4517"/>
      <c r="Q67" s="2781"/>
      <c r="R67" s="2922"/>
    </row>
    <row r="68" spans="1:18" ht="20.25" customHeight="1" x14ac:dyDescent="0.2">
      <c r="A68" s="4422" t="s">
        <v>35</v>
      </c>
      <c r="B68" s="4480" t="s">
        <v>35</v>
      </c>
      <c r="C68" s="4458" t="s">
        <v>67</v>
      </c>
      <c r="D68" s="4476" t="s">
        <v>35</v>
      </c>
      <c r="E68" s="2779"/>
      <c r="F68" s="4413" t="s">
        <v>1054</v>
      </c>
      <c r="G68" s="4474" t="s">
        <v>1049</v>
      </c>
      <c r="H68" s="4629" t="s">
        <v>51</v>
      </c>
      <c r="I68" s="2969">
        <v>9</v>
      </c>
      <c r="J68" s="2853" t="s">
        <v>318</v>
      </c>
      <c r="K68" s="2870" t="s">
        <v>48</v>
      </c>
      <c r="L68" s="2762">
        <v>6.7</v>
      </c>
      <c r="M68" s="2968" t="s">
        <v>1053</v>
      </c>
      <c r="N68" s="2901" t="s">
        <v>46</v>
      </c>
      <c r="O68" s="2900" t="s">
        <v>568</v>
      </c>
    </row>
    <row r="69" spans="1:18" ht="20.25" customHeight="1" x14ac:dyDescent="0.2">
      <c r="A69" s="4451"/>
      <c r="B69" s="4481"/>
      <c r="C69" s="4458"/>
      <c r="D69" s="4503"/>
      <c r="E69" s="2757"/>
      <c r="F69" s="4414"/>
      <c r="G69" s="4497"/>
      <c r="H69" s="4499"/>
      <c r="I69" s="2756"/>
      <c r="J69" s="2774"/>
      <c r="K69" s="2921" t="s">
        <v>43</v>
      </c>
      <c r="L69" s="2947">
        <v>0</v>
      </c>
      <c r="M69" s="2767"/>
      <c r="N69" s="2766"/>
      <c r="O69" s="2739"/>
    </row>
    <row r="70" spans="1:18" ht="21.75" customHeight="1" thickBot="1" x14ac:dyDescent="0.25">
      <c r="A70" s="4423"/>
      <c r="B70" s="4482"/>
      <c r="C70" s="4459"/>
      <c r="D70" s="4477"/>
      <c r="E70" s="2745"/>
      <c r="F70" s="4415"/>
      <c r="G70" s="4475"/>
      <c r="H70" s="4628"/>
      <c r="I70" s="2744"/>
      <c r="J70" s="2769"/>
      <c r="K70" s="2743" t="s">
        <v>29</v>
      </c>
      <c r="L70" s="2742">
        <f>SUM(L68:L69)</f>
        <v>6.7</v>
      </c>
      <c r="M70" s="2907"/>
      <c r="N70" s="2766"/>
      <c r="O70" s="2739"/>
    </row>
    <row r="71" spans="1:18" ht="21" customHeight="1" x14ac:dyDescent="0.2">
      <c r="A71" s="4422" t="s">
        <v>35</v>
      </c>
      <c r="B71" s="4480" t="s">
        <v>35</v>
      </c>
      <c r="C71" s="4458" t="s">
        <v>67</v>
      </c>
      <c r="D71" s="4476" t="s">
        <v>84</v>
      </c>
      <c r="E71" s="2779"/>
      <c r="F71" s="4413" t="s">
        <v>1052</v>
      </c>
      <c r="G71" s="4474" t="s">
        <v>1049</v>
      </c>
      <c r="H71" s="4629" t="s">
        <v>51</v>
      </c>
      <c r="I71" s="2969">
        <v>9</v>
      </c>
      <c r="J71" s="2853" t="s">
        <v>318</v>
      </c>
      <c r="K71" s="2870" t="s">
        <v>48</v>
      </c>
      <c r="L71" s="2762">
        <v>138.6</v>
      </c>
      <c r="M71" s="2968" t="s">
        <v>1018</v>
      </c>
      <c r="N71" s="2967" t="s">
        <v>263</v>
      </c>
      <c r="O71" s="2966" t="s">
        <v>1051</v>
      </c>
    </row>
    <row r="72" spans="1:18" ht="17.25" customHeight="1" x14ac:dyDescent="0.2">
      <c r="A72" s="4451"/>
      <c r="B72" s="4481"/>
      <c r="C72" s="4458"/>
      <c r="D72" s="4503"/>
      <c r="E72" s="2757"/>
      <c r="F72" s="4414"/>
      <c r="G72" s="4497"/>
      <c r="H72" s="4499"/>
      <c r="I72" s="2756"/>
      <c r="J72" s="2774"/>
      <c r="K72" s="2921" t="s">
        <v>37</v>
      </c>
      <c r="L72" s="2947">
        <v>310.2</v>
      </c>
      <c r="M72" s="2767"/>
      <c r="N72" s="2965"/>
      <c r="O72" s="2964"/>
    </row>
    <row r="73" spans="1:18" ht="34.5" customHeight="1" thickBot="1" x14ac:dyDescent="0.25">
      <c r="A73" s="4423"/>
      <c r="B73" s="4482"/>
      <c r="C73" s="4459"/>
      <c r="D73" s="4477"/>
      <c r="E73" s="2745"/>
      <c r="F73" s="4415"/>
      <c r="G73" s="4475"/>
      <c r="H73" s="4628"/>
      <c r="I73" s="2744"/>
      <c r="J73" s="2769"/>
      <c r="K73" s="2743" t="s">
        <v>29</v>
      </c>
      <c r="L73" s="2742">
        <f>SUM(L71:L72)</f>
        <v>448.79999999999995</v>
      </c>
      <c r="M73" s="2963"/>
      <c r="N73" s="2962"/>
      <c r="O73" s="2961"/>
    </row>
    <row r="74" spans="1:18" ht="21" customHeight="1" x14ac:dyDescent="0.2">
      <c r="A74" s="4422" t="s">
        <v>35</v>
      </c>
      <c r="B74" s="4480" t="s">
        <v>35</v>
      </c>
      <c r="C74" s="4458" t="s">
        <v>67</v>
      </c>
      <c r="D74" s="4476" t="s">
        <v>78</v>
      </c>
      <c r="E74" s="2779"/>
      <c r="F74" s="4507" t="s">
        <v>1050</v>
      </c>
      <c r="G74" s="4474" t="s">
        <v>1049</v>
      </c>
      <c r="H74" s="4629" t="s">
        <v>51</v>
      </c>
      <c r="I74" s="2756" t="s">
        <v>618</v>
      </c>
      <c r="J74" s="2853" t="s">
        <v>318</v>
      </c>
      <c r="K74" s="2763" t="s">
        <v>48</v>
      </c>
      <c r="L74" s="2960">
        <v>1193.5</v>
      </c>
      <c r="M74" s="4610" t="s">
        <v>1048</v>
      </c>
      <c r="N74" s="4607" t="s">
        <v>46</v>
      </c>
      <c r="O74" s="4630" t="s">
        <v>610</v>
      </c>
      <c r="P74" s="2748"/>
      <c r="R74" s="2957"/>
    </row>
    <row r="75" spans="1:18" ht="21" customHeight="1" x14ac:dyDescent="0.2">
      <c r="A75" s="4451"/>
      <c r="B75" s="4481"/>
      <c r="C75" s="4458"/>
      <c r="D75" s="4503"/>
      <c r="E75" s="2757"/>
      <c r="F75" s="4508"/>
      <c r="G75" s="4497"/>
      <c r="H75" s="4499"/>
      <c r="I75" s="2756"/>
      <c r="J75" s="2849"/>
      <c r="K75" s="2870" t="s">
        <v>393</v>
      </c>
      <c r="L75" s="2958">
        <v>1.5</v>
      </c>
      <c r="M75" s="4611"/>
      <c r="N75" s="4608"/>
      <c r="O75" s="4516"/>
      <c r="P75" s="2748"/>
      <c r="R75" s="2957"/>
    </row>
    <row r="76" spans="1:18" ht="21" customHeight="1" x14ac:dyDescent="0.2">
      <c r="A76" s="4451"/>
      <c r="B76" s="4481"/>
      <c r="C76" s="4458"/>
      <c r="D76" s="4503"/>
      <c r="E76" s="2757"/>
      <c r="F76" s="4508"/>
      <c r="G76" s="4497"/>
      <c r="H76" s="4499"/>
      <c r="I76" s="2756"/>
      <c r="J76" s="2849"/>
      <c r="K76" s="2921" t="s">
        <v>43</v>
      </c>
      <c r="L76" s="2956">
        <v>0</v>
      </c>
      <c r="M76" s="4611"/>
      <c r="N76" s="4608"/>
      <c r="O76" s="4516"/>
      <c r="P76" s="2749"/>
    </row>
    <row r="77" spans="1:18" ht="21" customHeight="1" thickBot="1" x14ac:dyDescent="0.25">
      <c r="A77" s="4423"/>
      <c r="B77" s="4482"/>
      <c r="C77" s="4459"/>
      <c r="D77" s="4477"/>
      <c r="E77" s="2745"/>
      <c r="F77" s="4509"/>
      <c r="G77" s="4475"/>
      <c r="H77" s="4628"/>
      <c r="I77" s="2744"/>
      <c r="J77" s="2769"/>
      <c r="K77" s="2954" t="s">
        <v>29</v>
      </c>
      <c r="L77" s="2953">
        <f>SUM(L74:L76)</f>
        <v>1195</v>
      </c>
      <c r="M77" s="4612"/>
      <c r="N77" s="4609"/>
      <c r="O77" s="4517"/>
      <c r="P77" s="2749"/>
    </row>
    <row r="78" spans="1:18" ht="21.75" customHeight="1" x14ac:dyDescent="0.2">
      <c r="A78" s="4452" t="s">
        <v>35</v>
      </c>
      <c r="B78" s="4436" t="s">
        <v>35</v>
      </c>
      <c r="C78" s="4554" t="s">
        <v>63</v>
      </c>
      <c r="D78" s="4545" t="s">
        <v>1044</v>
      </c>
      <c r="E78" s="4527"/>
      <c r="F78" s="4528"/>
      <c r="G78" s="4474" t="s">
        <v>1047</v>
      </c>
      <c r="H78" s="4538" t="s">
        <v>51</v>
      </c>
      <c r="I78" s="4592" t="s">
        <v>54</v>
      </c>
      <c r="J78" s="3304" t="s">
        <v>49</v>
      </c>
      <c r="K78" s="2794" t="s">
        <v>48</v>
      </c>
      <c r="L78" s="2793">
        <f>L83</f>
        <v>0</v>
      </c>
      <c r="M78" s="2952" t="s">
        <v>1046</v>
      </c>
      <c r="N78" s="2805" t="s">
        <v>263</v>
      </c>
      <c r="O78" s="2951">
        <v>610</v>
      </c>
    </row>
    <row r="79" spans="1:18" ht="19.5" customHeight="1" x14ac:dyDescent="0.2">
      <c r="A79" s="4453"/>
      <c r="B79" s="4437"/>
      <c r="C79" s="4458"/>
      <c r="D79" s="4546"/>
      <c r="E79" s="4529"/>
      <c r="F79" s="4530"/>
      <c r="G79" s="4497"/>
      <c r="H79" s="4539"/>
      <c r="I79" s="4593"/>
      <c r="J79" s="4264"/>
      <c r="K79" s="2926" t="s">
        <v>393</v>
      </c>
      <c r="L79" s="2949">
        <f>L84</f>
        <v>0</v>
      </c>
      <c r="M79" s="4615" t="s">
        <v>1045</v>
      </c>
      <c r="N79" s="4618" t="s">
        <v>46</v>
      </c>
      <c r="O79" s="4510">
        <v>1</v>
      </c>
    </row>
    <row r="80" spans="1:18" ht="19.5" customHeight="1" x14ac:dyDescent="0.2">
      <c r="A80" s="4453"/>
      <c r="B80" s="4437"/>
      <c r="C80" s="4458"/>
      <c r="D80" s="4546"/>
      <c r="E80" s="4529"/>
      <c r="F80" s="4530"/>
      <c r="G80" s="4497"/>
      <c r="H80" s="4539"/>
      <c r="I80" s="4593"/>
      <c r="J80" s="4264"/>
      <c r="K80" s="2926" t="s">
        <v>37</v>
      </c>
      <c r="L80" s="2949">
        <f>L85</f>
        <v>37.5</v>
      </c>
      <c r="M80" s="4616"/>
      <c r="N80" s="4619"/>
      <c r="O80" s="4511"/>
    </row>
    <row r="81" spans="1:18" ht="16.5" customHeight="1" x14ac:dyDescent="0.2">
      <c r="A81" s="4453"/>
      <c r="B81" s="4437"/>
      <c r="C81" s="4458"/>
      <c r="D81" s="4546"/>
      <c r="E81" s="4529"/>
      <c r="F81" s="4530"/>
      <c r="G81" s="4497"/>
      <c r="H81" s="4539"/>
      <c r="I81" s="4593"/>
      <c r="J81" s="4264"/>
      <c r="K81" s="2950" t="s">
        <v>43</v>
      </c>
      <c r="L81" s="2949">
        <f>L86</f>
        <v>0</v>
      </c>
      <c r="M81" s="4616"/>
      <c r="N81" s="4619"/>
      <c r="O81" s="4511"/>
    </row>
    <row r="82" spans="1:18" ht="24" customHeight="1" thickBot="1" x14ac:dyDescent="0.25">
      <c r="A82" s="4454"/>
      <c r="B82" s="4438"/>
      <c r="C82" s="4459"/>
      <c r="D82" s="4547"/>
      <c r="E82" s="4531"/>
      <c r="F82" s="4532"/>
      <c r="G82" s="4497"/>
      <c r="H82" s="4539"/>
      <c r="I82" s="4593"/>
      <c r="J82" s="4264"/>
      <c r="K82" s="2948" t="s">
        <v>29</v>
      </c>
      <c r="L82" s="2923">
        <f>SUM(L78:L81)</f>
        <v>37.5</v>
      </c>
      <c r="M82" s="4617"/>
      <c r="N82" s="4620"/>
      <c r="O82" s="4621"/>
    </row>
    <row r="83" spans="1:18" ht="17.25" customHeight="1" x14ac:dyDescent="0.2">
      <c r="A83" s="4452" t="s">
        <v>35</v>
      </c>
      <c r="B83" s="4436" t="s">
        <v>35</v>
      </c>
      <c r="C83" s="4554" t="s">
        <v>63</v>
      </c>
      <c r="D83" s="4476" t="s">
        <v>35</v>
      </c>
      <c r="E83" s="2779"/>
      <c r="F83" s="4589" t="s">
        <v>1044</v>
      </c>
      <c r="G83" s="4497"/>
      <c r="H83" s="4539"/>
      <c r="I83" s="4593"/>
      <c r="J83" s="4264"/>
      <c r="K83" s="2763" t="s">
        <v>48</v>
      </c>
      <c r="L83" s="2762">
        <v>0</v>
      </c>
      <c r="M83" s="2942"/>
      <c r="N83" s="2945"/>
      <c r="O83" s="2941"/>
      <c r="P83" s="2749"/>
    </row>
    <row r="84" spans="1:18" ht="18.75" customHeight="1" x14ac:dyDescent="0.2">
      <c r="A84" s="4453"/>
      <c r="B84" s="4437"/>
      <c r="C84" s="4458"/>
      <c r="D84" s="4503"/>
      <c r="E84" s="2757"/>
      <c r="F84" s="4590"/>
      <c r="G84" s="4497"/>
      <c r="H84" s="4539"/>
      <c r="I84" s="4593"/>
      <c r="J84" s="4264"/>
      <c r="K84" s="2870" t="s">
        <v>393</v>
      </c>
      <c r="L84" s="2947">
        <v>0</v>
      </c>
      <c r="M84" s="2946"/>
      <c r="N84" s="2945"/>
      <c r="O84" s="2941"/>
    </row>
    <row r="85" spans="1:18" ht="21" customHeight="1" x14ac:dyDescent="0.2">
      <c r="A85" s="4453"/>
      <c r="B85" s="4437"/>
      <c r="C85" s="4458"/>
      <c r="D85" s="4503"/>
      <c r="E85" s="2757"/>
      <c r="F85" s="4590"/>
      <c r="G85" s="4497"/>
      <c r="H85" s="4539"/>
      <c r="I85" s="4593"/>
      <c r="J85" s="4264"/>
      <c r="K85" s="2870" t="s">
        <v>37</v>
      </c>
      <c r="L85" s="2947">
        <v>37.5</v>
      </c>
      <c r="M85" s="2946"/>
      <c r="N85" s="2945"/>
      <c r="O85" s="2941"/>
    </row>
    <row r="86" spans="1:18" ht="15" customHeight="1" x14ac:dyDescent="0.2">
      <c r="A86" s="4453"/>
      <c r="B86" s="4437"/>
      <c r="C86" s="4458"/>
      <c r="D86" s="4503"/>
      <c r="E86" s="2757"/>
      <c r="F86" s="4590"/>
      <c r="G86" s="4497"/>
      <c r="H86" s="4539"/>
      <c r="I86" s="4593"/>
      <c r="J86" s="4264"/>
      <c r="K86" s="2921" t="s">
        <v>43</v>
      </c>
      <c r="L86" s="2947">
        <v>0</v>
      </c>
      <c r="M86" s="2946"/>
      <c r="N86" s="2945"/>
      <c r="O86" s="2941"/>
    </row>
    <row r="87" spans="1:18" ht="15" customHeight="1" thickBot="1" x14ac:dyDescent="0.25">
      <c r="A87" s="4454"/>
      <c r="B87" s="4438"/>
      <c r="C87" s="4459"/>
      <c r="D87" s="4477"/>
      <c r="E87" s="2745"/>
      <c r="F87" s="4591"/>
      <c r="G87" s="4475"/>
      <c r="H87" s="4540"/>
      <c r="I87" s="4594"/>
      <c r="J87" s="3305"/>
      <c r="K87" s="2944" t="s">
        <v>29</v>
      </c>
      <c r="L87" s="2943">
        <f>SUM(L83:L86)</f>
        <v>37.5</v>
      </c>
      <c r="M87" s="2942"/>
      <c r="N87" s="2843"/>
      <c r="O87" s="2941"/>
    </row>
    <row r="88" spans="1:18" ht="36" customHeight="1" thickBot="1" x14ac:dyDescent="0.25">
      <c r="A88" s="4445" t="s">
        <v>35</v>
      </c>
      <c r="B88" s="4448" t="s">
        <v>35</v>
      </c>
      <c r="C88" s="2940" t="s">
        <v>58</v>
      </c>
      <c r="D88" s="4527" t="s">
        <v>1043</v>
      </c>
      <c r="E88" s="4527"/>
      <c r="F88" s="4528"/>
      <c r="G88" s="4474" t="s">
        <v>1026</v>
      </c>
      <c r="H88" s="4498" t="s">
        <v>51</v>
      </c>
      <c r="I88" s="2765" t="s">
        <v>528</v>
      </c>
      <c r="J88" s="2939" t="s">
        <v>120</v>
      </c>
      <c r="K88" s="2938" t="s">
        <v>48</v>
      </c>
      <c r="L88" s="2937">
        <f>L93+L99+L108+L105</f>
        <v>235</v>
      </c>
      <c r="M88" s="2936" t="s">
        <v>1042</v>
      </c>
      <c r="N88" s="2935" t="s">
        <v>182</v>
      </c>
      <c r="O88" s="2934">
        <v>92</v>
      </c>
      <c r="Q88" s="2789"/>
      <c r="R88" s="2780"/>
    </row>
    <row r="89" spans="1:18" ht="36.75" thickBot="1" x14ac:dyDescent="0.25">
      <c r="A89" s="4446"/>
      <c r="B89" s="4449"/>
      <c r="C89" s="2927"/>
      <c r="D89" s="4529"/>
      <c r="E89" s="4529"/>
      <c r="F89" s="4530"/>
      <c r="G89" s="4497"/>
      <c r="H89" s="4499"/>
      <c r="I89" s="2756" t="s">
        <v>618</v>
      </c>
      <c r="J89" s="2849" t="s">
        <v>318</v>
      </c>
      <c r="K89" s="2933" t="s">
        <v>37</v>
      </c>
      <c r="L89" s="2800">
        <f>L94+L97</f>
        <v>429.6</v>
      </c>
      <c r="M89" s="2932" t="s">
        <v>1041</v>
      </c>
      <c r="N89" s="2843" t="s">
        <v>182</v>
      </c>
      <c r="O89" s="2931">
        <v>84</v>
      </c>
      <c r="Q89" s="2789"/>
      <c r="R89" s="2930"/>
    </row>
    <row r="90" spans="1:18" ht="15.75" customHeight="1" x14ac:dyDescent="0.2">
      <c r="A90" s="4446"/>
      <c r="B90" s="4449"/>
      <c r="C90" s="2927"/>
      <c r="D90" s="4529"/>
      <c r="E90" s="4529"/>
      <c r="F90" s="4530"/>
      <c r="G90" s="4497"/>
      <c r="H90" s="4499"/>
      <c r="I90" s="2765" t="s">
        <v>965</v>
      </c>
      <c r="J90" s="2929" t="s">
        <v>436</v>
      </c>
      <c r="K90" s="4597" t="s">
        <v>43</v>
      </c>
      <c r="L90" s="4599">
        <f>L95</f>
        <v>0</v>
      </c>
      <c r="M90" s="2928" t="s">
        <v>1040</v>
      </c>
      <c r="N90" s="2872" t="s">
        <v>1021</v>
      </c>
      <c r="O90" s="2886"/>
      <c r="Q90" s="4595"/>
      <c r="R90" s="4614"/>
    </row>
    <row r="91" spans="1:18" ht="13.15" customHeight="1" x14ac:dyDescent="0.2">
      <c r="A91" s="4446"/>
      <c r="B91" s="4449"/>
      <c r="C91" s="2927"/>
      <c r="D91" s="4529"/>
      <c r="E91" s="4529"/>
      <c r="F91" s="4530"/>
      <c r="G91" s="4497"/>
      <c r="H91" s="4499"/>
      <c r="I91" s="2756"/>
      <c r="J91" s="2774"/>
      <c r="K91" s="4598"/>
      <c r="L91" s="4600"/>
      <c r="M91" s="4601" t="s">
        <v>1039</v>
      </c>
      <c r="N91" s="4603" t="s">
        <v>1021</v>
      </c>
      <c r="O91" s="4605"/>
      <c r="Q91" s="4595"/>
      <c r="R91" s="4614"/>
    </row>
    <row r="92" spans="1:18" ht="20.25" customHeight="1" thickBot="1" x14ac:dyDescent="0.25">
      <c r="A92" s="4447"/>
      <c r="B92" s="4450"/>
      <c r="C92" s="2924"/>
      <c r="D92" s="4531"/>
      <c r="E92" s="4531"/>
      <c r="F92" s="4532"/>
      <c r="G92" s="4475"/>
      <c r="H92" s="4596"/>
      <c r="I92" s="2744"/>
      <c r="J92" s="2769"/>
      <c r="K92" s="2786" t="s">
        <v>29</v>
      </c>
      <c r="L92" s="2923">
        <f>SUM(L88:L91)</f>
        <v>664.6</v>
      </c>
      <c r="M92" s="4602"/>
      <c r="N92" s="4604"/>
      <c r="O92" s="4606"/>
      <c r="Q92" s="2781"/>
      <c r="R92" s="2922"/>
    </row>
    <row r="93" spans="1:18" ht="12.75" customHeight="1" x14ac:dyDescent="0.2">
      <c r="A93" s="4422" t="s">
        <v>35</v>
      </c>
      <c r="B93" s="4480" t="s">
        <v>35</v>
      </c>
      <c r="C93" s="4458" t="s">
        <v>58</v>
      </c>
      <c r="D93" s="4476" t="s">
        <v>35</v>
      </c>
      <c r="E93" s="2779"/>
      <c r="F93" s="4507" t="s">
        <v>1038</v>
      </c>
      <c r="G93" s="4474" t="s">
        <v>1026</v>
      </c>
      <c r="H93" s="4498" t="s">
        <v>51</v>
      </c>
      <c r="I93" s="2765" t="s">
        <v>528</v>
      </c>
      <c r="J93" s="2849" t="s">
        <v>120</v>
      </c>
      <c r="K93" s="2870" t="s">
        <v>48</v>
      </c>
      <c r="L93" s="2778">
        <v>150</v>
      </c>
      <c r="M93" s="2909" t="s">
        <v>1018</v>
      </c>
      <c r="N93" s="2901" t="s">
        <v>263</v>
      </c>
      <c r="O93" s="2900" t="s">
        <v>1037</v>
      </c>
    </row>
    <row r="94" spans="1:18" ht="14.25" customHeight="1" x14ac:dyDescent="0.2">
      <c r="A94" s="4451"/>
      <c r="B94" s="4481"/>
      <c r="C94" s="4458"/>
      <c r="D94" s="4503"/>
      <c r="E94" s="2757"/>
      <c r="F94" s="4508"/>
      <c r="G94" s="4497"/>
      <c r="H94" s="4499"/>
      <c r="I94" s="2756" t="s">
        <v>618</v>
      </c>
      <c r="J94" s="2853" t="s">
        <v>318</v>
      </c>
      <c r="K94" s="2921" t="s">
        <v>37</v>
      </c>
      <c r="L94" s="2920">
        <v>165.4</v>
      </c>
      <c r="M94" s="2767"/>
      <c r="N94" s="2766"/>
      <c r="O94" s="2739"/>
    </row>
    <row r="95" spans="1:18" ht="14.25" customHeight="1" thickBot="1" x14ac:dyDescent="0.25">
      <c r="A95" s="4451"/>
      <c r="B95" s="4481"/>
      <c r="C95" s="4458"/>
      <c r="D95" s="4503"/>
      <c r="E95" s="2757"/>
      <c r="F95" s="4508"/>
      <c r="G95" s="4497"/>
      <c r="H95" s="4499"/>
      <c r="I95" s="2756"/>
      <c r="J95" s="2774"/>
      <c r="K95" s="2865" t="s">
        <v>43</v>
      </c>
      <c r="L95" s="2773">
        <v>0</v>
      </c>
      <c r="M95" s="2767"/>
      <c r="N95" s="2766"/>
      <c r="O95" s="2739"/>
    </row>
    <row r="96" spans="1:18" ht="20.25" customHeight="1" thickBot="1" x14ac:dyDescent="0.25">
      <c r="A96" s="4423"/>
      <c r="B96" s="4482"/>
      <c r="C96" s="4459"/>
      <c r="D96" s="4477"/>
      <c r="E96" s="2745"/>
      <c r="F96" s="4509"/>
      <c r="G96" s="4475"/>
      <c r="H96" s="4499"/>
      <c r="I96" s="2744"/>
      <c r="J96" s="2769"/>
      <c r="K96" s="2743" t="s">
        <v>29</v>
      </c>
      <c r="L96" s="2768">
        <f>SUM(L93:L95)</f>
        <v>315.39999999999998</v>
      </c>
      <c r="M96" s="2767"/>
      <c r="N96" s="2766"/>
      <c r="O96" s="2739"/>
    </row>
    <row r="97" spans="1:18" ht="18" customHeight="1" x14ac:dyDescent="0.2">
      <c r="A97" s="4422" t="s">
        <v>35</v>
      </c>
      <c r="B97" s="4480" t="s">
        <v>35</v>
      </c>
      <c r="C97" s="4458" t="s">
        <v>58</v>
      </c>
      <c r="D97" s="4476" t="s">
        <v>84</v>
      </c>
      <c r="E97" s="2779"/>
      <c r="F97" s="4507" t="s">
        <v>1036</v>
      </c>
      <c r="G97" s="4474" t="s">
        <v>1026</v>
      </c>
      <c r="H97" s="4499"/>
      <c r="I97" s="2765" t="s">
        <v>618</v>
      </c>
      <c r="J97" s="2853" t="s">
        <v>318</v>
      </c>
      <c r="K97" s="2870" t="s">
        <v>37</v>
      </c>
      <c r="L97" s="2778">
        <v>264.2</v>
      </c>
      <c r="M97" s="2909" t="s">
        <v>1018</v>
      </c>
      <c r="N97" s="2901" t="s">
        <v>263</v>
      </c>
      <c r="O97" s="2900" t="s">
        <v>1035</v>
      </c>
    </row>
    <row r="98" spans="1:18" ht="14.25" customHeight="1" thickBot="1" x14ac:dyDescent="0.25">
      <c r="A98" s="4423"/>
      <c r="B98" s="4482"/>
      <c r="C98" s="4459"/>
      <c r="D98" s="4477"/>
      <c r="E98" s="2745"/>
      <c r="F98" s="4509"/>
      <c r="G98" s="4475"/>
      <c r="H98" s="4499"/>
      <c r="I98" s="2744"/>
      <c r="J98" s="2769"/>
      <c r="K98" s="2743" t="s">
        <v>29</v>
      </c>
      <c r="L98" s="2768">
        <f>SUM(L97)</f>
        <v>264.2</v>
      </c>
      <c r="M98" s="2907"/>
      <c r="N98" s="2893"/>
      <c r="O98" s="2892"/>
    </row>
    <row r="99" spans="1:18" ht="12" customHeight="1" x14ac:dyDescent="0.2">
      <c r="A99" s="4422" t="s">
        <v>35</v>
      </c>
      <c r="B99" s="4480" t="s">
        <v>35</v>
      </c>
      <c r="C99" s="4458" t="s">
        <v>58</v>
      </c>
      <c r="D99" s="4476" t="s">
        <v>78</v>
      </c>
      <c r="E99" s="2757"/>
      <c r="F99" s="4471" t="s">
        <v>1034</v>
      </c>
      <c r="G99" s="4474" t="s">
        <v>1026</v>
      </c>
      <c r="H99" s="4499"/>
      <c r="I99" s="2765" t="s">
        <v>618</v>
      </c>
      <c r="J99" s="2853" t="s">
        <v>318</v>
      </c>
      <c r="K99" s="2870" t="s">
        <v>48</v>
      </c>
      <c r="L99" s="2762">
        <v>30</v>
      </c>
      <c r="M99" s="4495" t="s">
        <v>1033</v>
      </c>
      <c r="N99" s="4587" t="s">
        <v>1021</v>
      </c>
      <c r="O99" s="4488">
        <v>2</v>
      </c>
      <c r="P99" s="2748"/>
    </row>
    <row r="100" spans="1:18" ht="15" customHeight="1" thickBot="1" x14ac:dyDescent="0.25">
      <c r="A100" s="4423"/>
      <c r="B100" s="4482"/>
      <c r="C100" s="4459"/>
      <c r="D100" s="4477"/>
      <c r="E100" s="2757"/>
      <c r="F100" s="4472"/>
      <c r="G100" s="4475"/>
      <c r="H100" s="4499"/>
      <c r="I100" s="2744"/>
      <c r="J100" s="2897"/>
      <c r="K100" s="2743" t="s">
        <v>29</v>
      </c>
      <c r="L100" s="2914">
        <f>SUM(L99)</f>
        <v>30</v>
      </c>
      <c r="M100" s="4496"/>
      <c r="N100" s="4588"/>
      <c r="O100" s="4489"/>
    </row>
    <row r="101" spans="1:18" ht="15.75" customHeight="1" x14ac:dyDescent="0.2">
      <c r="A101" s="4443" t="s">
        <v>35</v>
      </c>
      <c r="B101" s="4478" t="s">
        <v>35</v>
      </c>
      <c r="C101" s="4486" t="s">
        <v>58</v>
      </c>
      <c r="D101" s="4541" t="s">
        <v>77</v>
      </c>
      <c r="E101" s="2917"/>
      <c r="F101" s="4549" t="s">
        <v>1032</v>
      </c>
      <c r="G101" s="4474" t="s">
        <v>1026</v>
      </c>
      <c r="H101" s="4492" t="s">
        <v>51</v>
      </c>
      <c r="I101" s="2905" t="s">
        <v>965</v>
      </c>
      <c r="J101" s="2764" t="s">
        <v>436</v>
      </c>
      <c r="K101" s="2904" t="s">
        <v>39</v>
      </c>
      <c r="L101" s="2762">
        <v>0</v>
      </c>
      <c r="M101" s="2916" t="s">
        <v>1030</v>
      </c>
      <c r="N101" s="2919" t="s">
        <v>1029</v>
      </c>
      <c r="O101" s="2918"/>
    </row>
    <row r="102" spans="1:18" ht="15.75" customHeight="1" thickBot="1" x14ac:dyDescent="0.25">
      <c r="A102" s="4444"/>
      <c r="B102" s="4479"/>
      <c r="C102" s="4487"/>
      <c r="D102" s="4542"/>
      <c r="E102" s="2917"/>
      <c r="F102" s="4550"/>
      <c r="G102" s="4475"/>
      <c r="H102" s="4493"/>
      <c r="I102" s="2898"/>
      <c r="J102" s="2769"/>
      <c r="K102" s="2896" t="s">
        <v>29</v>
      </c>
      <c r="L102" s="2914">
        <f>SUM(L101)</f>
        <v>0</v>
      </c>
      <c r="M102" s="2907"/>
      <c r="N102" s="2893"/>
      <c r="O102" s="2892"/>
    </row>
    <row r="103" spans="1:18" ht="19.5" customHeight="1" x14ac:dyDescent="0.2">
      <c r="A103" s="4443" t="s">
        <v>35</v>
      </c>
      <c r="B103" s="4478" t="s">
        <v>35</v>
      </c>
      <c r="C103" s="4486" t="s">
        <v>58</v>
      </c>
      <c r="D103" s="4541" t="s">
        <v>75</v>
      </c>
      <c r="E103" s="2906"/>
      <c r="F103" s="4543" t="s">
        <v>1031</v>
      </c>
      <c r="G103" s="4474" t="s">
        <v>1026</v>
      </c>
      <c r="H103" s="4493"/>
      <c r="I103" s="2915" t="s">
        <v>965</v>
      </c>
      <c r="J103" s="2764" t="s">
        <v>436</v>
      </c>
      <c r="K103" s="2904" t="s">
        <v>39</v>
      </c>
      <c r="L103" s="2762">
        <v>0</v>
      </c>
      <c r="M103" s="2916" t="s">
        <v>1030</v>
      </c>
      <c r="N103" s="2912" t="s">
        <v>1029</v>
      </c>
      <c r="O103" s="2911"/>
    </row>
    <row r="104" spans="1:18" ht="15.75" customHeight="1" thickBot="1" x14ac:dyDescent="0.25">
      <c r="A104" s="4444"/>
      <c r="B104" s="4479"/>
      <c r="C104" s="4487"/>
      <c r="D104" s="4542"/>
      <c r="E104" s="2899"/>
      <c r="F104" s="4544"/>
      <c r="G104" s="4475"/>
      <c r="H104" s="4493"/>
      <c r="I104" s="2915"/>
      <c r="J104" s="2774"/>
      <c r="K104" s="2896" t="s">
        <v>29</v>
      </c>
      <c r="L104" s="2914">
        <f>SUM(L103)</f>
        <v>0</v>
      </c>
      <c r="M104" s="2913"/>
      <c r="N104" s="2912"/>
      <c r="O104" s="2911"/>
    </row>
    <row r="105" spans="1:18" ht="15.75" customHeight="1" x14ac:dyDescent="0.2">
      <c r="A105" s="4443" t="s">
        <v>35</v>
      </c>
      <c r="B105" s="4478" t="s">
        <v>35</v>
      </c>
      <c r="C105" s="4486" t="s">
        <v>58</v>
      </c>
      <c r="D105" s="4541" t="s">
        <v>71</v>
      </c>
      <c r="E105" s="2906"/>
      <c r="F105" s="4543" t="s">
        <v>1028</v>
      </c>
      <c r="G105" s="4474" t="s">
        <v>1026</v>
      </c>
      <c r="H105" s="4493"/>
      <c r="I105" s="2905" t="s">
        <v>965</v>
      </c>
      <c r="J105" s="2764" t="s">
        <v>436</v>
      </c>
      <c r="K105" s="2904" t="s">
        <v>48</v>
      </c>
      <c r="L105" s="2910">
        <v>30</v>
      </c>
      <c r="M105" s="2909"/>
      <c r="N105" s="2901"/>
      <c r="O105" s="2900"/>
    </row>
    <row r="106" spans="1:18" ht="18" customHeight="1" thickBot="1" x14ac:dyDescent="0.25">
      <c r="A106" s="4444"/>
      <c r="B106" s="4479"/>
      <c r="C106" s="4487"/>
      <c r="D106" s="4542"/>
      <c r="E106" s="2899"/>
      <c r="F106" s="4544"/>
      <c r="G106" s="4475"/>
      <c r="H106" s="4493"/>
      <c r="I106" s="2898"/>
      <c r="J106" s="2897"/>
      <c r="K106" s="2896" t="s">
        <v>29</v>
      </c>
      <c r="L106" s="2908">
        <f>SUM(L105)</f>
        <v>30</v>
      </c>
      <c r="M106" s="2907"/>
      <c r="N106" s="2893"/>
      <c r="O106" s="2892"/>
    </row>
    <row r="107" spans="1:18" ht="12.75" customHeight="1" thickBot="1" x14ac:dyDescent="0.25">
      <c r="A107" s="4443" t="s">
        <v>35</v>
      </c>
      <c r="B107" s="4478" t="s">
        <v>35</v>
      </c>
      <c r="C107" s="4486" t="s">
        <v>58</v>
      </c>
      <c r="D107" s="4541" t="s">
        <v>67</v>
      </c>
      <c r="E107" s="2906"/>
      <c r="F107" s="4543" t="s">
        <v>1027</v>
      </c>
      <c r="G107" s="4474" t="s">
        <v>1026</v>
      </c>
      <c r="H107" s="4493"/>
      <c r="I107" s="2905" t="s">
        <v>618</v>
      </c>
      <c r="J107" s="2853" t="s">
        <v>318</v>
      </c>
      <c r="K107" s="2904" t="s">
        <v>48</v>
      </c>
      <c r="L107" s="2903">
        <v>25</v>
      </c>
      <c r="M107" s="2902"/>
      <c r="N107" s="2901"/>
      <c r="O107" s="2900"/>
      <c r="P107" s="2748"/>
    </row>
    <row r="108" spans="1:18" ht="18" customHeight="1" thickBot="1" x14ac:dyDescent="0.25">
      <c r="A108" s="4444"/>
      <c r="B108" s="4479"/>
      <c r="C108" s="4487"/>
      <c r="D108" s="4542"/>
      <c r="E108" s="2899"/>
      <c r="F108" s="4544"/>
      <c r="G108" s="4475"/>
      <c r="H108" s="4494"/>
      <c r="I108" s="2898"/>
      <c r="J108" s="2897"/>
      <c r="K108" s="2896" t="s">
        <v>29</v>
      </c>
      <c r="L108" s="2895">
        <f>SUM(L107)</f>
        <v>25</v>
      </c>
      <c r="M108" s="2894"/>
      <c r="N108" s="2893"/>
      <c r="O108" s="2892"/>
    </row>
    <row r="109" spans="1:18" ht="19.5" customHeight="1" x14ac:dyDescent="0.2">
      <c r="A109" s="4465" t="s">
        <v>35</v>
      </c>
      <c r="B109" s="4468" t="s">
        <v>35</v>
      </c>
      <c r="C109" s="2891" t="s">
        <v>418</v>
      </c>
      <c r="D109" s="4527" t="s">
        <v>1025</v>
      </c>
      <c r="E109" s="4527"/>
      <c r="F109" s="4528"/>
      <c r="G109" s="4474" t="s">
        <v>1016</v>
      </c>
      <c r="H109" s="4492" t="s">
        <v>51</v>
      </c>
      <c r="I109" s="2890" t="s">
        <v>1011</v>
      </c>
      <c r="J109" s="2764" t="s">
        <v>436</v>
      </c>
      <c r="K109" s="2889" t="s">
        <v>48</v>
      </c>
      <c r="L109" s="2888">
        <f>L114+L118+L122</f>
        <v>1608.7</v>
      </c>
      <c r="M109" s="4512" t="s">
        <v>1024</v>
      </c>
      <c r="N109" s="2887" t="s">
        <v>182</v>
      </c>
      <c r="O109" s="2886">
        <v>40</v>
      </c>
      <c r="Q109" s="2789"/>
      <c r="R109" s="2780"/>
    </row>
    <row r="110" spans="1:18" ht="20.25" customHeight="1" x14ac:dyDescent="0.2">
      <c r="A110" s="4466"/>
      <c r="B110" s="4469"/>
      <c r="C110" s="2883"/>
      <c r="D110" s="4529"/>
      <c r="E110" s="4529"/>
      <c r="F110" s="4530"/>
      <c r="G110" s="4497"/>
      <c r="H110" s="4493"/>
      <c r="I110" s="2882"/>
      <c r="J110" s="2853" t="s">
        <v>318</v>
      </c>
      <c r="K110" s="2881" t="s">
        <v>37</v>
      </c>
      <c r="L110" s="2885">
        <f>L120</f>
        <v>112.6</v>
      </c>
      <c r="M110" s="4513"/>
      <c r="N110" s="4585"/>
      <c r="O110" s="4510"/>
      <c r="Q110" s="2789"/>
      <c r="R110" s="2780"/>
    </row>
    <row r="111" spans="1:18" ht="18.75" customHeight="1" x14ac:dyDescent="0.2">
      <c r="A111" s="4466"/>
      <c r="B111" s="4469"/>
      <c r="C111" s="2883"/>
      <c r="D111" s="4529"/>
      <c r="E111" s="4529"/>
      <c r="F111" s="4530"/>
      <c r="G111" s="4497"/>
      <c r="H111" s="4493"/>
      <c r="I111" s="2882"/>
      <c r="J111" s="2774"/>
      <c r="K111" s="2884" t="s">
        <v>393</v>
      </c>
      <c r="L111" s="2880">
        <f>L115</f>
        <v>3002.9</v>
      </c>
      <c r="M111" s="4513"/>
      <c r="N111" s="4586"/>
      <c r="O111" s="4511"/>
      <c r="Q111" s="2789"/>
      <c r="R111" s="2780"/>
    </row>
    <row r="112" spans="1:18" ht="12.75" customHeight="1" x14ac:dyDescent="0.2">
      <c r="A112" s="4466"/>
      <c r="B112" s="4469"/>
      <c r="C112" s="2883"/>
      <c r="D112" s="4529"/>
      <c r="E112" s="4529"/>
      <c r="F112" s="4530"/>
      <c r="G112" s="4497"/>
      <c r="H112" s="4493"/>
      <c r="I112" s="2882"/>
      <c r="J112" s="2774"/>
      <c r="K112" s="2881" t="s">
        <v>43</v>
      </c>
      <c r="L112" s="2880">
        <f>L116+L119</f>
        <v>0</v>
      </c>
      <c r="M112" s="4513"/>
      <c r="N112" s="4586"/>
      <c r="O112" s="4511"/>
      <c r="Q112" s="2789"/>
      <c r="R112" s="2780"/>
    </row>
    <row r="113" spans="1:18" ht="23.25" customHeight="1" thickBot="1" x14ac:dyDescent="0.25">
      <c r="A113" s="4467"/>
      <c r="B113" s="4470"/>
      <c r="C113" s="2879"/>
      <c r="D113" s="4531"/>
      <c r="E113" s="4531"/>
      <c r="F113" s="4532"/>
      <c r="G113" s="4475"/>
      <c r="H113" s="4493"/>
      <c r="I113" s="2878"/>
      <c r="J113" s="2769"/>
      <c r="K113" s="2877" t="s">
        <v>29</v>
      </c>
      <c r="L113" s="2876">
        <f>SUM(L109:L112)</f>
        <v>4724.2</v>
      </c>
      <c r="M113" s="4514"/>
      <c r="N113" s="4586"/>
      <c r="O113" s="4511"/>
      <c r="Q113" s="2781"/>
      <c r="R113" s="2875"/>
    </row>
    <row r="114" spans="1:18" ht="17.25" customHeight="1" x14ac:dyDescent="0.2">
      <c r="A114" s="4445" t="s">
        <v>35</v>
      </c>
      <c r="B114" s="4448" t="s">
        <v>35</v>
      </c>
      <c r="C114" s="2808" t="s">
        <v>418</v>
      </c>
      <c r="D114" s="4476" t="s">
        <v>35</v>
      </c>
      <c r="E114" s="2834"/>
      <c r="F114" s="4471" t="s">
        <v>1023</v>
      </c>
      <c r="G114" s="4474" t="s">
        <v>1016</v>
      </c>
      <c r="H114" s="4493"/>
      <c r="I114" s="4500" t="s">
        <v>618</v>
      </c>
      <c r="J114" s="3304" t="s">
        <v>318</v>
      </c>
      <c r="K114" s="2763" t="s">
        <v>48</v>
      </c>
      <c r="L114" s="2874">
        <v>1482</v>
      </c>
      <c r="M114" s="2873" t="s">
        <v>1022</v>
      </c>
      <c r="N114" s="2872" t="s">
        <v>1021</v>
      </c>
      <c r="O114" s="2871">
        <v>5</v>
      </c>
      <c r="P114" s="2748"/>
      <c r="R114" s="2748"/>
    </row>
    <row r="115" spans="1:18" ht="22.5" customHeight="1" x14ac:dyDescent="0.2">
      <c r="A115" s="4446"/>
      <c r="B115" s="4449"/>
      <c r="C115" s="2788"/>
      <c r="D115" s="4503"/>
      <c r="E115" s="2834"/>
      <c r="F115" s="4472"/>
      <c r="G115" s="4497"/>
      <c r="H115" s="4493"/>
      <c r="I115" s="4501"/>
      <c r="J115" s="4264"/>
      <c r="K115" s="2870" t="s">
        <v>393</v>
      </c>
      <c r="L115" s="2869">
        <v>3002.9</v>
      </c>
      <c r="M115" s="2868" t="s">
        <v>1020</v>
      </c>
      <c r="N115" s="2867" t="s">
        <v>263</v>
      </c>
      <c r="O115" s="2866">
        <v>400</v>
      </c>
      <c r="P115" s="2860"/>
      <c r="R115" s="2749"/>
    </row>
    <row r="116" spans="1:18" ht="15.75" customHeight="1" thickBot="1" x14ac:dyDescent="0.25">
      <c r="A116" s="4446"/>
      <c r="B116" s="4449"/>
      <c r="C116" s="2788"/>
      <c r="D116" s="4503"/>
      <c r="E116" s="2834"/>
      <c r="F116" s="4472"/>
      <c r="G116" s="4497"/>
      <c r="H116" s="4493"/>
      <c r="I116" s="4501"/>
      <c r="J116" s="4264"/>
      <c r="K116" s="2865" t="s">
        <v>43</v>
      </c>
      <c r="L116" s="2864">
        <v>0</v>
      </c>
      <c r="M116" s="2863"/>
      <c r="N116" s="2862"/>
      <c r="O116" s="2861"/>
      <c r="P116" s="2860"/>
    </row>
    <row r="117" spans="1:18" ht="16.5" customHeight="1" thickBot="1" x14ac:dyDescent="0.25">
      <c r="A117" s="4447"/>
      <c r="B117" s="4450"/>
      <c r="C117" s="2835"/>
      <c r="D117" s="4477"/>
      <c r="E117" s="2834"/>
      <c r="F117" s="4473"/>
      <c r="G117" s="4475"/>
      <c r="H117" s="4493"/>
      <c r="I117" s="4502"/>
      <c r="J117" s="3305"/>
      <c r="K117" s="2859" t="s">
        <v>29</v>
      </c>
      <c r="L117" s="2858">
        <f>SUM(L114:L116)</f>
        <v>4484.8999999999996</v>
      </c>
      <c r="M117" s="2857"/>
      <c r="N117" s="2856"/>
      <c r="O117" s="2855"/>
    </row>
    <row r="118" spans="1:18" ht="21" customHeight="1" x14ac:dyDescent="0.2">
      <c r="A118" s="4445" t="s">
        <v>35</v>
      </c>
      <c r="B118" s="4448" t="s">
        <v>35</v>
      </c>
      <c r="C118" s="2808" t="s">
        <v>418</v>
      </c>
      <c r="D118" s="4476" t="s">
        <v>84</v>
      </c>
      <c r="E118" s="2834"/>
      <c r="F118" s="4471" t="s">
        <v>1019</v>
      </c>
      <c r="G118" s="4474" t="s">
        <v>1016</v>
      </c>
      <c r="H118" s="4493"/>
      <c r="I118" s="2854" t="s">
        <v>618</v>
      </c>
      <c r="J118" s="2853" t="s">
        <v>318</v>
      </c>
      <c r="K118" s="2852" t="s">
        <v>48</v>
      </c>
      <c r="L118" s="2851">
        <v>115.2</v>
      </c>
      <c r="M118" s="2850" t="s">
        <v>1018</v>
      </c>
      <c r="N118" s="2837" t="s">
        <v>263</v>
      </c>
      <c r="O118" s="2836">
        <v>160</v>
      </c>
      <c r="P118" s="2749"/>
    </row>
    <row r="119" spans="1:18" ht="21" customHeight="1" x14ac:dyDescent="0.2">
      <c r="A119" s="4446"/>
      <c r="B119" s="4449"/>
      <c r="C119" s="2788"/>
      <c r="D119" s="4503"/>
      <c r="E119" s="2834"/>
      <c r="F119" s="4472"/>
      <c r="G119" s="4497"/>
      <c r="H119" s="4493"/>
      <c r="I119" s="2840"/>
      <c r="J119" s="2849"/>
      <c r="K119" s="2754" t="s">
        <v>43</v>
      </c>
      <c r="L119" s="2848">
        <v>0</v>
      </c>
      <c r="M119" s="2844"/>
      <c r="N119" s="2843"/>
      <c r="O119" s="2842"/>
    </row>
    <row r="120" spans="1:18" ht="21.75" customHeight="1" thickBot="1" x14ac:dyDescent="0.25">
      <c r="A120" s="4446"/>
      <c r="B120" s="4449"/>
      <c r="C120" s="2788"/>
      <c r="D120" s="4503"/>
      <c r="E120" s="2834"/>
      <c r="F120" s="4472"/>
      <c r="G120" s="4497"/>
      <c r="H120" s="4493"/>
      <c r="I120" s="2840"/>
      <c r="J120" s="2847"/>
      <c r="K120" s="2846" t="s">
        <v>37</v>
      </c>
      <c r="L120" s="2845">
        <v>112.6</v>
      </c>
      <c r="M120" s="2844"/>
      <c r="N120" s="2843"/>
      <c r="O120" s="2842"/>
    </row>
    <row r="121" spans="1:18" ht="14.25" customHeight="1" thickBot="1" x14ac:dyDescent="0.25">
      <c r="A121" s="4447"/>
      <c r="B121" s="4450"/>
      <c r="C121" s="2835"/>
      <c r="D121" s="4477"/>
      <c r="E121" s="2834"/>
      <c r="F121" s="4473"/>
      <c r="G121" s="4475"/>
      <c r="H121" s="4493"/>
      <c r="I121" s="2833"/>
      <c r="J121" s="2841"/>
      <c r="K121" s="2831" t="s">
        <v>29</v>
      </c>
      <c r="L121" s="2830">
        <f>SUM(L118:L120)</f>
        <v>227.8</v>
      </c>
      <c r="M121" s="2829"/>
      <c r="N121" s="2828"/>
      <c r="O121" s="2827"/>
    </row>
    <row r="122" spans="1:18" ht="20.25" customHeight="1" thickBot="1" x14ac:dyDescent="0.25">
      <c r="A122" s="4445" t="s">
        <v>35</v>
      </c>
      <c r="B122" s="4448" t="s">
        <v>35</v>
      </c>
      <c r="C122" s="2808" t="s">
        <v>418</v>
      </c>
      <c r="D122" s="4476" t="s">
        <v>78</v>
      </c>
      <c r="E122" s="2834"/>
      <c r="F122" s="4471" t="s">
        <v>1017</v>
      </c>
      <c r="G122" s="4474" t="s">
        <v>1016</v>
      </c>
      <c r="H122" s="4493"/>
      <c r="I122" s="2840" t="s">
        <v>965</v>
      </c>
      <c r="J122" s="2764" t="s">
        <v>436</v>
      </c>
      <c r="K122" s="2763" t="s">
        <v>48</v>
      </c>
      <c r="L122" s="2839">
        <v>11.5</v>
      </c>
      <c r="M122" s="2838" t="s">
        <v>1015</v>
      </c>
      <c r="N122" s="2837" t="s">
        <v>46</v>
      </c>
      <c r="O122" s="2836">
        <v>3</v>
      </c>
      <c r="P122" s="2748"/>
    </row>
    <row r="123" spans="1:18" ht="15.75" customHeight="1" thickBot="1" x14ac:dyDescent="0.25">
      <c r="A123" s="4447"/>
      <c r="B123" s="4450"/>
      <c r="C123" s="2835"/>
      <c r="D123" s="4477"/>
      <c r="E123" s="2834"/>
      <c r="F123" s="4473"/>
      <c r="G123" s="4475"/>
      <c r="H123" s="4494"/>
      <c r="I123" s="2833" t="s">
        <v>618</v>
      </c>
      <c r="J123" s="2832" t="s">
        <v>318</v>
      </c>
      <c r="K123" s="2831" t="s">
        <v>29</v>
      </c>
      <c r="L123" s="2830">
        <f>SUM(L122)</f>
        <v>11.5</v>
      </c>
      <c r="M123" s="2829"/>
      <c r="N123" s="2828"/>
      <c r="O123" s="2827"/>
    </row>
    <row r="124" spans="1:18" ht="24" customHeight="1" thickBot="1" x14ac:dyDescent="0.25">
      <c r="A124" s="2738" t="s">
        <v>35</v>
      </c>
      <c r="B124" s="2737" t="s">
        <v>35</v>
      </c>
      <c r="C124" s="4439" t="s">
        <v>34</v>
      </c>
      <c r="D124" s="4440"/>
      <c r="E124" s="4440"/>
      <c r="F124" s="4440"/>
      <c r="G124" s="4440"/>
      <c r="H124" s="4440"/>
      <c r="I124" s="4441"/>
      <c r="J124" s="4442"/>
      <c r="K124" s="2736" t="s">
        <v>29</v>
      </c>
      <c r="L124" s="2826">
        <f>SUM(L16,L44,L67,L82,L92,L113)</f>
        <v>45207.999999999993</v>
      </c>
      <c r="M124" s="2825"/>
      <c r="N124" s="2824"/>
      <c r="O124" s="2823"/>
    </row>
    <row r="125" spans="1:18" ht="21" customHeight="1" thickBot="1" x14ac:dyDescent="0.25">
      <c r="A125" s="2738" t="s">
        <v>35</v>
      </c>
      <c r="B125" s="2737" t="s">
        <v>84</v>
      </c>
      <c r="C125" s="2822" t="s">
        <v>1014</v>
      </c>
      <c r="D125" s="2821"/>
      <c r="E125" s="2820"/>
      <c r="F125" s="2819"/>
      <c r="G125" s="2819"/>
      <c r="H125" s="2819"/>
      <c r="I125" s="2819"/>
      <c r="J125" s="2819"/>
      <c r="K125" s="2819"/>
      <c r="L125" s="2819"/>
      <c r="M125" s="2819"/>
      <c r="N125" s="2819"/>
      <c r="O125" s="2818"/>
    </row>
    <row r="126" spans="1:18" ht="39" thickBot="1" x14ac:dyDescent="0.25">
      <c r="A126" s="2817"/>
      <c r="B126" s="2809"/>
      <c r="C126" s="2816"/>
      <c r="D126" s="2815"/>
      <c r="E126" s="2814"/>
      <c r="F126" s="2813"/>
      <c r="G126" s="2813"/>
      <c r="H126" s="2813"/>
      <c r="I126" s="2813"/>
      <c r="J126" s="2813"/>
      <c r="K126" s="2813"/>
      <c r="L126" s="2813"/>
      <c r="M126" s="2812" t="s">
        <v>1013</v>
      </c>
      <c r="N126" s="2811" t="s">
        <v>263</v>
      </c>
      <c r="O126" s="2810">
        <v>270</v>
      </c>
    </row>
    <row r="127" spans="1:18" ht="26.45" customHeight="1" x14ac:dyDescent="0.2">
      <c r="A127" s="4422" t="s">
        <v>35</v>
      </c>
      <c r="B127" s="4460" t="s">
        <v>84</v>
      </c>
      <c r="C127" s="2808" t="s">
        <v>35</v>
      </c>
      <c r="D127" s="4416" t="s">
        <v>1012</v>
      </c>
      <c r="E127" s="4416"/>
      <c r="F127" s="4417"/>
      <c r="G127" s="4474" t="s">
        <v>455</v>
      </c>
      <c r="H127" s="4490" t="s">
        <v>51</v>
      </c>
      <c r="I127" s="2796" t="s">
        <v>1011</v>
      </c>
      <c r="J127" s="2807" t="s">
        <v>436</v>
      </c>
      <c r="K127" s="2794" t="s">
        <v>48</v>
      </c>
      <c r="L127" s="2793">
        <f>L131</f>
        <v>300</v>
      </c>
      <c r="M127" s="2806"/>
      <c r="N127" s="2805"/>
      <c r="O127" s="2804"/>
      <c r="Q127" s="2789"/>
      <c r="R127" s="2780"/>
    </row>
    <row r="128" spans="1:18" ht="23.25" customHeight="1" thickBot="1" x14ac:dyDescent="0.25">
      <c r="A128" s="4451"/>
      <c r="B128" s="4437"/>
      <c r="C128" s="2788"/>
      <c r="D128" s="4418"/>
      <c r="E128" s="4418"/>
      <c r="F128" s="4419"/>
      <c r="G128" s="4497"/>
      <c r="H128" s="4491"/>
      <c r="I128" s="2803"/>
      <c r="J128" s="2802" t="s">
        <v>318</v>
      </c>
      <c r="K128" s="2801" t="s">
        <v>393</v>
      </c>
      <c r="L128" s="2800">
        <f>L132+L135</f>
        <v>172.3</v>
      </c>
      <c r="M128" s="2799"/>
      <c r="N128" s="2798"/>
      <c r="O128" s="2797"/>
      <c r="Q128" s="2789"/>
      <c r="R128" s="2780"/>
    </row>
    <row r="129" spans="1:24" ht="20.25" customHeight="1" x14ac:dyDescent="0.2">
      <c r="A129" s="4451"/>
      <c r="B129" s="4437"/>
      <c r="C129" s="2788"/>
      <c r="D129" s="4418"/>
      <c r="E129" s="4418"/>
      <c r="F129" s="4419"/>
      <c r="G129" s="4497"/>
      <c r="H129" s="4491"/>
      <c r="I129" s="2796"/>
      <c r="J129" s="2795"/>
      <c r="K129" s="2794" t="s">
        <v>39</v>
      </c>
      <c r="L129" s="2793">
        <f>L134</f>
        <v>0</v>
      </c>
      <c r="M129" s="2792"/>
      <c r="N129" s="2791"/>
      <c r="O129" s="2790"/>
      <c r="Q129" s="2789"/>
      <c r="R129" s="2780"/>
    </row>
    <row r="130" spans="1:24" ht="24" customHeight="1" thickBot="1" x14ac:dyDescent="0.25">
      <c r="A130" s="4423"/>
      <c r="B130" s="4461"/>
      <c r="C130" s="2788"/>
      <c r="D130" s="4420"/>
      <c r="E130" s="4420"/>
      <c r="F130" s="4421"/>
      <c r="G130" s="4497"/>
      <c r="H130" s="4491"/>
      <c r="I130" s="2787"/>
      <c r="J130" s="2769"/>
      <c r="K130" s="2786" t="s">
        <v>29</v>
      </c>
      <c r="L130" s="2785">
        <f>SUM(L127:L129)</f>
        <v>472.3</v>
      </c>
      <c r="M130" s="2784"/>
      <c r="N130" s="2783"/>
      <c r="O130" s="2782"/>
      <c r="Q130" s="2781"/>
      <c r="R130" s="2780"/>
    </row>
    <row r="131" spans="1:24" ht="21" customHeight="1" x14ac:dyDescent="0.2">
      <c r="A131" s="4422" t="s">
        <v>35</v>
      </c>
      <c r="B131" s="4480" t="s">
        <v>84</v>
      </c>
      <c r="C131" s="4455" t="s">
        <v>35</v>
      </c>
      <c r="D131" s="4476" t="s">
        <v>35</v>
      </c>
      <c r="E131" s="4483"/>
      <c r="F131" s="4413" t="s">
        <v>1010</v>
      </c>
      <c r="G131" s="4497"/>
      <c r="H131" s="4491"/>
      <c r="I131" s="2765" t="s">
        <v>618</v>
      </c>
      <c r="J131" s="2755" t="s">
        <v>318</v>
      </c>
      <c r="K131" s="2763" t="s">
        <v>48</v>
      </c>
      <c r="L131" s="2778">
        <v>300</v>
      </c>
      <c r="M131" s="2777"/>
      <c r="N131" s="2776"/>
      <c r="O131" s="2775"/>
      <c r="P131" s="2748"/>
    </row>
    <row r="132" spans="1:24" ht="20.25" customHeight="1" x14ac:dyDescent="0.2">
      <c r="A132" s="4451"/>
      <c r="B132" s="4481"/>
      <c r="C132" s="4456"/>
      <c r="D132" s="4503"/>
      <c r="E132" s="4484"/>
      <c r="F132" s="4414"/>
      <c r="G132" s="4497"/>
      <c r="H132" s="4491"/>
      <c r="I132" s="2756"/>
      <c r="J132" s="2774"/>
      <c r="K132" s="2754" t="s">
        <v>393</v>
      </c>
      <c r="L132" s="2773">
        <v>58.6</v>
      </c>
      <c r="M132" s="2772" t="s">
        <v>1009</v>
      </c>
      <c r="N132" s="2771" t="s">
        <v>263</v>
      </c>
      <c r="O132" s="2770">
        <v>50</v>
      </c>
      <c r="P132" s="2748"/>
    </row>
    <row r="133" spans="1:24" ht="20.25" customHeight="1" thickBot="1" x14ac:dyDescent="0.25">
      <c r="A133" s="4423"/>
      <c r="B133" s="4482"/>
      <c r="C133" s="4457"/>
      <c r="D133" s="4477"/>
      <c r="E133" s="4484"/>
      <c r="F133" s="4415"/>
      <c r="G133" s="4497"/>
      <c r="H133" s="4491"/>
      <c r="I133" s="2744"/>
      <c r="J133" s="2769"/>
      <c r="K133" s="2743" t="s">
        <v>29</v>
      </c>
      <c r="L133" s="2768">
        <f>SUM(L131:L132)</f>
        <v>358.6</v>
      </c>
      <c r="M133" s="2767"/>
      <c r="N133" s="2766"/>
      <c r="O133" s="2739"/>
    </row>
    <row r="134" spans="1:24" ht="27" customHeight="1" x14ac:dyDescent="0.2">
      <c r="A134" s="4422" t="s">
        <v>35</v>
      </c>
      <c r="B134" s="4480" t="s">
        <v>84</v>
      </c>
      <c r="C134" s="4458" t="s">
        <v>35</v>
      </c>
      <c r="D134" s="4476" t="s">
        <v>84</v>
      </c>
      <c r="E134" s="4484"/>
      <c r="F134" s="4413" t="s">
        <v>1008</v>
      </c>
      <c r="G134" s="4497"/>
      <c r="H134" s="4491"/>
      <c r="I134" s="2765" t="s">
        <v>965</v>
      </c>
      <c r="J134" s="2764" t="s">
        <v>436</v>
      </c>
      <c r="K134" s="2763" t="s">
        <v>39</v>
      </c>
      <c r="L134" s="2762">
        <v>0</v>
      </c>
      <c r="M134" s="2761" t="s">
        <v>1007</v>
      </c>
      <c r="N134" s="2760" t="s">
        <v>263</v>
      </c>
      <c r="O134" s="2759">
        <v>270</v>
      </c>
      <c r="P134" s="2749"/>
    </row>
    <row r="135" spans="1:24" ht="27" customHeight="1" thickBot="1" x14ac:dyDescent="0.25">
      <c r="A135" s="4451"/>
      <c r="B135" s="4481"/>
      <c r="C135" s="4458"/>
      <c r="D135" s="4503"/>
      <c r="E135" s="4484"/>
      <c r="F135" s="4414"/>
      <c r="G135" s="4497"/>
      <c r="H135" s="4491"/>
      <c r="I135" s="2756" t="s">
        <v>618</v>
      </c>
      <c r="J135" s="2755" t="s">
        <v>318</v>
      </c>
      <c r="K135" s="2754" t="s">
        <v>393</v>
      </c>
      <c r="L135" s="2753">
        <v>113.7</v>
      </c>
      <c r="M135" s="2752" t="s">
        <v>1006</v>
      </c>
      <c r="N135" s="2751" t="s">
        <v>1005</v>
      </c>
      <c r="O135" s="2750" t="s">
        <v>1004</v>
      </c>
      <c r="P135" s="2749"/>
      <c r="X135" s="2748"/>
    </row>
    <row r="136" spans="1:24" ht="23.25" customHeight="1" thickBot="1" x14ac:dyDescent="0.25">
      <c r="A136" s="4423"/>
      <c r="B136" s="4482"/>
      <c r="C136" s="4459"/>
      <c r="D136" s="4477"/>
      <c r="E136" s="4485"/>
      <c r="F136" s="4415"/>
      <c r="G136" s="4475"/>
      <c r="H136" s="4491"/>
      <c r="I136" s="2744"/>
      <c r="K136" s="2743" t="s">
        <v>29</v>
      </c>
      <c r="L136" s="2742">
        <f>SUM(L134+L135)</f>
        <v>113.7</v>
      </c>
      <c r="M136" s="2741"/>
      <c r="N136" s="2740"/>
      <c r="O136" s="2739"/>
    </row>
    <row r="137" spans="1:24" ht="23.25" customHeight="1" thickBot="1" x14ac:dyDescent="0.25">
      <c r="A137" s="2738" t="s">
        <v>35</v>
      </c>
      <c r="B137" s="2737" t="s">
        <v>84</v>
      </c>
      <c r="C137" s="4439" t="s">
        <v>34</v>
      </c>
      <c r="D137" s="4440"/>
      <c r="E137" s="4440"/>
      <c r="F137" s="4440"/>
      <c r="G137" s="4440"/>
      <c r="H137" s="4440"/>
      <c r="I137" s="4441"/>
      <c r="J137" s="4442"/>
      <c r="K137" s="2736" t="s">
        <v>29</v>
      </c>
      <c r="L137" s="2735">
        <f>L130</f>
        <v>472.3</v>
      </c>
      <c r="M137" s="2734"/>
      <c r="N137" s="2733"/>
      <c r="O137" s="2732"/>
    </row>
    <row r="138" spans="1:24" ht="21" customHeight="1" thickBot="1" x14ac:dyDescent="0.25">
      <c r="A138" s="2731" t="s">
        <v>35</v>
      </c>
      <c r="B138" s="4462" t="s">
        <v>502</v>
      </c>
      <c r="C138" s="4463"/>
      <c r="D138" s="4463"/>
      <c r="E138" s="4463"/>
      <c r="F138" s="4463"/>
      <c r="G138" s="4463"/>
      <c r="H138" s="4463"/>
      <c r="I138" s="4463"/>
      <c r="J138" s="4463"/>
      <c r="K138" s="4464"/>
      <c r="L138" s="2730">
        <f>SUM(L124,L137)</f>
        <v>45680.299999999996</v>
      </c>
      <c r="M138" s="2729"/>
      <c r="N138" s="2728"/>
      <c r="O138" s="2727"/>
    </row>
    <row r="139" spans="1:24" ht="19.5" customHeight="1" thickBot="1" x14ac:dyDescent="0.25">
      <c r="A139" s="4504" t="s">
        <v>392</v>
      </c>
      <c r="B139" s="4505"/>
      <c r="C139" s="4505"/>
      <c r="D139" s="4505"/>
      <c r="E139" s="4505"/>
      <c r="F139" s="4505"/>
      <c r="G139" s="4505"/>
      <c r="H139" s="4505"/>
      <c r="I139" s="4505"/>
      <c r="J139" s="4505"/>
      <c r="K139" s="4506"/>
      <c r="L139" s="2726">
        <f>SUM(L138)</f>
        <v>45680.299999999996</v>
      </c>
      <c r="M139" s="2725"/>
      <c r="N139" s="2724"/>
      <c r="O139" s="2723"/>
    </row>
    <row r="140" spans="1:24" ht="15" x14ac:dyDescent="0.2">
      <c r="A140" s="2721" t="s">
        <v>28</v>
      </c>
      <c r="B140" s="2721"/>
      <c r="C140" s="2721"/>
      <c r="D140" s="2721"/>
      <c r="E140" s="2721"/>
      <c r="F140" s="2721"/>
      <c r="G140" s="2721"/>
      <c r="H140" s="2722"/>
      <c r="I140" s="2721"/>
      <c r="J140" s="2721"/>
      <c r="K140" s="2721"/>
      <c r="L140" s="2721"/>
      <c r="M140" s="2721"/>
      <c r="N140" s="2720"/>
      <c r="O140" s="2719"/>
    </row>
    <row r="141" spans="1:24" ht="36.75" customHeight="1" x14ac:dyDescent="0.2">
      <c r="A141" s="2716"/>
      <c r="B141" s="2716"/>
      <c r="C141" s="2716"/>
      <c r="D141" s="2716"/>
      <c r="E141" s="2716"/>
      <c r="F141" s="2716"/>
      <c r="G141" s="2716"/>
      <c r="H141" s="2716"/>
      <c r="I141" s="2716"/>
      <c r="J141" s="2716"/>
      <c r="K141" s="2716"/>
      <c r="L141" s="2715"/>
      <c r="M141" s="2715"/>
      <c r="N141" s="2715"/>
      <c r="O141" s="2714"/>
    </row>
    <row r="142" spans="1:24" ht="32.25" hidden="1" customHeight="1" x14ac:dyDescent="0.2">
      <c r="A142" s="2716"/>
      <c r="B142" s="2716"/>
      <c r="C142" s="2716"/>
      <c r="D142" s="2716"/>
      <c r="E142" s="2716"/>
      <c r="F142" s="2716"/>
      <c r="G142" s="2716"/>
      <c r="H142" s="2716"/>
      <c r="I142" s="2716"/>
      <c r="J142" s="2716"/>
      <c r="K142" s="2716"/>
      <c r="L142" s="2715"/>
      <c r="M142" s="2715"/>
      <c r="N142" s="2715"/>
      <c r="O142" s="2714"/>
    </row>
    <row r="143" spans="1:24" ht="16.5" customHeight="1" x14ac:dyDescent="0.2">
      <c r="A143" s="3818" t="s">
        <v>27</v>
      </c>
      <c r="B143" s="3818"/>
      <c r="C143" s="3818"/>
      <c r="D143" s="3818"/>
      <c r="E143" s="3818"/>
      <c r="F143" s="3818"/>
      <c r="G143" s="3818"/>
      <c r="H143" s="3818"/>
      <c r="I143" s="3818"/>
      <c r="J143" s="3818"/>
      <c r="K143" s="3818"/>
      <c r="L143" s="3818"/>
      <c r="M143" s="2715"/>
      <c r="N143" s="2715"/>
      <c r="O143" s="2714"/>
    </row>
    <row r="144" spans="1:24" ht="16.5" customHeight="1" thickBot="1" x14ac:dyDescent="0.25">
      <c r="A144" s="29"/>
      <c r="B144" s="27"/>
      <c r="C144" s="27"/>
      <c r="D144" s="27"/>
      <c r="E144" s="27"/>
      <c r="F144" s="27"/>
      <c r="G144" s="28"/>
      <c r="H144" s="27"/>
      <c r="I144" s="27"/>
      <c r="J144" s="27"/>
      <c r="K144" s="26"/>
      <c r="L144" s="25" t="s">
        <v>26</v>
      </c>
      <c r="M144" s="2715"/>
      <c r="N144" s="2715"/>
      <c r="O144" s="2714"/>
    </row>
    <row r="145" spans="1:15" ht="42" customHeight="1" thickBot="1" x14ac:dyDescent="0.25">
      <c r="A145" s="24"/>
      <c r="B145" s="23"/>
      <c r="C145" s="3342" t="s">
        <v>25</v>
      </c>
      <c r="D145" s="3342"/>
      <c r="E145" s="3342"/>
      <c r="F145" s="3342"/>
      <c r="G145" s="3342"/>
      <c r="H145" s="3342"/>
      <c r="I145" s="3342"/>
      <c r="J145" s="3342"/>
      <c r="K145" s="3342"/>
      <c r="L145" s="22" t="s">
        <v>24</v>
      </c>
      <c r="M145" s="2715"/>
      <c r="N145" s="2715"/>
      <c r="O145" s="2714"/>
    </row>
    <row r="146" spans="1:15" ht="16.5" customHeight="1" x14ac:dyDescent="0.2">
      <c r="A146" s="3706" t="s">
        <v>23</v>
      </c>
      <c r="B146" s="3707"/>
      <c r="C146" s="3707"/>
      <c r="D146" s="3707"/>
      <c r="E146" s="3707"/>
      <c r="F146" s="3707"/>
      <c r="G146" s="3707"/>
      <c r="H146" s="3707"/>
      <c r="I146" s="3707"/>
      <c r="J146" s="3707"/>
      <c r="K146" s="3708"/>
      <c r="L146" s="2718">
        <f>L147+L151</f>
        <v>18479.800000000003</v>
      </c>
      <c r="M146" s="2715"/>
      <c r="N146" s="2715"/>
      <c r="O146" s="2714"/>
    </row>
    <row r="147" spans="1:15" ht="16.5" customHeight="1" x14ac:dyDescent="0.2">
      <c r="A147" s="3370" t="s">
        <v>22</v>
      </c>
      <c r="B147" s="3371"/>
      <c r="C147" s="3371"/>
      <c r="D147" s="3371"/>
      <c r="E147" s="3371"/>
      <c r="F147" s="3371"/>
      <c r="G147" s="3371"/>
      <c r="H147" s="3371"/>
      <c r="I147" s="3371"/>
      <c r="J147" s="3371"/>
      <c r="K147" s="3374"/>
      <c r="L147" s="16">
        <f>L148</f>
        <v>11914.2</v>
      </c>
      <c r="M147" s="2715"/>
      <c r="N147" s="2715"/>
      <c r="O147" s="2714"/>
    </row>
    <row r="148" spans="1:15" ht="16.5" customHeight="1" x14ac:dyDescent="0.2">
      <c r="A148" s="4410" t="s">
        <v>21</v>
      </c>
      <c r="B148" s="4411"/>
      <c r="C148" s="4411"/>
      <c r="D148" s="4411"/>
      <c r="E148" s="4411"/>
      <c r="F148" s="4411"/>
      <c r="G148" s="4411"/>
      <c r="H148" s="4411"/>
      <c r="I148" s="4411"/>
      <c r="J148" s="4411"/>
      <c r="K148" s="4412"/>
      <c r="L148" s="1251">
        <f>L41+L63+L78+L88+L109+L127</f>
        <v>11914.2</v>
      </c>
      <c r="M148" s="2715"/>
      <c r="N148" s="2715"/>
      <c r="O148" s="2714"/>
    </row>
    <row r="149" spans="1:15" ht="16.5" customHeight="1" x14ac:dyDescent="0.2">
      <c r="A149" s="3370" t="s">
        <v>20</v>
      </c>
      <c r="B149" s="3371"/>
      <c r="C149" s="3371"/>
      <c r="D149" s="3371"/>
      <c r="E149" s="3372"/>
      <c r="F149" s="3372"/>
      <c r="G149" s="3372"/>
      <c r="H149" s="3372"/>
      <c r="I149" s="3372"/>
      <c r="J149" s="3372"/>
      <c r="K149" s="3373"/>
      <c r="L149" s="1251"/>
      <c r="M149" s="2715"/>
      <c r="N149" s="2715"/>
      <c r="O149" s="2714"/>
    </row>
    <row r="150" spans="1:15" ht="27" customHeight="1" x14ac:dyDescent="0.2">
      <c r="A150" s="3700" t="s">
        <v>19</v>
      </c>
      <c r="B150" s="3701"/>
      <c r="C150" s="3701"/>
      <c r="D150" s="3701"/>
      <c r="E150" s="3701"/>
      <c r="F150" s="3701"/>
      <c r="G150" s="3701"/>
      <c r="H150" s="3701"/>
      <c r="I150" s="3701"/>
      <c r="J150" s="3701"/>
      <c r="K150" s="3702"/>
      <c r="L150" s="1251">
        <v>0</v>
      </c>
      <c r="M150" s="2715"/>
      <c r="N150" s="2715"/>
      <c r="O150" s="2714"/>
    </row>
    <row r="151" spans="1:15" ht="16.5" customHeight="1" x14ac:dyDescent="0.2">
      <c r="A151" s="4410" t="s">
        <v>18</v>
      </c>
      <c r="B151" s="4411"/>
      <c r="C151" s="4411"/>
      <c r="D151" s="4411"/>
      <c r="E151" s="4411"/>
      <c r="F151" s="4411"/>
      <c r="G151" s="4411"/>
      <c r="H151" s="4411"/>
      <c r="I151" s="4411"/>
      <c r="J151" s="4411"/>
      <c r="K151" s="4412"/>
      <c r="L151" s="1251">
        <f>L152+L153</f>
        <v>6565.6</v>
      </c>
      <c r="M151" s="2715"/>
      <c r="N151" s="2715"/>
      <c r="O151" s="2714"/>
    </row>
    <row r="152" spans="1:15" ht="16.5" customHeight="1" x14ac:dyDescent="0.2">
      <c r="A152" s="3370" t="s">
        <v>17</v>
      </c>
      <c r="B152" s="3371"/>
      <c r="C152" s="3371"/>
      <c r="D152" s="3371"/>
      <c r="E152" s="3372"/>
      <c r="F152" s="3372"/>
      <c r="G152" s="3372"/>
      <c r="H152" s="3372"/>
      <c r="I152" s="3372"/>
      <c r="J152" s="3372"/>
      <c r="K152" s="3373"/>
      <c r="L152" s="16">
        <f>L15+L42+L64+L80+L89+L110</f>
        <v>1074.7</v>
      </c>
      <c r="M152" s="2715"/>
      <c r="N152" s="2715"/>
      <c r="O152" s="2714"/>
    </row>
    <row r="153" spans="1:15" ht="16.5" customHeight="1" x14ac:dyDescent="0.2">
      <c r="A153" s="3370" t="s">
        <v>16</v>
      </c>
      <c r="B153" s="3371"/>
      <c r="C153" s="3371"/>
      <c r="D153" s="3371"/>
      <c r="E153" s="3372"/>
      <c r="F153" s="3372"/>
      <c r="G153" s="3372"/>
      <c r="H153" s="3372"/>
      <c r="I153" s="3372"/>
      <c r="J153" s="3372"/>
      <c r="K153" s="3373"/>
      <c r="L153" s="16">
        <f>L13+L65+L79+L111+L128</f>
        <v>5490.9000000000005</v>
      </c>
      <c r="M153" s="2715"/>
      <c r="N153" s="2715"/>
      <c r="O153" s="2714"/>
    </row>
    <row r="154" spans="1:15" ht="16.5" customHeight="1" x14ac:dyDescent="0.2">
      <c r="A154" s="3370" t="s">
        <v>15</v>
      </c>
      <c r="B154" s="3371"/>
      <c r="C154" s="3371"/>
      <c r="D154" s="3371"/>
      <c r="E154" s="3372"/>
      <c r="F154" s="3372"/>
      <c r="G154" s="3372"/>
      <c r="H154" s="3372"/>
      <c r="I154" s="3372"/>
      <c r="J154" s="3372"/>
      <c r="K154" s="3373"/>
      <c r="L154" s="1251"/>
      <c r="M154" s="2715"/>
      <c r="N154" s="2715"/>
      <c r="O154" s="2714"/>
    </row>
    <row r="155" spans="1:15" ht="16.5" customHeight="1" x14ac:dyDescent="0.2">
      <c r="A155" s="3370" t="s">
        <v>14</v>
      </c>
      <c r="B155" s="3372"/>
      <c r="C155" s="3372"/>
      <c r="D155" s="3372"/>
      <c r="E155" s="3372"/>
      <c r="F155" s="3372"/>
      <c r="G155" s="3372"/>
      <c r="H155" s="3372"/>
      <c r="I155" s="3372"/>
      <c r="J155" s="3372"/>
      <c r="K155" s="3373"/>
      <c r="L155" s="1251"/>
      <c r="M155" s="2715"/>
      <c r="N155" s="2715"/>
      <c r="O155" s="2714"/>
    </row>
    <row r="156" spans="1:15" ht="16.5" customHeight="1" x14ac:dyDescent="0.2">
      <c r="A156" s="3370"/>
      <c r="B156" s="3371"/>
      <c r="C156" s="3371"/>
      <c r="D156" s="3371"/>
      <c r="E156" s="3372"/>
      <c r="F156" s="3372"/>
      <c r="G156" s="3372"/>
      <c r="H156" s="3372"/>
      <c r="I156" s="3372"/>
      <c r="J156" s="3372"/>
      <c r="K156" s="3373"/>
      <c r="L156" s="1251"/>
      <c r="M156" s="2715"/>
      <c r="N156" s="2715"/>
      <c r="O156" s="2714"/>
    </row>
    <row r="157" spans="1:15" ht="16.5" customHeight="1" x14ac:dyDescent="0.2">
      <c r="A157" s="3403" t="s">
        <v>12</v>
      </c>
      <c r="B157" s="3404"/>
      <c r="C157" s="3404"/>
      <c r="D157" s="3404"/>
      <c r="E157" s="3372"/>
      <c r="F157" s="3372"/>
      <c r="G157" s="3372"/>
      <c r="H157" s="3372"/>
      <c r="I157" s="3372"/>
      <c r="J157" s="3372"/>
      <c r="K157" s="3373"/>
      <c r="L157" s="1251"/>
      <c r="M157" s="2715"/>
      <c r="N157" s="2715"/>
      <c r="O157" s="2714"/>
    </row>
    <row r="158" spans="1:15" ht="16.5" customHeight="1" x14ac:dyDescent="0.2">
      <c r="A158" s="3370" t="s">
        <v>11</v>
      </c>
      <c r="B158" s="3372"/>
      <c r="C158" s="3372"/>
      <c r="D158" s="3372"/>
      <c r="E158" s="3372"/>
      <c r="F158" s="3372"/>
      <c r="G158" s="3372"/>
      <c r="H158" s="3372"/>
      <c r="I158" s="3372"/>
      <c r="J158" s="3372"/>
      <c r="K158" s="3373"/>
      <c r="L158" s="1251"/>
      <c r="M158" s="2715"/>
      <c r="N158" s="2715"/>
      <c r="O158" s="2714"/>
    </row>
    <row r="159" spans="1:15" ht="16.5" customHeight="1" x14ac:dyDescent="0.2">
      <c r="A159" s="4410" t="s">
        <v>10</v>
      </c>
      <c r="B159" s="4411"/>
      <c r="C159" s="4411"/>
      <c r="D159" s="4411"/>
      <c r="E159" s="4411"/>
      <c r="F159" s="4411"/>
      <c r="G159" s="4411"/>
      <c r="H159" s="4411"/>
      <c r="I159" s="4411"/>
      <c r="J159" s="4411"/>
      <c r="K159" s="4412"/>
      <c r="L159" s="1251"/>
      <c r="M159" s="2715"/>
      <c r="N159" s="2715"/>
      <c r="O159" s="2714"/>
    </row>
    <row r="160" spans="1:15" ht="16.5" customHeight="1" x14ac:dyDescent="0.2">
      <c r="A160" s="4410" t="s">
        <v>9</v>
      </c>
      <c r="B160" s="4411"/>
      <c r="C160" s="4411"/>
      <c r="D160" s="4411"/>
      <c r="E160" s="4411"/>
      <c r="F160" s="4411"/>
      <c r="G160" s="4411"/>
      <c r="H160" s="4411"/>
      <c r="I160" s="4411"/>
      <c r="J160" s="4411"/>
      <c r="K160" s="4412"/>
      <c r="L160" s="1251"/>
      <c r="M160" s="2715"/>
      <c r="N160" s="2715"/>
      <c r="O160" s="2714"/>
    </row>
    <row r="161" spans="1:15" ht="16.5" customHeight="1" x14ac:dyDescent="0.2">
      <c r="A161" s="3370" t="s">
        <v>8</v>
      </c>
      <c r="B161" s="3371"/>
      <c r="C161" s="3371"/>
      <c r="D161" s="3371"/>
      <c r="E161" s="3372"/>
      <c r="F161" s="3372"/>
      <c r="G161" s="3372"/>
      <c r="H161" s="3372"/>
      <c r="I161" s="3372"/>
      <c r="J161" s="3372"/>
      <c r="K161" s="3373"/>
      <c r="L161" s="1251"/>
      <c r="M161" s="2715"/>
      <c r="N161" s="2715"/>
      <c r="O161" s="2714"/>
    </row>
    <row r="162" spans="1:15" ht="16.5" customHeight="1" x14ac:dyDescent="0.2">
      <c r="A162" s="3370" t="s">
        <v>7</v>
      </c>
      <c r="B162" s="3371"/>
      <c r="C162" s="3371"/>
      <c r="D162" s="3371"/>
      <c r="E162" s="3372"/>
      <c r="F162" s="3372"/>
      <c r="G162" s="3372"/>
      <c r="H162" s="3372"/>
      <c r="I162" s="3372"/>
      <c r="J162" s="3372"/>
      <c r="K162" s="3373"/>
      <c r="L162" s="1251"/>
      <c r="M162" s="2715"/>
      <c r="N162" s="2715"/>
      <c r="O162" s="2714"/>
    </row>
    <row r="163" spans="1:15" ht="16.5" customHeight="1" thickBot="1" x14ac:dyDescent="0.25">
      <c r="A163" s="3370" t="s">
        <v>6</v>
      </c>
      <c r="B163" s="3371"/>
      <c r="C163" s="3371"/>
      <c r="D163" s="3371"/>
      <c r="E163" s="3371"/>
      <c r="F163" s="3371"/>
      <c r="G163" s="3371"/>
      <c r="H163" s="3371"/>
      <c r="I163" s="3371"/>
      <c r="J163" s="3371"/>
      <c r="K163" s="3374"/>
      <c r="L163" s="1251"/>
      <c r="M163" s="2715"/>
      <c r="N163" s="2715"/>
      <c r="O163" s="2714"/>
    </row>
    <row r="164" spans="1:15" ht="16.5" customHeight="1" thickBot="1" x14ac:dyDescent="0.25">
      <c r="A164" s="4407" t="s">
        <v>5</v>
      </c>
      <c r="B164" s="4408"/>
      <c r="C164" s="4408"/>
      <c r="D164" s="4408"/>
      <c r="E164" s="4408"/>
      <c r="F164" s="4408"/>
      <c r="G164" s="4408"/>
      <c r="H164" s="4408"/>
      <c r="I164" s="4408"/>
      <c r="J164" s="4408"/>
      <c r="K164" s="4409"/>
      <c r="L164" s="1250">
        <f>L165+L166</f>
        <v>27200.5</v>
      </c>
      <c r="M164" s="2715"/>
      <c r="N164" s="2715"/>
      <c r="O164" s="2714"/>
    </row>
    <row r="165" spans="1:15" ht="16.5" customHeight="1" x14ac:dyDescent="0.2">
      <c r="A165" s="4029" t="s">
        <v>4</v>
      </c>
      <c r="B165" s="4030"/>
      <c r="C165" s="4030"/>
      <c r="D165" s="4030"/>
      <c r="E165" s="3437"/>
      <c r="F165" s="3437"/>
      <c r="G165" s="3437"/>
      <c r="H165" s="3437"/>
      <c r="I165" s="3437"/>
      <c r="J165" s="3437"/>
      <c r="K165" s="3438"/>
      <c r="L165" s="2717">
        <f>L14</f>
        <v>27200.5</v>
      </c>
      <c r="M165" s="2715"/>
      <c r="N165" s="2715"/>
      <c r="O165" s="2714"/>
    </row>
    <row r="166" spans="1:15" ht="16.5" customHeight="1" thickBot="1" x14ac:dyDescent="0.25">
      <c r="A166" s="4430" t="s">
        <v>3</v>
      </c>
      <c r="B166" s="4431"/>
      <c r="C166" s="4431"/>
      <c r="D166" s="4431"/>
      <c r="E166" s="4431"/>
      <c r="F166" s="4431"/>
      <c r="G166" s="4431"/>
      <c r="H166" s="4431"/>
      <c r="I166" s="4431"/>
      <c r="J166" s="4431"/>
      <c r="K166" s="4432"/>
      <c r="L166" s="1246"/>
      <c r="M166" s="2715"/>
      <c r="N166" s="2715"/>
      <c r="O166" s="2714"/>
    </row>
    <row r="167" spans="1:15" ht="16.5" customHeight="1" thickBot="1" x14ac:dyDescent="0.25">
      <c r="A167" s="4433" t="s">
        <v>2</v>
      </c>
      <c r="B167" s="4434"/>
      <c r="C167" s="4434"/>
      <c r="D167" s="4434"/>
      <c r="E167" s="4434"/>
      <c r="F167" s="4434"/>
      <c r="G167" s="4434"/>
      <c r="H167" s="4434"/>
      <c r="I167" s="4434"/>
      <c r="J167" s="4434"/>
      <c r="K167" s="4435"/>
      <c r="L167" s="1248">
        <f>L146+L164</f>
        <v>45680.3</v>
      </c>
      <c r="M167" s="2715"/>
      <c r="N167" s="2715"/>
      <c r="O167" s="2714"/>
    </row>
    <row r="168" spans="1:15" ht="16.5" customHeight="1" x14ac:dyDescent="0.2">
      <c r="A168" s="4424" t="s">
        <v>1</v>
      </c>
      <c r="B168" s="4425"/>
      <c r="C168" s="4425"/>
      <c r="D168" s="4425"/>
      <c r="E168" s="4425"/>
      <c r="F168" s="4425"/>
      <c r="G168" s="4425"/>
      <c r="H168" s="4425"/>
      <c r="I168" s="4425"/>
      <c r="J168" s="4425"/>
      <c r="K168" s="4426"/>
      <c r="L168" s="1249"/>
      <c r="M168" s="2715"/>
      <c r="N168" s="2715"/>
      <c r="O168" s="2714"/>
    </row>
    <row r="169" spans="1:15" ht="16.5" customHeight="1" thickBot="1" x14ac:dyDescent="0.25">
      <c r="A169" s="4427" t="s">
        <v>0</v>
      </c>
      <c r="B169" s="4428"/>
      <c r="C169" s="4428"/>
      <c r="D169" s="4428"/>
      <c r="E169" s="4428"/>
      <c r="F169" s="4428"/>
      <c r="G169" s="4428"/>
      <c r="H169" s="4428"/>
      <c r="I169" s="4428"/>
      <c r="J169" s="4428"/>
      <c r="K169" s="4429"/>
      <c r="L169" s="1246">
        <v>6946.6</v>
      </c>
      <c r="M169" s="2715"/>
      <c r="N169" s="2715"/>
      <c r="O169" s="2714"/>
    </row>
    <row r="170" spans="1:15" ht="16.5" customHeight="1" x14ac:dyDescent="0.2">
      <c r="A170" s="2716"/>
      <c r="B170" s="2716"/>
      <c r="C170" s="2716"/>
      <c r="D170" s="2716"/>
      <c r="E170" s="2716"/>
      <c r="F170" s="2716"/>
      <c r="G170" s="2716"/>
      <c r="H170" s="2716"/>
      <c r="I170" s="2716"/>
      <c r="J170" s="2716"/>
      <c r="K170" s="2716"/>
      <c r="L170" s="2715"/>
      <c r="M170" s="2715"/>
      <c r="N170" s="2715"/>
      <c r="O170" s="2714"/>
    </row>
    <row r="171" spans="1:15" ht="16.5" customHeight="1" x14ac:dyDescent="0.2">
      <c r="A171" s="2716"/>
      <c r="B171" s="2716"/>
      <c r="C171" s="2716"/>
      <c r="D171" s="2716"/>
      <c r="E171" s="2716"/>
      <c r="F171" s="2716"/>
      <c r="G171" s="2716"/>
      <c r="H171" s="2716"/>
      <c r="I171" s="2716"/>
      <c r="J171" s="2716"/>
      <c r="K171" s="2716"/>
      <c r="L171" s="2715"/>
      <c r="M171" s="2715"/>
      <c r="N171" s="2715"/>
      <c r="O171" s="2714"/>
    </row>
    <row r="172" spans="1:15" ht="81" customHeight="1" x14ac:dyDescent="0.2">
      <c r="A172" s="2709"/>
      <c r="B172" s="2708"/>
      <c r="C172" s="2708"/>
      <c r="D172" s="2708"/>
      <c r="E172" s="2708"/>
      <c r="F172" s="2713"/>
      <c r="G172" s="2713"/>
      <c r="H172" s="2707"/>
    </row>
    <row r="173" spans="1:15" ht="33.75" customHeight="1" x14ac:dyDescent="0.2">
      <c r="A173" s="2709"/>
      <c r="B173" s="2708"/>
      <c r="C173" s="2708"/>
      <c r="D173" s="2708"/>
      <c r="E173" s="2708"/>
      <c r="F173" s="2069"/>
      <c r="G173" s="2069"/>
      <c r="H173" s="2707"/>
      <c r="I173" s="2712"/>
    </row>
    <row r="174" spans="1:15" x14ac:dyDescent="0.2">
      <c r="A174" s="2709"/>
      <c r="B174" s="2708"/>
      <c r="C174" s="2708"/>
      <c r="D174" s="2708"/>
      <c r="E174" s="2708"/>
      <c r="F174" s="2705"/>
      <c r="G174" s="2705"/>
      <c r="H174" s="2707"/>
      <c r="I174" s="2705"/>
    </row>
    <row r="175" spans="1:15" x14ac:dyDescent="0.2">
      <c r="A175" s="2709"/>
      <c r="B175" s="2708"/>
      <c r="C175" s="2708"/>
      <c r="D175" s="2708"/>
      <c r="E175" s="2708"/>
      <c r="F175" s="2706"/>
      <c r="G175" s="2706"/>
      <c r="H175" s="2707"/>
      <c r="I175" s="2706"/>
    </row>
    <row r="176" spans="1:15" x14ac:dyDescent="0.2">
      <c r="A176" s="2709"/>
      <c r="B176" s="2708"/>
      <c r="C176" s="2708"/>
      <c r="D176" s="2708"/>
      <c r="E176" s="2708"/>
      <c r="F176" s="2706"/>
      <c r="G176" s="2706"/>
      <c r="H176" s="2707"/>
      <c r="I176" s="2706"/>
    </row>
    <row r="177" spans="1:9" x14ac:dyDescent="0.2">
      <c r="A177" s="2709"/>
      <c r="B177" s="2708"/>
      <c r="C177" s="2708"/>
      <c r="D177" s="2708"/>
      <c r="E177" s="2708"/>
      <c r="F177" s="2706"/>
      <c r="G177" s="2706"/>
      <c r="H177" s="2707"/>
      <c r="I177" s="2706"/>
    </row>
    <row r="178" spans="1:9" ht="13.15" customHeight="1" x14ac:dyDescent="0.2">
      <c r="A178" s="2709"/>
      <c r="B178" s="2708"/>
      <c r="C178" s="2708"/>
      <c r="D178" s="2708"/>
      <c r="E178" s="2708"/>
      <c r="F178" s="2706"/>
      <c r="G178" s="2706"/>
      <c r="H178" s="2707"/>
      <c r="I178" s="2706"/>
    </row>
    <row r="179" spans="1:9" x14ac:dyDescent="0.2">
      <c r="A179" s="2709"/>
      <c r="B179" s="2708"/>
      <c r="C179" s="2708"/>
      <c r="D179" s="2708"/>
      <c r="E179" s="2708"/>
      <c r="F179" s="2711"/>
      <c r="G179" s="2711"/>
      <c r="H179" s="2707"/>
      <c r="I179" s="2711"/>
    </row>
    <row r="180" spans="1:9" x14ac:dyDescent="0.2">
      <c r="A180" s="2709"/>
      <c r="B180" s="2708"/>
      <c r="C180" s="2708"/>
      <c r="D180" s="2708"/>
      <c r="E180" s="2708"/>
      <c r="F180" s="2706"/>
      <c r="G180" s="2706"/>
      <c r="H180" s="2707"/>
      <c r="I180" s="2706"/>
    </row>
    <row r="181" spans="1:9" ht="13.15" customHeight="1" x14ac:dyDescent="0.2">
      <c r="A181" s="2709"/>
      <c r="B181" s="2708"/>
      <c r="C181" s="2708"/>
      <c r="D181" s="2708"/>
      <c r="E181" s="2708"/>
      <c r="F181" s="2706"/>
      <c r="G181" s="2706"/>
      <c r="H181" s="2710"/>
      <c r="I181" s="2706"/>
    </row>
    <row r="182" spans="1:9" ht="13.15" customHeight="1" x14ac:dyDescent="0.2">
      <c r="A182" s="2709"/>
      <c r="B182" s="2708"/>
      <c r="C182" s="2708"/>
      <c r="D182" s="2708"/>
      <c r="E182" s="2708"/>
      <c r="F182" s="2706"/>
      <c r="G182" s="2706"/>
      <c r="H182" s="2707"/>
      <c r="I182" s="2706"/>
    </row>
    <row r="183" spans="1:9" ht="13.15" customHeight="1" x14ac:dyDescent="0.2">
      <c r="A183" s="2709"/>
      <c r="B183" s="2708"/>
      <c r="C183" s="2708"/>
      <c r="D183" s="2708"/>
      <c r="E183" s="2708"/>
      <c r="F183" s="2706"/>
      <c r="G183" s="2706"/>
      <c r="H183" s="2707"/>
      <c r="I183" s="2706"/>
    </row>
    <row r="184" spans="1:9" x14ac:dyDescent="0.2">
      <c r="A184" s="2709"/>
      <c r="B184" s="2708"/>
      <c r="C184" s="2708"/>
      <c r="D184" s="2708"/>
      <c r="E184" s="2708"/>
      <c r="F184" s="2706"/>
      <c r="G184" s="2706"/>
      <c r="H184" s="2707"/>
      <c r="I184" s="2706"/>
    </row>
    <row r="185" spans="1:9" x14ac:dyDescent="0.2">
      <c r="F185" s="2706"/>
      <c r="G185" s="2706"/>
      <c r="I185" s="2706"/>
    </row>
    <row r="186" spans="1:9" x14ac:dyDescent="0.2">
      <c r="F186" s="2705"/>
      <c r="G186" s="2705"/>
      <c r="I186" s="2705"/>
    </row>
    <row r="187" spans="1:9" ht="13.9" customHeight="1" x14ac:dyDescent="0.2">
      <c r="F187" s="2706"/>
      <c r="G187" s="2706"/>
      <c r="I187" s="2706"/>
    </row>
    <row r="188" spans="1:9" x14ac:dyDescent="0.2">
      <c r="F188" s="2705"/>
      <c r="G188" s="2705"/>
      <c r="I188" s="2705"/>
    </row>
  </sheetData>
  <mergeCells count="349">
    <mergeCell ref="N53:N56"/>
    <mergeCell ref="N5:O5"/>
    <mergeCell ref="H17:H40"/>
    <mergeCell ref="A2:O2"/>
    <mergeCell ref="D34:D35"/>
    <mergeCell ref="D31:D33"/>
    <mergeCell ref="B13:B16"/>
    <mergeCell ref="A13:A16"/>
    <mergeCell ref="M19:M20"/>
    <mergeCell ref="O19:O20"/>
    <mergeCell ref="N45:N48"/>
    <mergeCell ref="H45:H48"/>
    <mergeCell ref="N27:N28"/>
    <mergeCell ref="N29:N30"/>
    <mergeCell ref="M25:M26"/>
    <mergeCell ref="M27:M28"/>
    <mergeCell ref="M29:M30"/>
    <mergeCell ref="I41:I44"/>
    <mergeCell ref="N25:N26"/>
    <mergeCell ref="H41:H44"/>
    <mergeCell ref="A3:O3"/>
    <mergeCell ref="A4:O4"/>
    <mergeCell ref="A6:A8"/>
    <mergeCell ref="B25:B26"/>
    <mergeCell ref="C21:C22"/>
    <mergeCell ref="D27:D28"/>
    <mergeCell ref="D29:D30"/>
    <mergeCell ref="C34:C35"/>
    <mergeCell ref="A27:A28"/>
    <mergeCell ref="A25:A26"/>
    <mergeCell ref="C23:C24"/>
    <mergeCell ref="C25:C26"/>
    <mergeCell ref="A31:A33"/>
    <mergeCell ref="B29:B30"/>
    <mergeCell ref="W21:W22"/>
    <mergeCell ref="W34:W35"/>
    <mergeCell ref="H13:H16"/>
    <mergeCell ref="I13:I16"/>
    <mergeCell ref="M13:M16"/>
    <mergeCell ref="K6:K8"/>
    <mergeCell ref="N19:N20"/>
    <mergeCell ref="N23:N24"/>
    <mergeCell ref="M23:M24"/>
    <mergeCell ref="O25:O26"/>
    <mergeCell ref="N13:N16"/>
    <mergeCell ref="M66:M67"/>
    <mergeCell ref="N66:N67"/>
    <mergeCell ref="R90:R91"/>
    <mergeCell ref="M79:M82"/>
    <mergeCell ref="N79:N82"/>
    <mergeCell ref="O79:O82"/>
    <mergeCell ref="B6:B8"/>
    <mergeCell ref="S60:S62"/>
    <mergeCell ref="Q60:Q62"/>
    <mergeCell ref="H63:H67"/>
    <mergeCell ref="H74:H77"/>
    <mergeCell ref="H68:H70"/>
    <mergeCell ref="H71:H73"/>
    <mergeCell ref="O66:O67"/>
    <mergeCell ref="I63:I67"/>
    <mergeCell ref="O74:O77"/>
    <mergeCell ref="O27:O28"/>
    <mergeCell ref="N41:N44"/>
    <mergeCell ref="M41:M44"/>
    <mergeCell ref="M38:M40"/>
    <mergeCell ref="D19:D20"/>
    <mergeCell ref="D21:D22"/>
    <mergeCell ref="G25:G28"/>
    <mergeCell ref="G29:G33"/>
    <mergeCell ref="Q90:Q91"/>
    <mergeCell ref="H88:H92"/>
    <mergeCell ref="K90:K91"/>
    <mergeCell ref="L90:L91"/>
    <mergeCell ref="M91:M92"/>
    <mergeCell ref="N91:N92"/>
    <mergeCell ref="O91:O92"/>
    <mergeCell ref="N74:N77"/>
    <mergeCell ref="M74:M77"/>
    <mergeCell ref="I6:I8"/>
    <mergeCell ref="N7:N8"/>
    <mergeCell ref="D13:F16"/>
    <mergeCell ref="E6:E8"/>
    <mergeCell ref="F6:F8"/>
    <mergeCell ref="H6:H8"/>
    <mergeCell ref="B103:B104"/>
    <mergeCell ref="A101:A102"/>
    <mergeCell ref="C6:C8"/>
    <mergeCell ref="L6:L8"/>
    <mergeCell ref="M7:M8"/>
    <mergeCell ref="D6:D8"/>
    <mergeCell ref="G6:G8"/>
    <mergeCell ref="J6:J8"/>
    <mergeCell ref="M6:O6"/>
    <mergeCell ref="O7:O8"/>
    <mergeCell ref="A88:A92"/>
    <mergeCell ref="B88:B92"/>
    <mergeCell ref="C97:C98"/>
    <mergeCell ref="C93:C96"/>
    <mergeCell ref="D93:D96"/>
    <mergeCell ref="D99:D100"/>
    <mergeCell ref="B93:B96"/>
    <mergeCell ref="A78:A82"/>
    <mergeCell ref="O13:O16"/>
    <mergeCell ref="A29:A30"/>
    <mergeCell ref="F17:F18"/>
    <mergeCell ref="B17:B18"/>
    <mergeCell ref="B34:B35"/>
    <mergeCell ref="A41:A44"/>
    <mergeCell ref="A38:A40"/>
    <mergeCell ref="C27:C28"/>
    <mergeCell ref="A19:A20"/>
    <mergeCell ref="D38:D40"/>
    <mergeCell ref="G13:G16"/>
    <mergeCell ref="G34:G37"/>
    <mergeCell ref="F21:F22"/>
    <mergeCell ref="F38:F40"/>
    <mergeCell ref="D36:D37"/>
    <mergeCell ref="D23:D24"/>
    <mergeCell ref="D25:D26"/>
    <mergeCell ref="A17:A18"/>
    <mergeCell ref="B19:B20"/>
    <mergeCell ref="O41:O44"/>
    <mergeCell ref="O29:O30"/>
    <mergeCell ref="M36:M37"/>
    <mergeCell ref="G38:G40"/>
    <mergeCell ref="G17:G20"/>
    <mergeCell ref="F29:F30"/>
    <mergeCell ref="F31:F33"/>
    <mergeCell ref="B21:B22"/>
    <mergeCell ref="B57:B59"/>
    <mergeCell ref="B63:B67"/>
    <mergeCell ref="A74:A77"/>
    <mergeCell ref="B74:B77"/>
    <mergeCell ref="C74:C77"/>
    <mergeCell ref="A57:A59"/>
    <mergeCell ref="C29:C30"/>
    <mergeCell ref="C57:C59"/>
    <mergeCell ref="A53:A56"/>
    <mergeCell ref="A36:A37"/>
    <mergeCell ref="A34:A35"/>
    <mergeCell ref="B31:B33"/>
    <mergeCell ref="D17:D18"/>
    <mergeCell ref="C31:C33"/>
    <mergeCell ref="C36:C37"/>
    <mergeCell ref="F19:F20"/>
    <mergeCell ref="C17:C18"/>
    <mergeCell ref="C19:C20"/>
    <mergeCell ref="A68:A70"/>
    <mergeCell ref="D49:D52"/>
    <mergeCell ref="F49:F52"/>
    <mergeCell ref="D41:F44"/>
    <mergeCell ref="D53:D56"/>
    <mergeCell ref="D57:D59"/>
    <mergeCell ref="F57:F59"/>
    <mergeCell ref="C63:C67"/>
    <mergeCell ref="D63:F67"/>
    <mergeCell ref="C60:C62"/>
    <mergeCell ref="C68:C70"/>
    <mergeCell ref="D68:D70"/>
    <mergeCell ref="D60:D62"/>
    <mergeCell ref="B36:B37"/>
    <mergeCell ref="B53:B56"/>
    <mergeCell ref="B60:B62"/>
    <mergeCell ref="C41:C44"/>
    <mergeCell ref="C38:C40"/>
    <mergeCell ref="O45:O48"/>
    <mergeCell ref="B41:B44"/>
    <mergeCell ref="A49:A52"/>
    <mergeCell ref="B49:B52"/>
    <mergeCell ref="C49:C52"/>
    <mergeCell ref="A23:A24"/>
    <mergeCell ref="G21:G24"/>
    <mergeCell ref="O23:O24"/>
    <mergeCell ref="F23:F24"/>
    <mergeCell ref="F25:F26"/>
    <mergeCell ref="A45:A48"/>
    <mergeCell ref="M45:M48"/>
    <mergeCell ref="M49:M52"/>
    <mergeCell ref="H49:H52"/>
    <mergeCell ref="A21:A22"/>
    <mergeCell ref="F27:F28"/>
    <mergeCell ref="B45:B48"/>
    <mergeCell ref="C45:C48"/>
    <mergeCell ref="G49:G52"/>
    <mergeCell ref="G45:G48"/>
    <mergeCell ref="F45:F48"/>
    <mergeCell ref="D45:D48"/>
    <mergeCell ref="B27:B28"/>
    <mergeCell ref="G41:G44"/>
    <mergeCell ref="B23:B24"/>
    <mergeCell ref="F34:F35"/>
    <mergeCell ref="F36:F37"/>
    <mergeCell ref="H60:H62"/>
    <mergeCell ref="F93:F96"/>
    <mergeCell ref="F68:F70"/>
    <mergeCell ref="G68:G70"/>
    <mergeCell ref="D88:F92"/>
    <mergeCell ref="D83:D87"/>
    <mergeCell ref="C53:C56"/>
    <mergeCell ref="F60:F62"/>
    <mergeCell ref="H78:H87"/>
    <mergeCell ref="F53:F56"/>
    <mergeCell ref="H53:H56"/>
    <mergeCell ref="D78:F82"/>
    <mergeCell ref="H57:H59"/>
    <mergeCell ref="D71:D73"/>
    <mergeCell ref="D74:D77"/>
    <mergeCell ref="G63:G67"/>
    <mergeCell ref="G53:G56"/>
    <mergeCell ref="G57:G59"/>
    <mergeCell ref="B71:B73"/>
    <mergeCell ref="C71:C73"/>
    <mergeCell ref="B38:B40"/>
    <mergeCell ref="G60:G62"/>
    <mergeCell ref="F71:F73"/>
    <mergeCell ref="F99:F100"/>
    <mergeCell ref="G74:G77"/>
    <mergeCell ref="G71:G73"/>
    <mergeCell ref="F74:F77"/>
    <mergeCell ref="O110:O113"/>
    <mergeCell ref="M109:M113"/>
    <mergeCell ref="O49:O52"/>
    <mergeCell ref="O53:O56"/>
    <mergeCell ref="O57:O59"/>
    <mergeCell ref="G78:G87"/>
    <mergeCell ref="G103:G104"/>
    <mergeCell ref="G93:G96"/>
    <mergeCell ref="N57:N59"/>
    <mergeCell ref="M57:M59"/>
    <mergeCell ref="N49:N52"/>
    <mergeCell ref="M53:M56"/>
    <mergeCell ref="F105:F106"/>
    <mergeCell ref="H101:H108"/>
    <mergeCell ref="F101:F102"/>
    <mergeCell ref="F97:F98"/>
    <mergeCell ref="D109:F113"/>
    <mergeCell ref="F107:F108"/>
    <mergeCell ref="O99:O100"/>
    <mergeCell ref="H127:H136"/>
    <mergeCell ref="H109:H123"/>
    <mergeCell ref="F122:F123"/>
    <mergeCell ref="M99:M100"/>
    <mergeCell ref="G109:G113"/>
    <mergeCell ref="H93:H100"/>
    <mergeCell ref="J114:J117"/>
    <mergeCell ref="I114:I117"/>
    <mergeCell ref="F114:F117"/>
    <mergeCell ref="G118:G121"/>
    <mergeCell ref="G97:G98"/>
    <mergeCell ref="G99:G100"/>
    <mergeCell ref="G101:G102"/>
    <mergeCell ref="G107:G108"/>
    <mergeCell ref="G127:G136"/>
    <mergeCell ref="F134:F136"/>
    <mergeCell ref="G114:G117"/>
    <mergeCell ref="N110:N113"/>
    <mergeCell ref="G105:G106"/>
    <mergeCell ref="N99:N100"/>
    <mergeCell ref="F103:F104"/>
    <mergeCell ref="A60:A62"/>
    <mergeCell ref="B134:B136"/>
    <mergeCell ref="A131:A133"/>
    <mergeCell ref="B131:B133"/>
    <mergeCell ref="E131:E136"/>
    <mergeCell ref="A105:A106"/>
    <mergeCell ref="C103:C104"/>
    <mergeCell ref="C99:C100"/>
    <mergeCell ref="C105:C106"/>
    <mergeCell ref="B97:B98"/>
    <mergeCell ref="A99:A100"/>
    <mergeCell ref="B99:B100"/>
    <mergeCell ref="D131:D133"/>
    <mergeCell ref="D114:D117"/>
    <mergeCell ref="D118:D121"/>
    <mergeCell ref="D105:D106"/>
    <mergeCell ref="D107:D108"/>
    <mergeCell ref="D134:D136"/>
    <mergeCell ref="B107:B108"/>
    <mergeCell ref="D97:D98"/>
    <mergeCell ref="D101:D102"/>
    <mergeCell ref="C107:C108"/>
    <mergeCell ref="B105:B106"/>
    <mergeCell ref="C83:C87"/>
    <mergeCell ref="A63:A67"/>
    <mergeCell ref="C131:C133"/>
    <mergeCell ref="A93:A96"/>
    <mergeCell ref="C134:C136"/>
    <mergeCell ref="B127:B130"/>
    <mergeCell ref="B138:K138"/>
    <mergeCell ref="A122:A123"/>
    <mergeCell ref="B122:B123"/>
    <mergeCell ref="A109:A113"/>
    <mergeCell ref="B109:B113"/>
    <mergeCell ref="A71:A73"/>
    <mergeCell ref="F118:F121"/>
    <mergeCell ref="G122:G123"/>
    <mergeCell ref="D122:D123"/>
    <mergeCell ref="C124:J124"/>
    <mergeCell ref="B101:B102"/>
    <mergeCell ref="A103:A104"/>
    <mergeCell ref="A83:A87"/>
    <mergeCell ref="B83:B87"/>
    <mergeCell ref="B68:B70"/>
    <mergeCell ref="C78:C82"/>
    <mergeCell ref="C101:C102"/>
    <mergeCell ref="G88:G92"/>
    <mergeCell ref="F83:F87"/>
    <mergeCell ref="B78:B82"/>
    <mergeCell ref="C137:J137"/>
    <mergeCell ref="A107:A108"/>
    <mergeCell ref="A114:A117"/>
    <mergeCell ref="B114:B117"/>
    <mergeCell ref="A118:A121"/>
    <mergeCell ref="B118:B121"/>
    <mergeCell ref="A127:A130"/>
    <mergeCell ref="A134:A136"/>
    <mergeCell ref="D103:D104"/>
    <mergeCell ref="I78:I87"/>
    <mergeCell ref="J78:J87"/>
    <mergeCell ref="F131:F133"/>
    <mergeCell ref="D127:F130"/>
    <mergeCell ref="A97:A98"/>
    <mergeCell ref="A168:K168"/>
    <mergeCell ref="A169:K169"/>
    <mergeCell ref="A166:K166"/>
    <mergeCell ref="C145:K145"/>
    <mergeCell ref="A151:K151"/>
    <mergeCell ref="A152:K152"/>
    <mergeCell ref="A167:K167"/>
    <mergeCell ref="A143:L143"/>
    <mergeCell ref="A154:K154"/>
    <mergeCell ref="A155:K155"/>
    <mergeCell ref="A147:K147"/>
    <mergeCell ref="A148:K148"/>
    <mergeCell ref="A149:K149"/>
    <mergeCell ref="A150:K150"/>
    <mergeCell ref="A139:K139"/>
    <mergeCell ref="A153:K153"/>
    <mergeCell ref="A146:K146"/>
    <mergeCell ref="A164:K164"/>
    <mergeCell ref="A165:K165"/>
    <mergeCell ref="A158:K158"/>
    <mergeCell ref="A159:K159"/>
    <mergeCell ref="A160:K160"/>
    <mergeCell ref="A161:K161"/>
    <mergeCell ref="A162:K162"/>
    <mergeCell ref="A156:K156"/>
    <mergeCell ref="A157:K157"/>
    <mergeCell ref="A163:K163"/>
  </mergeCells>
  <pageMargins left="0.70866141732283472" right="0.70866141732283472" top="0.74803149606299213" bottom="0.74803149606299213" header="0.31496062992125984" footer="0.31496062992125984"/>
  <pageSetup paperSize="9" scale="70" firstPageNumber="46" fitToHeight="0" orientation="landscape" useFirstPageNumber="1" r:id="rId1"/>
  <headerFooter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2C5A8-8485-4683-8922-424C45ECA573}">
  <dimension ref="B3:L26"/>
  <sheetViews>
    <sheetView topLeftCell="A7" workbookViewId="0">
      <selection activeCell="H21" sqref="H21"/>
    </sheetView>
  </sheetViews>
  <sheetFormatPr defaultColWidth="9.140625" defaultRowHeight="15" x14ac:dyDescent="0.25"/>
  <cols>
    <col min="1" max="1" width="9.140625" style="3079"/>
    <col min="2" max="2" width="9" style="3079" customWidth="1"/>
    <col min="3" max="3" width="60.85546875" style="3079" customWidth="1"/>
    <col min="4" max="16384" width="9.140625" style="3079"/>
  </cols>
  <sheetData>
    <row r="3" spans="2:12" ht="29.25" customHeight="1" x14ac:dyDescent="0.25">
      <c r="B3" s="3303" t="s">
        <v>1112</v>
      </c>
      <c r="C3" s="3303"/>
      <c r="D3" s="921"/>
      <c r="E3" s="921"/>
      <c r="F3" s="921"/>
      <c r="G3" s="921"/>
    </row>
    <row r="4" spans="2:12" ht="15.75" customHeight="1" thickBot="1" x14ac:dyDescent="0.3">
      <c r="B4" s="4654"/>
      <c r="C4" s="4654"/>
      <c r="D4" s="4654"/>
      <c r="E4" s="4654"/>
      <c r="F4" s="4654"/>
      <c r="G4" s="4654"/>
    </row>
    <row r="5" spans="2:12" ht="59.25" customHeight="1" thickBot="1" x14ac:dyDescent="0.3">
      <c r="B5" s="3090" t="s">
        <v>1111</v>
      </c>
      <c r="C5" s="3089" t="s">
        <v>1110</v>
      </c>
    </row>
    <row r="6" spans="2:12" ht="21.75" customHeight="1" x14ac:dyDescent="0.25">
      <c r="B6" s="3088">
        <v>0</v>
      </c>
      <c r="C6" s="3087" t="s">
        <v>49</v>
      </c>
      <c r="L6" s="3086" t="s">
        <v>112</v>
      </c>
    </row>
    <row r="7" spans="2:12" ht="23.25" customHeight="1" x14ac:dyDescent="0.25">
      <c r="B7" s="3083">
        <v>1</v>
      </c>
      <c r="C7" s="3084" t="s">
        <v>436</v>
      </c>
    </row>
    <row r="8" spans="2:12" ht="24.75" customHeight="1" x14ac:dyDescent="0.25">
      <c r="B8" s="3083">
        <v>2</v>
      </c>
      <c r="C8" s="3084" t="s">
        <v>1109</v>
      </c>
    </row>
    <row r="9" spans="2:12" ht="15.75" customHeight="1" x14ac:dyDescent="0.25">
      <c r="B9" s="3083">
        <v>3</v>
      </c>
      <c r="C9" s="3084" t="s">
        <v>449</v>
      </c>
    </row>
    <row r="10" spans="2:12" ht="24" customHeight="1" x14ac:dyDescent="0.25">
      <c r="B10" s="3083">
        <v>4</v>
      </c>
      <c r="C10" s="3084" t="s">
        <v>1108</v>
      </c>
    </row>
    <row r="11" spans="2:12" ht="15" customHeight="1" x14ac:dyDescent="0.25">
      <c r="B11" s="3083">
        <v>5</v>
      </c>
      <c r="C11" s="3084" t="s">
        <v>155</v>
      </c>
    </row>
    <row r="12" spans="2:12" ht="30.75" customHeight="1" x14ac:dyDescent="0.25">
      <c r="B12" s="3083">
        <v>6</v>
      </c>
      <c r="C12" s="3084" t="s">
        <v>822</v>
      </c>
    </row>
    <row r="13" spans="2:12" ht="23.25" customHeight="1" x14ac:dyDescent="0.25">
      <c r="B13" s="3083">
        <v>7</v>
      </c>
      <c r="C13" s="3084" t="s">
        <v>120</v>
      </c>
    </row>
    <row r="14" spans="2:12" ht="24" customHeight="1" x14ac:dyDescent="0.25">
      <c r="B14" s="3083">
        <v>8</v>
      </c>
      <c r="C14" s="3084" t="s">
        <v>1107</v>
      </c>
    </row>
    <row r="15" spans="2:12" ht="24" customHeight="1" x14ac:dyDescent="0.25">
      <c r="B15" s="3083">
        <v>9</v>
      </c>
      <c r="C15" s="3084" t="s">
        <v>318</v>
      </c>
    </row>
    <row r="16" spans="2:12" ht="18" customHeight="1" x14ac:dyDescent="0.25">
      <c r="B16" s="3083">
        <v>10</v>
      </c>
      <c r="C16" s="3084" t="s">
        <v>532</v>
      </c>
    </row>
    <row r="17" spans="2:3" ht="24.75" customHeight="1" x14ac:dyDescent="0.25">
      <c r="B17" s="3083">
        <v>11</v>
      </c>
      <c r="C17" s="3084" t="s">
        <v>249</v>
      </c>
    </row>
    <row r="18" spans="2:3" ht="22.5" customHeight="1" x14ac:dyDescent="0.25">
      <c r="B18" s="3083">
        <v>12</v>
      </c>
      <c r="C18" s="3084" t="s">
        <v>873</v>
      </c>
    </row>
    <row r="19" spans="2:3" ht="21" customHeight="1" x14ac:dyDescent="0.25">
      <c r="B19" s="3083">
        <v>13</v>
      </c>
      <c r="C19" s="3084" t="s">
        <v>414</v>
      </c>
    </row>
    <row r="20" spans="2:3" ht="28.5" customHeight="1" x14ac:dyDescent="0.25">
      <c r="B20" s="3083">
        <v>14</v>
      </c>
      <c r="C20" s="3084" t="s">
        <v>158</v>
      </c>
    </row>
    <row r="21" spans="2:3" ht="24" customHeight="1" x14ac:dyDescent="0.25">
      <c r="B21" s="3083">
        <v>15</v>
      </c>
      <c r="C21" s="3084" t="s">
        <v>72</v>
      </c>
    </row>
    <row r="22" spans="2:3" ht="18.75" customHeight="1" x14ac:dyDescent="0.25">
      <c r="B22" s="3083">
        <v>16</v>
      </c>
      <c r="C22" s="3085" t="s">
        <v>1106</v>
      </c>
    </row>
    <row r="23" spans="2:3" ht="21" customHeight="1" x14ac:dyDescent="0.25">
      <c r="B23" s="3083">
        <v>17</v>
      </c>
      <c r="C23" s="3084" t="s">
        <v>1105</v>
      </c>
    </row>
    <row r="24" spans="2:3" ht="21" customHeight="1" x14ac:dyDescent="0.25">
      <c r="B24" s="3083">
        <v>18</v>
      </c>
      <c r="C24" s="3084" t="s">
        <v>1104</v>
      </c>
    </row>
    <row r="25" spans="2:3" ht="21" customHeight="1" x14ac:dyDescent="0.25">
      <c r="B25" s="3083">
        <v>19</v>
      </c>
      <c r="C25" s="3082" t="s">
        <v>506</v>
      </c>
    </row>
    <row r="26" spans="2:3" ht="26.25" customHeight="1" thickBot="1" x14ac:dyDescent="0.3">
      <c r="B26" s="3081">
        <v>20</v>
      </c>
      <c r="C26" s="3080" t="s">
        <v>1103</v>
      </c>
    </row>
  </sheetData>
  <mergeCells count="2">
    <mergeCell ref="B4:G4"/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7</vt:i4>
      </vt:variant>
      <vt:variant>
        <vt:lpstr>Įvardytieji diapazonai</vt:lpstr>
      </vt:variant>
      <vt:variant>
        <vt:i4>3</vt:i4>
      </vt:variant>
    </vt:vector>
  </HeadingPairs>
  <TitlesOfParts>
    <vt:vector size="10" baseType="lpstr">
      <vt:lpstr>1 Programa</vt:lpstr>
      <vt:lpstr>2 programa </vt:lpstr>
      <vt:lpstr>10 programa</vt:lpstr>
      <vt:lpstr>11 programa</vt:lpstr>
      <vt:lpstr>13 programa</vt:lpstr>
      <vt:lpstr>15 programa</vt:lpstr>
      <vt:lpstr>Priemonių vykdytojų kodai </vt:lpstr>
      <vt:lpstr>'1 Programa'!Print_Area</vt:lpstr>
      <vt:lpstr>'10 programa'!Print_Area</vt:lpstr>
      <vt:lpstr>'2 programa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Bajorūnė</dc:creator>
  <cp:lastModifiedBy>Diana Bajorūnė</cp:lastModifiedBy>
  <dcterms:created xsi:type="dcterms:W3CDTF">2024-05-30T08:14:20Z</dcterms:created>
  <dcterms:modified xsi:type="dcterms:W3CDTF">2024-06-04T06:31:43Z</dcterms:modified>
</cp:coreProperties>
</file>